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ml.chartshapes+xml"/>
  <Override PartName="/xl/drawings/drawing7.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8.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9.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10.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11.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2.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3.xml" ContentType="application/vnd.openxmlformats-officedocument.drawingml.chartshape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Duncan\Documents\"/>
    </mc:Choice>
  </mc:AlternateContent>
  <xr:revisionPtr revIDLastSave="0" documentId="8_{EDDDE3C4-AAD2-41FB-B22A-61CAF4B62F76}" xr6:coauthVersionLast="45" xr6:coauthVersionMax="45" xr10:uidLastSave="{00000000-0000-0000-0000-000000000000}"/>
  <bookViews>
    <workbookView xWindow="-110" yWindow="-110" windowWidth="19420" windowHeight="10420" activeTab="2" xr2:uid="{00000000-000D-0000-FFFF-FFFF00000000}"/>
  </bookViews>
  <sheets>
    <sheet name="Instructions" sheetId="7" r:id="rId1"/>
    <sheet name="Track_Forecast Revision" sheetId="8" r:id="rId2"/>
    <sheet name="China" sheetId="1" r:id="rId3"/>
    <sheet name="Data_R" sheetId="9" r:id="rId4"/>
    <sheet name="China-ARIMA results" sheetId="2" state="hidden" r:id="rId5"/>
    <sheet name="Raw Data" sheetId="3" r:id="rId6"/>
    <sheet name="Exports and imports" sheetId="10" r:id="rId7"/>
    <sheet name="VIF" sheetId="6" state="hidden" r:id="rId8"/>
  </sheets>
  <definedNames>
    <definedName name="Date_range">OFFSET(China!$AJ$14,0,0,China!$AM$2,1)</definedName>
    <definedName name="Estimated_GDP">OFFSET(China!$AW$14,0,0,China!$AN$2,1)</definedName>
    <definedName name="Exports">OFFSET(China!$AP$14,0,0,China!$AP$2,1)</definedName>
    <definedName name="FAI">OFFSET(China!$AO$14,0,0,China!$AO$2,1)</definedName>
    <definedName name="Loans">OFFSET(China!$AR$14,0,0,China!$AR$2,1)</definedName>
    <definedName name="Nonoil_imports">OFFSET(China!$AQ$14,0,0,China!$AQ$2,1)</definedName>
    <definedName name="PMI_man">OFFSET(China!$AT$14,0,0,China!$AT$2,1)</definedName>
    <definedName name="PMI_nonmanu">OFFSET(China!$AU$14,0,0,China!$AU$2,1)</definedName>
    <definedName name="Real_GDP">OFFSET(China!$AK$14,0,0,China!$AN$2,1)</definedName>
    <definedName name="Retail_sales">OFFSET(China!$AS$14,0,0,China!$AS$2,1)</definedName>
    <definedName name="VAI">OFFSET(China!$AN$14,0,0,China!$AN$2,1)</definedName>
    <definedName name="Z_score">OFFSET(China!$AV$14,0,0,China!$AV$2,1)</definedName>
  </definedName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K66" i="1" l="1"/>
  <c r="E202" i="3" l="1"/>
  <c r="E188" i="1" s="1"/>
  <c r="D184" i="9" s="1"/>
  <c r="D202" i="3"/>
  <c r="D188" i="1" s="1"/>
  <c r="C184" i="9" s="1"/>
  <c r="C202" i="3"/>
  <c r="C188" i="1" s="1"/>
  <c r="B184" i="9" s="1"/>
  <c r="Q370" i="10"/>
  <c r="P358" i="10"/>
  <c r="Q358" i="10" s="1"/>
  <c r="P370" i="10"/>
  <c r="I358" i="10"/>
  <c r="H358" i="10"/>
  <c r="I370" i="10"/>
  <c r="K370" i="10" s="1"/>
  <c r="H370" i="10"/>
  <c r="J370" i="10" s="1"/>
  <c r="AP200" i="3"/>
  <c r="AQ200" i="3" s="1"/>
  <c r="B200" i="3" s="1"/>
  <c r="B186" i="1" s="1"/>
  <c r="A182" i="9" s="1"/>
  <c r="AP201" i="3"/>
  <c r="AQ201" i="3"/>
  <c r="B201" i="3" s="1"/>
  <c r="B187" i="1" s="1"/>
  <c r="A183" i="9" s="1"/>
  <c r="AP202" i="3"/>
  <c r="AQ202" i="3"/>
  <c r="B202" i="3" s="1"/>
  <c r="B188" i="1" s="1"/>
  <c r="A184" i="9" s="1"/>
  <c r="AI199" i="3"/>
  <c r="AI201" i="3"/>
  <c r="AJ201" i="3" s="1"/>
  <c r="G201" i="3" s="1"/>
  <c r="G187" i="1" s="1"/>
  <c r="F183" i="9" s="1"/>
  <c r="AI202" i="3"/>
  <c r="AJ202" i="3" s="1"/>
  <c r="G202" i="3" s="1"/>
  <c r="G188" i="1" s="1"/>
  <c r="F184" i="9" s="1"/>
  <c r="AJ199" i="3"/>
  <c r="G199" i="3" s="1"/>
  <c r="AG197" i="3"/>
  <c r="AG198" i="3"/>
  <c r="AG199" i="3"/>
  <c r="AG200" i="3"/>
  <c r="AI200" i="3" s="1"/>
  <c r="AJ200" i="3" s="1"/>
  <c r="G200" i="3" s="1"/>
  <c r="G186" i="1" s="1"/>
  <c r="F182" i="9" s="1"/>
  <c r="AG201" i="3"/>
  <c r="AG202" i="3"/>
  <c r="Z200" i="3"/>
  <c r="F200" i="3" s="1"/>
  <c r="F186" i="1" s="1"/>
  <c r="E182" i="9" s="1"/>
  <c r="Z201" i="3"/>
  <c r="F201" i="3" s="1"/>
  <c r="F187" i="1" s="1"/>
  <c r="E183" i="9" s="1"/>
  <c r="Z202" i="3"/>
  <c r="F202" i="3" s="1"/>
  <c r="F188" i="1" s="1"/>
  <c r="E184" i="9" s="1"/>
  <c r="R370" i="10" l="1"/>
  <c r="BH5" i="1"/>
  <c r="BC5" i="1"/>
  <c r="BG5" i="1"/>
  <c r="BF5" i="1"/>
  <c r="BE5" i="1"/>
  <c r="BD5" i="1"/>
  <c r="J202" i="3" l="1"/>
  <c r="H188" i="1" s="1"/>
  <c r="G184" i="9" s="1"/>
  <c r="K202" i="3"/>
  <c r="I188" i="1" l="1"/>
  <c r="H184" i="9" s="1"/>
  <c r="Q357" i="10"/>
  <c r="P357" i="10"/>
  <c r="P356" i="10"/>
  <c r="P369" i="10"/>
  <c r="Q369" i="10" s="1"/>
  <c r="R369" i="10" s="1"/>
  <c r="E201" i="3" l="1"/>
  <c r="E187" i="1" s="1"/>
  <c r="D183" i="9" s="1"/>
  <c r="E200" i="3"/>
  <c r="E186" i="1" s="1"/>
  <c r="D182" i="9" s="1"/>
  <c r="AQ199" i="3" l="1"/>
  <c r="AP199" i="3"/>
  <c r="AI198" i="3"/>
  <c r="AJ198" i="3" s="1"/>
  <c r="J201" i="3"/>
  <c r="H187" i="1" s="1"/>
  <c r="G183" i="9" s="1"/>
  <c r="K201" i="3"/>
  <c r="C200" i="3"/>
  <c r="C186" i="1" s="1"/>
  <c r="B182" i="9" s="1"/>
  <c r="C201" i="3"/>
  <c r="C187" i="1" s="1"/>
  <c r="B183" i="9" s="1"/>
  <c r="I187" i="1" l="1"/>
  <c r="H183" i="9" s="1"/>
  <c r="G369" i="10"/>
  <c r="F369" i="10"/>
  <c r="D201" i="3" s="1"/>
  <c r="D200" i="3" l="1"/>
  <c r="D186" i="1" s="1"/>
  <c r="C182" i="9" s="1"/>
  <c r="D187" i="1"/>
  <c r="C183" i="9" s="1"/>
  <c r="J199" i="3"/>
  <c r="K199" i="3"/>
  <c r="J200" i="3"/>
  <c r="H186" i="1" s="1"/>
  <c r="G182" i="9" s="1"/>
  <c r="K200" i="3"/>
  <c r="I186" i="1" l="1"/>
  <c r="H182" i="9" s="1"/>
  <c r="AK65" i="1"/>
  <c r="C199" i="3"/>
  <c r="C185" i="1" s="1"/>
  <c r="B181" i="9" s="1"/>
  <c r="Z199" i="3"/>
  <c r="G185" i="1"/>
  <c r="F181" i="9" s="1"/>
  <c r="B199" i="3"/>
  <c r="B185" i="1" s="1"/>
  <c r="A181" i="9" s="1"/>
  <c r="F199" i="3" l="1"/>
  <c r="F185" i="1" s="1"/>
  <c r="E181" i="9" s="1"/>
  <c r="I199" i="3"/>
  <c r="E199" i="3" l="1"/>
  <c r="D199" i="3"/>
  <c r="D185" i="1" s="1"/>
  <c r="C181" i="9" s="1"/>
  <c r="E185" i="1" l="1"/>
  <c r="D181" i="9" s="1"/>
  <c r="H185" i="1"/>
  <c r="G181" i="9" s="1"/>
  <c r="I185" i="1"/>
  <c r="H181" i="9" s="1"/>
  <c r="C198" i="3" l="1"/>
  <c r="C184" i="1" s="1"/>
  <c r="B180" i="9" s="1"/>
  <c r="D198" i="3"/>
  <c r="D184" i="1" s="1"/>
  <c r="C180" i="9" s="1"/>
  <c r="E198" i="3"/>
  <c r="I198" i="3"/>
  <c r="J198" i="3"/>
  <c r="H184" i="1" s="1"/>
  <c r="G180" i="9" s="1"/>
  <c r="K198" i="3"/>
  <c r="I184" i="1" s="1"/>
  <c r="H180" i="9" s="1"/>
  <c r="AP198" i="3"/>
  <c r="AQ198" i="3"/>
  <c r="B198" i="3" s="1"/>
  <c r="B184" i="1" s="1"/>
  <c r="A180" i="9" s="1"/>
  <c r="G198" i="3"/>
  <c r="G184" i="1" s="1"/>
  <c r="F180" i="9" s="1"/>
  <c r="Z198" i="3"/>
  <c r="F198" i="3" s="1"/>
  <c r="F184" i="1" s="1"/>
  <c r="E180" i="9" s="1"/>
  <c r="E184" i="1" l="1"/>
  <c r="D180" i="9" s="1"/>
  <c r="AP197" i="3"/>
  <c r="AQ197" i="3"/>
  <c r="B197" i="3" s="1"/>
  <c r="B183" i="1" s="1"/>
  <c r="A179" i="9" s="1"/>
  <c r="AI197" i="3"/>
  <c r="AJ197" i="3" s="1"/>
  <c r="Z197" i="3"/>
  <c r="F197" i="3" s="1"/>
  <c r="F183" i="1" s="1"/>
  <c r="E179" i="9" s="1"/>
  <c r="I197" i="3"/>
  <c r="C197" i="3"/>
  <c r="C183" i="1" s="1"/>
  <c r="B179" i="9" s="1"/>
  <c r="D197" i="3"/>
  <c r="D183" i="1" s="1"/>
  <c r="C179" i="9" s="1"/>
  <c r="E197" i="3"/>
  <c r="G197" i="3" l="1"/>
  <c r="G183" i="1" s="1"/>
  <c r="F179" i="9" s="1"/>
  <c r="E183" i="1"/>
  <c r="D179" i="9" s="1"/>
  <c r="J197" i="3"/>
  <c r="H183" i="1" s="1"/>
  <c r="G179" i="9" s="1"/>
  <c r="K197" i="3"/>
  <c r="I183" i="1" s="1"/>
  <c r="H179" i="9" s="1"/>
  <c r="AK64" i="1" l="1"/>
  <c r="AP196" i="3"/>
  <c r="AQ196" i="3"/>
  <c r="B196" i="3" s="1"/>
  <c r="B182" i="1" s="1"/>
  <c r="A178" i="9" s="1"/>
  <c r="AI196" i="3"/>
  <c r="AG196" i="3"/>
  <c r="Z196" i="3"/>
  <c r="F196" i="3" s="1"/>
  <c r="F182" i="1" s="1"/>
  <c r="E178" i="9" s="1"/>
  <c r="C196" i="3"/>
  <c r="C182" i="1" s="1"/>
  <c r="B178" i="9" s="1"/>
  <c r="D196" i="3"/>
  <c r="D182" i="1" s="1"/>
  <c r="C178" i="9" s="1"/>
  <c r="E196" i="3"/>
  <c r="I196" i="3"/>
  <c r="J196" i="3"/>
  <c r="H182" i="1" s="1"/>
  <c r="G178" i="9" s="1"/>
  <c r="K196" i="3"/>
  <c r="I182" i="1" s="1"/>
  <c r="H178" i="9" s="1"/>
  <c r="AJ196" i="3" l="1"/>
  <c r="G196" i="3" s="1"/>
  <c r="G182" i="1" s="1"/>
  <c r="F178" i="9" s="1"/>
  <c r="E182" i="1"/>
  <c r="D178" i="9" s="1"/>
  <c r="C193" i="3"/>
  <c r="C194" i="3"/>
  <c r="C195" i="3"/>
  <c r="C181" i="1" s="1"/>
  <c r="B177" i="9" s="1"/>
  <c r="AP195" i="3"/>
  <c r="AQ195" i="3"/>
  <c r="B195" i="3" s="1"/>
  <c r="B181" i="1" s="1"/>
  <c r="A177" i="9" s="1"/>
  <c r="AI195" i="3"/>
  <c r="AJ195" i="3" s="1"/>
  <c r="G195" i="3" s="1"/>
  <c r="G181" i="1" s="1"/>
  <c r="F177" i="9" s="1"/>
  <c r="AG195" i="3"/>
  <c r="Z195" i="3"/>
  <c r="F195" i="3" s="1"/>
  <c r="F181" i="1" s="1"/>
  <c r="E177" i="9" s="1"/>
  <c r="K195" i="3" l="1"/>
  <c r="I181" i="1" s="1"/>
  <c r="H177" i="9" s="1"/>
  <c r="J195" i="3"/>
  <c r="H181" i="1" s="1"/>
  <c r="G177" i="9" s="1"/>
  <c r="I195" i="3"/>
  <c r="E195" i="3"/>
  <c r="D195" i="3"/>
  <c r="D181" i="1" s="1"/>
  <c r="C177" i="9" s="1"/>
  <c r="E181" i="1" l="1"/>
  <c r="D177" i="9" s="1"/>
  <c r="AP194" i="3"/>
  <c r="AQ194" i="3"/>
  <c r="B194" i="3" s="1"/>
  <c r="B180" i="1" s="1"/>
  <c r="A176" i="9" s="1"/>
  <c r="AG194" i="3"/>
  <c r="AI194" i="3"/>
  <c r="AJ194" i="3" s="1"/>
  <c r="G194" i="3" s="1"/>
  <c r="G180" i="1" s="1"/>
  <c r="F176" i="9" s="1"/>
  <c r="Z194" i="3"/>
  <c r="F194" i="3" s="1"/>
  <c r="F180" i="1" s="1"/>
  <c r="E176" i="9" s="1"/>
  <c r="C180" i="1"/>
  <c r="B176" i="9" s="1"/>
  <c r="D194" i="3"/>
  <c r="D180" i="1" s="1"/>
  <c r="C176" i="9" s="1"/>
  <c r="E194" i="3"/>
  <c r="I194" i="3"/>
  <c r="J194" i="3"/>
  <c r="H180" i="1" s="1"/>
  <c r="G176" i="9" s="1"/>
  <c r="K194" i="3"/>
  <c r="I180" i="1" s="1"/>
  <c r="H176" i="9" s="1"/>
  <c r="E180" i="1" l="1"/>
  <c r="D176" i="9" s="1"/>
  <c r="AK63" i="1"/>
  <c r="C179" i="1" l="1"/>
  <c r="B175" i="9" s="1"/>
  <c r="D193" i="3"/>
  <c r="D179" i="1" s="1"/>
  <c r="C175" i="9" s="1"/>
  <c r="E193" i="3"/>
  <c r="I193" i="3"/>
  <c r="J193" i="3"/>
  <c r="H179" i="1" s="1"/>
  <c r="G175" i="9" s="1"/>
  <c r="K193" i="3"/>
  <c r="I179" i="1" s="1"/>
  <c r="H175" i="9" s="1"/>
  <c r="E179" i="1" l="1"/>
  <c r="D175" i="9" s="1"/>
  <c r="AP193" i="3"/>
  <c r="AQ193" i="3"/>
  <c r="B193" i="3" s="1"/>
  <c r="B179" i="1" s="1"/>
  <c r="A175" i="9" s="1"/>
  <c r="AI193" i="3"/>
  <c r="AJ193" i="3" s="1"/>
  <c r="G193" i="3" s="1"/>
  <c r="G179" i="1" s="1"/>
  <c r="F175" i="9" s="1"/>
  <c r="AG193" i="3"/>
  <c r="Z193" i="3"/>
  <c r="F193" i="3" s="1"/>
  <c r="F179" i="1" s="1"/>
  <c r="E175" i="9" s="1"/>
  <c r="I192" i="3" l="1"/>
  <c r="J192" i="3"/>
  <c r="H178" i="1" s="1"/>
  <c r="G174" i="9" s="1"/>
  <c r="K192" i="3"/>
  <c r="I178" i="1" s="1"/>
  <c r="H174" i="9" s="1"/>
  <c r="AP192" i="3"/>
  <c r="AQ192" i="3"/>
  <c r="B192" i="3" s="1"/>
  <c r="B178" i="1" s="1"/>
  <c r="A174" i="9" s="1"/>
  <c r="AI192" i="3"/>
  <c r="AJ192" i="3" s="1"/>
  <c r="G192" i="3" s="1"/>
  <c r="G178" i="1" s="1"/>
  <c r="F174" i="9" s="1"/>
  <c r="AG192" i="3"/>
  <c r="Z192" i="3"/>
  <c r="F192" i="3" s="1"/>
  <c r="F178" i="1" s="1"/>
  <c r="E174" i="9" s="1"/>
  <c r="C192" i="3"/>
  <c r="C178" i="1" s="1"/>
  <c r="B174" i="9" s="1"/>
  <c r="D192" i="3"/>
  <c r="D178" i="1" s="1"/>
  <c r="C174" i="9" s="1"/>
  <c r="E192" i="3"/>
  <c r="E178" i="1" l="1"/>
  <c r="D174" i="9" s="1"/>
  <c r="I191" i="3"/>
  <c r="C191" i="3"/>
  <c r="C177" i="1" s="1"/>
  <c r="B173" i="9" s="1"/>
  <c r="D191" i="3"/>
  <c r="D177" i="1" s="1"/>
  <c r="C173" i="9" s="1"/>
  <c r="E191" i="3"/>
  <c r="AP191" i="3"/>
  <c r="AQ191" i="3"/>
  <c r="B191" i="3" s="1"/>
  <c r="B177" i="1" s="1"/>
  <c r="A173" i="9" s="1"/>
  <c r="AI191" i="3"/>
  <c r="AJ191" i="3" s="1"/>
  <c r="G191" i="3" s="1"/>
  <c r="G177" i="1" s="1"/>
  <c r="F173" i="9" s="1"/>
  <c r="AG191" i="3"/>
  <c r="Z191" i="3"/>
  <c r="F191" i="3" s="1"/>
  <c r="F177" i="1" s="1"/>
  <c r="E173" i="9" s="1"/>
  <c r="E177" i="1" l="1"/>
  <c r="D173" i="9" s="1"/>
  <c r="J191" i="3"/>
  <c r="H177" i="1" s="1"/>
  <c r="G173" i="9" s="1"/>
  <c r="K191" i="3"/>
  <c r="I177" i="1" s="1"/>
  <c r="H173" i="9" s="1"/>
  <c r="AK62" i="1" l="1"/>
  <c r="AI190" i="3"/>
  <c r="AJ190" i="3" s="1"/>
  <c r="G190" i="3" s="1"/>
  <c r="G176" i="1" s="1"/>
  <c r="F172" i="9" s="1"/>
  <c r="AG190" i="3"/>
  <c r="C190" i="3"/>
  <c r="C176" i="1" s="1"/>
  <c r="B172" i="9" s="1"/>
  <c r="AQ190" i="3"/>
  <c r="B190" i="3" s="1"/>
  <c r="B176" i="1" s="1"/>
  <c r="A172" i="9" s="1"/>
  <c r="AP190" i="3"/>
  <c r="I190" i="3" l="1"/>
  <c r="E190" i="3"/>
  <c r="D190" i="3"/>
  <c r="D176" i="1" s="1"/>
  <c r="C172" i="9" s="1"/>
  <c r="Z190" i="3"/>
  <c r="F190" i="3" s="1"/>
  <c r="F176" i="1" s="1"/>
  <c r="E172" i="9" s="1"/>
  <c r="E176" i="1" l="1"/>
  <c r="D172" i="9" s="1"/>
  <c r="J190" i="3"/>
  <c r="H176" i="1" s="1"/>
  <c r="G172" i="9" s="1"/>
  <c r="K190" i="3"/>
  <c r="I176" i="1" s="1"/>
  <c r="H172" i="9" s="1"/>
  <c r="I189" i="3" l="1"/>
  <c r="J189" i="3"/>
  <c r="H175" i="1" s="1"/>
  <c r="G171" i="9" s="1"/>
  <c r="K189" i="3"/>
  <c r="I175" i="1" s="1"/>
  <c r="H171" i="9" s="1"/>
  <c r="C188" i="3"/>
  <c r="C174" i="1" s="1"/>
  <c r="B170" i="9" s="1"/>
  <c r="D188" i="3"/>
  <c r="D174" i="1" s="1"/>
  <c r="C170" i="9" s="1"/>
  <c r="E188" i="3"/>
  <c r="C189" i="3"/>
  <c r="C175" i="1" s="1"/>
  <c r="B171" i="9" s="1"/>
  <c r="D189" i="3"/>
  <c r="D175" i="1" s="1"/>
  <c r="C171" i="9" s="1"/>
  <c r="E189" i="3"/>
  <c r="AP188" i="3"/>
  <c r="AQ188" i="3" s="1"/>
  <c r="B188" i="3" s="1"/>
  <c r="B174" i="1" s="1"/>
  <c r="A170" i="9" s="1"/>
  <c r="AP189" i="3"/>
  <c r="AQ189" i="3" s="1"/>
  <c r="B189" i="3" s="1"/>
  <c r="B175" i="1" s="1"/>
  <c r="A171" i="9" s="1"/>
  <c r="AG188" i="3"/>
  <c r="AI188" i="3" s="1"/>
  <c r="AJ188" i="3" s="1"/>
  <c r="G188" i="3" s="1"/>
  <c r="G174" i="1" s="1"/>
  <c r="F170" i="9" s="1"/>
  <c r="AG189" i="3"/>
  <c r="AI189" i="3" s="1"/>
  <c r="AJ189" i="3" s="1"/>
  <c r="G189" i="3" s="1"/>
  <c r="G175" i="1" s="1"/>
  <c r="F171" i="9" s="1"/>
  <c r="Z188" i="3"/>
  <c r="F188" i="3" s="1"/>
  <c r="F174" i="1" s="1"/>
  <c r="E170" i="9" s="1"/>
  <c r="Z189" i="3"/>
  <c r="F189" i="3" s="1"/>
  <c r="F175" i="1" s="1"/>
  <c r="E171" i="9" s="1"/>
  <c r="E175" i="1" l="1"/>
  <c r="D171" i="9" s="1"/>
  <c r="E174" i="1"/>
  <c r="D170" i="9" s="1"/>
  <c r="AK61" i="1"/>
  <c r="I186" i="3"/>
  <c r="J186" i="3"/>
  <c r="H172" i="1" s="1"/>
  <c r="G168" i="9" s="1"/>
  <c r="K186" i="3"/>
  <c r="I172" i="1" s="1"/>
  <c r="H168" i="9" s="1"/>
  <c r="I187" i="3"/>
  <c r="J187" i="3"/>
  <c r="H173" i="1" s="1"/>
  <c r="G169" i="9" s="1"/>
  <c r="K187" i="3"/>
  <c r="I173" i="1" s="1"/>
  <c r="H169" i="9" s="1"/>
  <c r="I188" i="3"/>
  <c r="J188" i="3"/>
  <c r="H174" i="1" s="1"/>
  <c r="G170" i="9" s="1"/>
  <c r="K188" i="3"/>
  <c r="I174" i="1" s="1"/>
  <c r="H170" i="9" s="1"/>
  <c r="E185" i="3"/>
  <c r="E171" i="1" s="1"/>
  <c r="E186" i="3"/>
  <c r="E187" i="3"/>
  <c r="D186" i="3"/>
  <c r="D172" i="1" s="1"/>
  <c r="C168" i="9" s="1"/>
  <c r="D187" i="3"/>
  <c r="D173" i="1" s="1"/>
  <c r="C169" i="9" s="1"/>
  <c r="C186" i="3"/>
  <c r="C172" i="1" s="1"/>
  <c r="B168" i="9" s="1"/>
  <c r="C187" i="3"/>
  <c r="C173" i="1" s="1"/>
  <c r="B169" i="9" s="1"/>
  <c r="AQ186" i="3"/>
  <c r="B186" i="3" s="1"/>
  <c r="B172" i="1" s="1"/>
  <c r="A168" i="9" s="1"/>
  <c r="AQ187" i="3"/>
  <c r="B187" i="3" s="1"/>
  <c r="B173" i="1" s="1"/>
  <c r="A169" i="9" s="1"/>
  <c r="AP186" i="3"/>
  <c r="AP187" i="3"/>
  <c r="AI186" i="3"/>
  <c r="AJ186" i="3" s="1"/>
  <c r="G186" i="3" s="1"/>
  <c r="G172" i="1" s="1"/>
  <c r="F168" i="9" s="1"/>
  <c r="AI187" i="3"/>
  <c r="AJ187" i="3" s="1"/>
  <c r="G187" i="3" s="1"/>
  <c r="G173" i="1" s="1"/>
  <c r="F169" i="9" s="1"/>
  <c r="AG186" i="3"/>
  <c r="AG187" i="3"/>
  <c r="Z186" i="3"/>
  <c r="F186" i="3" s="1"/>
  <c r="F172" i="1" s="1"/>
  <c r="E168" i="9" s="1"/>
  <c r="Z187" i="3"/>
  <c r="F187" i="3" s="1"/>
  <c r="F173" i="1" s="1"/>
  <c r="E169" i="9" s="1"/>
  <c r="E173" i="1" l="1"/>
  <c r="D169" i="9" s="1"/>
  <c r="E172" i="1"/>
  <c r="D168" i="9" s="1"/>
  <c r="AK60" i="1"/>
  <c r="I184" i="3"/>
  <c r="J184" i="3"/>
  <c r="H170" i="1" s="1"/>
  <c r="G166" i="9" s="1"/>
  <c r="K184" i="3"/>
  <c r="I170" i="1" s="1"/>
  <c r="H166" i="9" s="1"/>
  <c r="I185" i="3"/>
  <c r="J185" i="3"/>
  <c r="H171" i="1" s="1"/>
  <c r="G167" i="9" s="1"/>
  <c r="K185" i="3"/>
  <c r="I171" i="1" s="1"/>
  <c r="H167" i="9" s="1"/>
  <c r="AP184" i="3"/>
  <c r="AQ184" i="3"/>
  <c r="B184" i="3" s="1"/>
  <c r="B170" i="1" s="1"/>
  <c r="A166" i="9" s="1"/>
  <c r="AP185" i="3"/>
  <c r="AQ185" i="3"/>
  <c r="B185" i="3" s="1"/>
  <c r="B171" i="1" s="1"/>
  <c r="A167" i="9" s="1"/>
  <c r="AI184" i="3"/>
  <c r="AJ184" i="3" s="1"/>
  <c r="G184" i="3" s="1"/>
  <c r="G170" i="1" s="1"/>
  <c r="F166" i="9" s="1"/>
  <c r="AI185" i="3"/>
  <c r="AJ185" i="3" s="1"/>
  <c r="G185" i="3" s="1"/>
  <c r="G171" i="1" s="1"/>
  <c r="F167" i="9" s="1"/>
  <c r="AG184" i="3"/>
  <c r="AG185" i="3"/>
  <c r="Z184" i="3"/>
  <c r="F184" i="3" s="1"/>
  <c r="F170" i="1" s="1"/>
  <c r="E166" i="9" s="1"/>
  <c r="Z185" i="3"/>
  <c r="F185" i="3" s="1"/>
  <c r="F171" i="1" s="1"/>
  <c r="E167" i="9" s="1"/>
  <c r="C184" i="3"/>
  <c r="C170" i="1" s="1"/>
  <c r="B166" i="9" s="1"/>
  <c r="D184" i="3"/>
  <c r="D170" i="1" s="1"/>
  <c r="C166" i="9" s="1"/>
  <c r="E184" i="3"/>
  <c r="C185" i="3"/>
  <c r="C171" i="1" s="1"/>
  <c r="B167" i="9" s="1"/>
  <c r="D185" i="3"/>
  <c r="D171" i="1" s="1"/>
  <c r="C167" i="9" s="1"/>
  <c r="D167" i="9"/>
  <c r="E170" i="1" l="1"/>
  <c r="D166" i="9" s="1"/>
  <c r="C182" i="3"/>
  <c r="D182" i="3"/>
  <c r="E182" i="3"/>
  <c r="E168" i="1" s="1"/>
  <c r="I182" i="3"/>
  <c r="J182" i="3"/>
  <c r="K182" i="3"/>
  <c r="C183" i="3"/>
  <c r="C169" i="1" s="1"/>
  <c r="B165" i="9" s="1"/>
  <c r="D183" i="3"/>
  <c r="D169" i="1" s="1"/>
  <c r="C165" i="9" s="1"/>
  <c r="E183" i="3"/>
  <c r="I183" i="3"/>
  <c r="J183" i="3"/>
  <c r="H169" i="1" s="1"/>
  <c r="G165" i="9" s="1"/>
  <c r="K183" i="3"/>
  <c r="I169" i="1" s="1"/>
  <c r="H165" i="9" s="1"/>
  <c r="AP183" i="3"/>
  <c r="AQ183" i="3"/>
  <c r="B183" i="3" s="1"/>
  <c r="B169" i="1" s="1"/>
  <c r="A165" i="9" s="1"/>
  <c r="AI183" i="3"/>
  <c r="AJ183" i="3" s="1"/>
  <c r="G183" i="3" s="1"/>
  <c r="G169" i="1" s="1"/>
  <c r="F165" i="9" s="1"/>
  <c r="AG183" i="3"/>
  <c r="Z183" i="3"/>
  <c r="F183" i="3" s="1"/>
  <c r="F169" i="1" s="1"/>
  <c r="E165" i="9" s="1"/>
  <c r="E169" i="1" l="1"/>
  <c r="D165" i="9" s="1"/>
  <c r="H168" i="1"/>
  <c r="G164" i="9" s="1"/>
  <c r="I168" i="1"/>
  <c r="H164" i="9" s="1"/>
  <c r="C168" i="1"/>
  <c r="B164" i="9" s="1"/>
  <c r="D168" i="1"/>
  <c r="C164" i="9" s="1"/>
  <c r="D164" i="9"/>
  <c r="AP182" i="3"/>
  <c r="AQ182" i="3"/>
  <c r="AI182" i="3"/>
  <c r="AJ182" i="3" s="1"/>
  <c r="AG182" i="3"/>
  <c r="Z182" i="3"/>
  <c r="B182" i="3" l="1"/>
  <c r="B168" i="1" s="1"/>
  <c r="A164" i="9" s="1"/>
  <c r="G182" i="3"/>
  <c r="G168" i="1" s="1"/>
  <c r="F164" i="9" s="1"/>
  <c r="F182" i="3"/>
  <c r="F168" i="1" s="1"/>
  <c r="E164" i="9" s="1"/>
  <c r="AK59" i="1"/>
  <c r="N11" i="8" s="1"/>
  <c r="I181" i="3"/>
  <c r="Z181" i="3"/>
  <c r="F181" i="3" s="1"/>
  <c r="F167" i="1" s="1"/>
  <c r="E163" i="9" s="1"/>
  <c r="E181" i="3"/>
  <c r="D181" i="3"/>
  <c r="D167" i="1" s="1"/>
  <c r="C163" i="9" s="1"/>
  <c r="C181" i="3"/>
  <c r="C167" i="1" s="1"/>
  <c r="B163" i="9" s="1"/>
  <c r="AP181" i="3"/>
  <c r="AQ181" i="3"/>
  <c r="B181" i="3" s="1"/>
  <c r="B167" i="1" s="1"/>
  <c r="A163" i="9" s="1"/>
  <c r="AI181" i="3"/>
  <c r="AJ181" i="3" s="1"/>
  <c r="G181" i="3" s="1"/>
  <c r="G167" i="1" s="1"/>
  <c r="F163" i="9" s="1"/>
  <c r="AG181" i="3"/>
  <c r="E167" i="1" l="1"/>
  <c r="D163" i="9" s="1"/>
  <c r="J181" i="3"/>
  <c r="H167" i="1" s="1"/>
  <c r="G163" i="9" s="1"/>
  <c r="K181" i="3"/>
  <c r="I167" i="1" s="1"/>
  <c r="H163" i="9" s="1"/>
  <c r="C180" i="3" l="1"/>
  <c r="C166" i="1" s="1"/>
  <c r="B162" i="9" s="1"/>
  <c r="D180" i="3"/>
  <c r="D166" i="1" s="1"/>
  <c r="C162" i="9" s="1"/>
  <c r="E180" i="3"/>
  <c r="I180" i="3"/>
  <c r="J180" i="3"/>
  <c r="H166" i="1" s="1"/>
  <c r="G162" i="9" s="1"/>
  <c r="K180" i="3"/>
  <c r="I166" i="1" s="1"/>
  <c r="H162" i="9" s="1"/>
  <c r="AP180" i="3"/>
  <c r="AQ180" i="3"/>
  <c r="B180" i="3" s="1"/>
  <c r="B166" i="1" s="1"/>
  <c r="A162" i="9" s="1"/>
  <c r="AI180" i="3"/>
  <c r="AJ180" i="3" s="1"/>
  <c r="G180" i="3" s="1"/>
  <c r="G166" i="1" s="1"/>
  <c r="F162" i="9" s="1"/>
  <c r="AG180" i="3"/>
  <c r="Z180" i="3"/>
  <c r="F180" i="3" s="1"/>
  <c r="F166" i="1" s="1"/>
  <c r="E162" i="9" s="1"/>
  <c r="E166" i="1" l="1"/>
  <c r="D162" i="9" s="1"/>
  <c r="I179" i="3"/>
  <c r="Z179" i="3"/>
  <c r="F179" i="3" s="1"/>
  <c r="F165" i="1" s="1"/>
  <c r="E161" i="9" s="1"/>
  <c r="E179" i="3"/>
  <c r="D179" i="3"/>
  <c r="D165" i="1" s="1"/>
  <c r="C161" i="9" s="1"/>
  <c r="C179" i="3"/>
  <c r="C165" i="1" s="1"/>
  <c r="B161" i="9" s="1"/>
  <c r="AP179" i="3"/>
  <c r="AQ179" i="3"/>
  <c r="B179" i="3" s="1"/>
  <c r="B165" i="1" s="1"/>
  <c r="A161" i="9" s="1"/>
  <c r="AI179" i="3"/>
  <c r="AJ179" i="3" s="1"/>
  <c r="G179" i="3" s="1"/>
  <c r="G165" i="1" s="1"/>
  <c r="F161" i="9" s="1"/>
  <c r="AG179" i="3"/>
  <c r="E165" i="1" l="1"/>
  <c r="D161" i="9" s="1"/>
  <c r="J179" i="3"/>
  <c r="H165" i="1" s="1"/>
  <c r="G161" i="9" s="1"/>
  <c r="K179" i="3"/>
  <c r="I165" i="1" s="1"/>
  <c r="H161" i="9" s="1"/>
  <c r="AK58" i="1" l="1"/>
  <c r="N5" i="8" s="1"/>
  <c r="C178" i="3"/>
  <c r="C164" i="1" s="1"/>
  <c r="B160" i="9" s="1"/>
  <c r="AQ178" i="3"/>
  <c r="B178" i="3" s="1"/>
  <c r="B164" i="1" s="1"/>
  <c r="A160" i="9" s="1"/>
  <c r="AP178" i="3"/>
  <c r="AI178" i="3"/>
  <c r="AJ178" i="3" s="1"/>
  <c r="G178" i="3" s="1"/>
  <c r="G164" i="1" s="1"/>
  <c r="F160" i="9" s="1"/>
  <c r="AG178" i="3"/>
  <c r="I178" i="3" l="1"/>
  <c r="Z178" i="3"/>
  <c r="F178" i="3" s="1"/>
  <c r="F164" i="1" s="1"/>
  <c r="E160" i="9" s="1"/>
  <c r="E178" i="3"/>
  <c r="D178" i="3"/>
  <c r="D164" i="1" s="1"/>
  <c r="C160" i="9" s="1"/>
  <c r="E164" i="1" l="1"/>
  <c r="D160" i="9" s="1"/>
  <c r="J178" i="3"/>
  <c r="H164" i="1" s="1"/>
  <c r="G160" i="9" s="1"/>
  <c r="K178" i="3"/>
  <c r="I164" i="1" s="1"/>
  <c r="H160" i="9" s="1"/>
  <c r="AP177" i="3" l="1"/>
  <c r="AQ177" i="3" s="1"/>
  <c r="B177" i="3" s="1"/>
  <c r="B163" i="1" s="1"/>
  <c r="A159" i="9" s="1"/>
  <c r="AG177" i="3"/>
  <c r="AI177" i="3" s="1"/>
  <c r="AJ177" i="3" s="1"/>
  <c r="G177" i="3" s="1"/>
  <c r="G163" i="1" s="1"/>
  <c r="F159" i="9" s="1"/>
  <c r="Z177" i="3"/>
  <c r="F177" i="3" s="1"/>
  <c r="F163" i="1" s="1"/>
  <c r="E159" i="9" s="1"/>
  <c r="K177" i="3"/>
  <c r="I163" i="1" s="1"/>
  <c r="H159" i="9" s="1"/>
  <c r="J177" i="3"/>
  <c r="I177" i="3"/>
  <c r="E177" i="3"/>
  <c r="D177" i="3"/>
  <c r="D163" i="1" s="1"/>
  <c r="C159" i="9" s="1"/>
  <c r="C177" i="3"/>
  <c r="AP176" i="3"/>
  <c r="AQ176" i="3" s="1"/>
  <c r="B176" i="3" s="1"/>
  <c r="B162" i="1" s="1"/>
  <c r="A158" i="9" s="1"/>
  <c r="AG176" i="3"/>
  <c r="AI176" i="3" s="1"/>
  <c r="AJ176" i="3" s="1"/>
  <c r="G176" i="3" s="1"/>
  <c r="G162" i="1" s="1"/>
  <c r="F158" i="9" s="1"/>
  <c r="Z176" i="3"/>
  <c r="F176" i="3" s="1"/>
  <c r="F162" i="1" s="1"/>
  <c r="E158" i="9" s="1"/>
  <c r="K176" i="3"/>
  <c r="J176" i="3"/>
  <c r="I176" i="3"/>
  <c r="E176" i="3"/>
  <c r="D176" i="3"/>
  <c r="D162" i="1" s="1"/>
  <c r="C158" i="9" s="1"/>
  <c r="C176" i="3"/>
  <c r="C162" i="1" s="1"/>
  <c r="B158" i="9" s="1"/>
  <c r="AQ175" i="3"/>
  <c r="B175" i="3" s="1"/>
  <c r="B161" i="1" s="1"/>
  <c r="A157" i="9" s="1"/>
  <c r="AP175" i="3"/>
  <c r="AI175" i="3"/>
  <c r="AJ175" i="3" s="1"/>
  <c r="G175" i="3" s="1"/>
  <c r="G161" i="1" s="1"/>
  <c r="F157" i="9" s="1"/>
  <c r="AG175" i="3"/>
  <c r="Z175" i="3"/>
  <c r="F175" i="3" s="1"/>
  <c r="F161" i="1" s="1"/>
  <c r="E157" i="9" s="1"/>
  <c r="K175" i="3"/>
  <c r="I161" i="1" s="1"/>
  <c r="H157" i="9" s="1"/>
  <c r="J175" i="3"/>
  <c r="I175" i="3"/>
  <c r="E175" i="3"/>
  <c r="D175" i="3"/>
  <c r="D161" i="1" s="1"/>
  <c r="C157" i="9" s="1"/>
  <c r="C175" i="3"/>
  <c r="C161" i="1" s="1"/>
  <c r="B157" i="9" s="1"/>
  <c r="AQ174" i="3"/>
  <c r="B174" i="3" s="1"/>
  <c r="B160" i="1" s="1"/>
  <c r="A156" i="9" s="1"/>
  <c r="AP174" i="3"/>
  <c r="AI174" i="3"/>
  <c r="AJ174" i="3" s="1"/>
  <c r="G174" i="3" s="1"/>
  <c r="G160" i="1" s="1"/>
  <c r="F156" i="9" s="1"/>
  <c r="AG174" i="3"/>
  <c r="Z174" i="3"/>
  <c r="F174" i="3" s="1"/>
  <c r="F160" i="1" s="1"/>
  <c r="E156" i="9" s="1"/>
  <c r="K174" i="3"/>
  <c r="I160" i="1" s="1"/>
  <c r="H156" i="9" s="1"/>
  <c r="J174" i="3"/>
  <c r="H160" i="1" s="1"/>
  <c r="G156" i="9" s="1"/>
  <c r="I174" i="3"/>
  <c r="E174" i="3"/>
  <c r="D174" i="3"/>
  <c r="D160" i="1" s="1"/>
  <c r="C156" i="9" s="1"/>
  <c r="C174" i="3"/>
  <c r="C160" i="1" s="1"/>
  <c r="B156" i="9" s="1"/>
  <c r="AQ173" i="3"/>
  <c r="AP173" i="3"/>
  <c r="AI173" i="3"/>
  <c r="AJ173" i="3" s="1"/>
  <c r="G173" i="3" s="1"/>
  <c r="G159" i="1" s="1"/>
  <c r="F155" i="9" s="1"/>
  <c r="AG173" i="3"/>
  <c r="Z173" i="3"/>
  <c r="F173" i="3" s="1"/>
  <c r="F159" i="1" s="1"/>
  <c r="E155" i="9" s="1"/>
  <c r="K173" i="3"/>
  <c r="I159" i="1" s="1"/>
  <c r="H155" i="9" s="1"/>
  <c r="J173" i="3"/>
  <c r="H159" i="1" s="1"/>
  <c r="G155" i="9" s="1"/>
  <c r="I173" i="3"/>
  <c r="E173" i="3"/>
  <c r="D173" i="3"/>
  <c r="D159" i="1" s="1"/>
  <c r="C155" i="9" s="1"/>
  <c r="C173" i="3"/>
  <c r="C159" i="1" s="1"/>
  <c r="B155" i="9" s="1"/>
  <c r="B173" i="3"/>
  <c r="AQ172" i="3"/>
  <c r="B172" i="3" s="1"/>
  <c r="B158" i="1" s="1"/>
  <c r="A154" i="9" s="1"/>
  <c r="AP172" i="3"/>
  <c r="AI172" i="3"/>
  <c r="AJ172" i="3" s="1"/>
  <c r="G172" i="3" s="1"/>
  <c r="G158" i="1" s="1"/>
  <c r="F154" i="9" s="1"/>
  <c r="AG172" i="3"/>
  <c r="Z172" i="3"/>
  <c r="F172" i="3" s="1"/>
  <c r="F158" i="1" s="1"/>
  <c r="E154" i="9" s="1"/>
  <c r="K172" i="3"/>
  <c r="I158" i="1" s="1"/>
  <c r="H154" i="9" s="1"/>
  <c r="J172" i="3"/>
  <c r="H158" i="1" s="1"/>
  <c r="G154" i="9" s="1"/>
  <c r="I172" i="3"/>
  <c r="E172" i="3"/>
  <c r="D172" i="3"/>
  <c r="D158" i="1" s="1"/>
  <c r="C154" i="9" s="1"/>
  <c r="C172" i="3"/>
  <c r="C158" i="1" s="1"/>
  <c r="B154" i="9" s="1"/>
  <c r="AQ171" i="3"/>
  <c r="B171" i="3" s="1"/>
  <c r="B157" i="1" s="1"/>
  <c r="A153" i="9" s="1"/>
  <c r="AP171" i="3"/>
  <c r="AI171" i="3"/>
  <c r="AJ171" i="3" s="1"/>
  <c r="G171" i="3" s="1"/>
  <c r="G157" i="1" s="1"/>
  <c r="F153" i="9" s="1"/>
  <c r="AG171" i="3"/>
  <c r="Z171" i="3"/>
  <c r="F171" i="3" s="1"/>
  <c r="F157" i="1" s="1"/>
  <c r="E153" i="9" s="1"/>
  <c r="K171" i="3"/>
  <c r="I157" i="1" s="1"/>
  <c r="H153" i="9" s="1"/>
  <c r="J171" i="3"/>
  <c r="H157" i="1" s="1"/>
  <c r="G153" i="9" s="1"/>
  <c r="I171" i="3"/>
  <c r="E171" i="3"/>
  <c r="D171" i="3"/>
  <c r="D157" i="1" s="1"/>
  <c r="C153" i="9" s="1"/>
  <c r="C171" i="3"/>
  <c r="C157" i="1" s="1"/>
  <c r="B153" i="9" s="1"/>
  <c r="AQ170" i="3"/>
  <c r="B170" i="3" s="1"/>
  <c r="B156" i="1" s="1"/>
  <c r="A152" i="9" s="1"/>
  <c r="AP170" i="3"/>
  <c r="AI170" i="3"/>
  <c r="AJ170" i="3" s="1"/>
  <c r="G170" i="3" s="1"/>
  <c r="G156" i="1" s="1"/>
  <c r="F152" i="9" s="1"/>
  <c r="AG170" i="3"/>
  <c r="Z170" i="3"/>
  <c r="F170" i="3" s="1"/>
  <c r="F156" i="1" s="1"/>
  <c r="E152" i="9" s="1"/>
  <c r="K170" i="3"/>
  <c r="I156" i="1" s="1"/>
  <c r="H152" i="9" s="1"/>
  <c r="J170" i="3"/>
  <c r="I170" i="3"/>
  <c r="E170" i="3"/>
  <c r="D170" i="3"/>
  <c r="D156" i="1" s="1"/>
  <c r="C152" i="9" s="1"/>
  <c r="C170" i="3"/>
  <c r="C156" i="1" s="1"/>
  <c r="B152" i="9" s="1"/>
  <c r="AQ169" i="3"/>
  <c r="B169" i="3" s="1"/>
  <c r="B155" i="1" s="1"/>
  <c r="A151" i="9" s="1"/>
  <c r="AP169" i="3"/>
  <c r="AI169" i="3"/>
  <c r="AJ169" i="3" s="1"/>
  <c r="G169" i="3" s="1"/>
  <c r="G155" i="1" s="1"/>
  <c r="F151" i="9" s="1"/>
  <c r="AG169" i="3"/>
  <c r="Z169" i="3"/>
  <c r="F169" i="3" s="1"/>
  <c r="F155" i="1" s="1"/>
  <c r="E151" i="9" s="1"/>
  <c r="K169" i="3"/>
  <c r="I155" i="1" s="1"/>
  <c r="H151" i="9" s="1"/>
  <c r="J169" i="3"/>
  <c r="H155" i="1" s="1"/>
  <c r="G151" i="9" s="1"/>
  <c r="I169" i="3"/>
  <c r="E169" i="3"/>
  <c r="D169" i="3"/>
  <c r="D155" i="1" s="1"/>
  <c r="C151" i="9" s="1"/>
  <c r="C169" i="3"/>
  <c r="C155" i="1" s="1"/>
  <c r="B151" i="9" s="1"/>
  <c r="AQ168" i="3"/>
  <c r="B168" i="3" s="1"/>
  <c r="B154" i="1" s="1"/>
  <c r="A150" i="9" s="1"/>
  <c r="AP168" i="3"/>
  <c r="AI168" i="3"/>
  <c r="AJ168" i="3" s="1"/>
  <c r="G168" i="3" s="1"/>
  <c r="G154" i="1" s="1"/>
  <c r="F150" i="9" s="1"/>
  <c r="AG168" i="3"/>
  <c r="Z168" i="3"/>
  <c r="F168" i="3" s="1"/>
  <c r="F154" i="1" s="1"/>
  <c r="E150" i="9" s="1"/>
  <c r="K168" i="3"/>
  <c r="I154" i="1" s="1"/>
  <c r="H150" i="9" s="1"/>
  <c r="J168" i="3"/>
  <c r="H154" i="1" s="1"/>
  <c r="G150" i="9" s="1"/>
  <c r="I168" i="3"/>
  <c r="E168" i="3"/>
  <c r="D168" i="3"/>
  <c r="D154" i="1" s="1"/>
  <c r="C150" i="9" s="1"/>
  <c r="C168" i="3"/>
  <c r="C154" i="1" s="1"/>
  <c r="B150" i="9" s="1"/>
  <c r="AQ167" i="3"/>
  <c r="B167" i="3" s="1"/>
  <c r="AP167" i="3"/>
  <c r="AI167" i="3"/>
  <c r="AJ167" i="3" s="1"/>
  <c r="G167" i="3" s="1"/>
  <c r="G153" i="1" s="1"/>
  <c r="F149" i="9" s="1"/>
  <c r="AG167" i="3"/>
  <c r="Z167" i="3"/>
  <c r="F167" i="3" s="1"/>
  <c r="F153" i="1" s="1"/>
  <c r="E149" i="9" s="1"/>
  <c r="K167" i="3"/>
  <c r="J167" i="3"/>
  <c r="H153" i="1" s="1"/>
  <c r="G149" i="9" s="1"/>
  <c r="I167" i="3"/>
  <c r="E167" i="3"/>
  <c r="E153" i="1" s="1"/>
  <c r="D167" i="3"/>
  <c r="C167" i="3"/>
  <c r="C153" i="1" s="1"/>
  <c r="B149" i="9" s="1"/>
  <c r="AQ166" i="3"/>
  <c r="B166" i="3" s="1"/>
  <c r="B152" i="1" s="1"/>
  <c r="A148" i="9" s="1"/>
  <c r="AP166" i="3"/>
  <c r="AI166" i="3"/>
  <c r="AJ166" i="3" s="1"/>
  <c r="G166" i="3" s="1"/>
  <c r="G152" i="1" s="1"/>
  <c r="F148" i="9" s="1"/>
  <c r="AG166" i="3"/>
  <c r="Z166" i="3"/>
  <c r="F166" i="3" s="1"/>
  <c r="F152" i="1" s="1"/>
  <c r="E148" i="9" s="1"/>
  <c r="K166" i="3"/>
  <c r="J166" i="3"/>
  <c r="H152" i="1" s="1"/>
  <c r="G148" i="9" s="1"/>
  <c r="I166" i="3"/>
  <c r="E166" i="3"/>
  <c r="D166" i="3"/>
  <c r="D152" i="1" s="1"/>
  <c r="C148" i="9" s="1"/>
  <c r="C166" i="3"/>
  <c r="C152" i="1" s="1"/>
  <c r="B148" i="9" s="1"/>
  <c r="AP165" i="3"/>
  <c r="AQ165" i="3" s="1"/>
  <c r="B165" i="3" s="1"/>
  <c r="B151" i="1" s="1"/>
  <c r="A147" i="9" s="1"/>
  <c r="AG165" i="3"/>
  <c r="AI165" i="3" s="1"/>
  <c r="AJ165" i="3" s="1"/>
  <c r="G165" i="3" s="1"/>
  <c r="G151" i="1" s="1"/>
  <c r="F147" i="9" s="1"/>
  <c r="Z165" i="3"/>
  <c r="F165" i="3" s="1"/>
  <c r="F151" i="1" s="1"/>
  <c r="E147" i="9" s="1"/>
  <c r="K165" i="3"/>
  <c r="J165" i="3"/>
  <c r="H151" i="1" s="1"/>
  <c r="G147" i="9" s="1"/>
  <c r="I165" i="3"/>
  <c r="E165" i="3"/>
  <c r="E151" i="1" s="1"/>
  <c r="D165" i="3"/>
  <c r="C165" i="3"/>
  <c r="C151" i="1" s="1"/>
  <c r="B147" i="9" s="1"/>
  <c r="AP164" i="3"/>
  <c r="AQ164" i="3" s="1"/>
  <c r="B164" i="3" s="1"/>
  <c r="B150" i="1" s="1"/>
  <c r="A146" i="9" s="1"/>
  <c r="AG164" i="3"/>
  <c r="AI164" i="3" s="1"/>
  <c r="AJ164" i="3" s="1"/>
  <c r="G164" i="3" s="1"/>
  <c r="G150" i="1" s="1"/>
  <c r="F146" i="9" s="1"/>
  <c r="Z164" i="3"/>
  <c r="F164" i="3" s="1"/>
  <c r="F150" i="1" s="1"/>
  <c r="E146" i="9" s="1"/>
  <c r="K164" i="3"/>
  <c r="I150" i="1" s="1"/>
  <c r="H146" i="9" s="1"/>
  <c r="J164" i="3"/>
  <c r="H150" i="1" s="1"/>
  <c r="G146" i="9" s="1"/>
  <c r="I164" i="3"/>
  <c r="E164" i="3"/>
  <c r="D164" i="3"/>
  <c r="D150" i="1" s="1"/>
  <c r="C146" i="9" s="1"/>
  <c r="C164" i="3"/>
  <c r="C150" i="1" s="1"/>
  <c r="B146" i="9" s="1"/>
  <c r="AQ163" i="3"/>
  <c r="B163" i="3" s="1"/>
  <c r="B149" i="1" s="1"/>
  <c r="A145" i="9" s="1"/>
  <c r="AP163" i="3"/>
  <c r="AI163" i="3"/>
  <c r="AJ163" i="3" s="1"/>
  <c r="G163" i="3" s="1"/>
  <c r="G149" i="1" s="1"/>
  <c r="F145" i="9" s="1"/>
  <c r="AG163" i="3"/>
  <c r="Z163" i="3"/>
  <c r="F163" i="3" s="1"/>
  <c r="F149" i="1" s="1"/>
  <c r="E145" i="9" s="1"/>
  <c r="K163" i="3"/>
  <c r="I149" i="1" s="1"/>
  <c r="H145" i="9" s="1"/>
  <c r="J163" i="3"/>
  <c r="H149" i="1" s="1"/>
  <c r="G145" i="9" s="1"/>
  <c r="I163" i="3"/>
  <c r="E163" i="3"/>
  <c r="D163" i="3"/>
  <c r="D149" i="1" s="1"/>
  <c r="C145" i="9" s="1"/>
  <c r="C163" i="3"/>
  <c r="C149" i="1" s="1"/>
  <c r="B145" i="9" s="1"/>
  <c r="AQ162" i="3"/>
  <c r="B162" i="3" s="1"/>
  <c r="B148" i="1" s="1"/>
  <c r="A144" i="9" s="1"/>
  <c r="AP162" i="3"/>
  <c r="AI162" i="3"/>
  <c r="AJ162" i="3" s="1"/>
  <c r="G162" i="3" s="1"/>
  <c r="G148" i="1" s="1"/>
  <c r="F144" i="9" s="1"/>
  <c r="AG162" i="3"/>
  <c r="Z162" i="3"/>
  <c r="F162" i="3" s="1"/>
  <c r="F148" i="1" s="1"/>
  <c r="E144" i="9" s="1"/>
  <c r="K162" i="3"/>
  <c r="I148" i="1" s="1"/>
  <c r="H144" i="9" s="1"/>
  <c r="J162" i="3"/>
  <c r="H148" i="1" s="1"/>
  <c r="G144" i="9" s="1"/>
  <c r="I162" i="3"/>
  <c r="E162" i="3"/>
  <c r="D162" i="3"/>
  <c r="C162" i="3"/>
  <c r="C148" i="1" s="1"/>
  <c r="B144" i="9" s="1"/>
  <c r="AQ161" i="3"/>
  <c r="B161" i="3" s="1"/>
  <c r="B147" i="1" s="1"/>
  <c r="A143" i="9" s="1"/>
  <c r="AP161" i="3"/>
  <c r="AI161" i="3"/>
  <c r="AJ161" i="3" s="1"/>
  <c r="G161" i="3" s="1"/>
  <c r="G147" i="1" s="1"/>
  <c r="F143" i="9" s="1"/>
  <c r="AG161" i="3"/>
  <c r="Z161" i="3"/>
  <c r="F161" i="3" s="1"/>
  <c r="F147" i="1" s="1"/>
  <c r="E143" i="9" s="1"/>
  <c r="K161" i="3"/>
  <c r="I147" i="1" s="1"/>
  <c r="H143" i="9" s="1"/>
  <c r="J161" i="3"/>
  <c r="I161" i="3"/>
  <c r="E161" i="3"/>
  <c r="D161" i="3"/>
  <c r="D147" i="1" s="1"/>
  <c r="C143" i="9" s="1"/>
  <c r="C161" i="3"/>
  <c r="C147" i="1" s="1"/>
  <c r="B143" i="9" s="1"/>
  <c r="AQ160" i="3"/>
  <c r="B160" i="3" s="1"/>
  <c r="B146" i="1" s="1"/>
  <c r="A142" i="9" s="1"/>
  <c r="AP160" i="3"/>
  <c r="AI160" i="3"/>
  <c r="AJ160" i="3" s="1"/>
  <c r="G160" i="3" s="1"/>
  <c r="G146" i="1" s="1"/>
  <c r="F142" i="9" s="1"/>
  <c r="AG160" i="3"/>
  <c r="Z160" i="3"/>
  <c r="F160" i="3" s="1"/>
  <c r="F146" i="1" s="1"/>
  <c r="E142" i="9" s="1"/>
  <c r="K160" i="3"/>
  <c r="I146" i="1" s="1"/>
  <c r="H142" i="9" s="1"/>
  <c r="J160" i="3"/>
  <c r="H146" i="1" s="1"/>
  <c r="G142" i="9" s="1"/>
  <c r="I160" i="3"/>
  <c r="E160" i="3"/>
  <c r="D160" i="3"/>
  <c r="D146" i="1" s="1"/>
  <c r="C142" i="9" s="1"/>
  <c r="C160" i="3"/>
  <c r="C146" i="1" s="1"/>
  <c r="B142" i="9" s="1"/>
  <c r="AQ159" i="3"/>
  <c r="B159" i="3" s="1"/>
  <c r="B145" i="1" s="1"/>
  <c r="A141" i="9" s="1"/>
  <c r="AP159" i="3"/>
  <c r="AI159" i="3"/>
  <c r="AJ159" i="3" s="1"/>
  <c r="G159" i="3" s="1"/>
  <c r="G145" i="1" s="1"/>
  <c r="F141" i="9" s="1"/>
  <c r="AG159" i="3"/>
  <c r="Z159" i="3"/>
  <c r="F159" i="3" s="1"/>
  <c r="F145" i="1" s="1"/>
  <c r="E141" i="9" s="1"/>
  <c r="K159" i="3"/>
  <c r="I145" i="1" s="1"/>
  <c r="H141" i="9" s="1"/>
  <c r="J159" i="3"/>
  <c r="H145" i="1" s="1"/>
  <c r="G141" i="9" s="1"/>
  <c r="I159" i="3"/>
  <c r="E159" i="3"/>
  <c r="D159" i="3"/>
  <c r="D145" i="1" s="1"/>
  <c r="C141" i="9" s="1"/>
  <c r="C159" i="3"/>
  <c r="C145" i="1" s="1"/>
  <c r="B141" i="9" s="1"/>
  <c r="AQ158" i="3"/>
  <c r="B158" i="3" s="1"/>
  <c r="B144" i="1" s="1"/>
  <c r="A140" i="9" s="1"/>
  <c r="AP158" i="3"/>
  <c r="AI158" i="3"/>
  <c r="AJ158" i="3" s="1"/>
  <c r="G158" i="3" s="1"/>
  <c r="G144" i="1" s="1"/>
  <c r="F140" i="9" s="1"/>
  <c r="AG158" i="3"/>
  <c r="Z158" i="3"/>
  <c r="F158" i="3" s="1"/>
  <c r="F144" i="1" s="1"/>
  <c r="E140" i="9" s="1"/>
  <c r="K158" i="3"/>
  <c r="I144" i="1" s="1"/>
  <c r="H140" i="9" s="1"/>
  <c r="J158" i="3"/>
  <c r="H144" i="1" s="1"/>
  <c r="G140" i="9" s="1"/>
  <c r="I158" i="3"/>
  <c r="E158" i="3"/>
  <c r="D158" i="3"/>
  <c r="D144" i="1" s="1"/>
  <c r="C140" i="9" s="1"/>
  <c r="C158" i="3"/>
  <c r="C144" i="1" s="1"/>
  <c r="B140" i="9" s="1"/>
  <c r="AQ157" i="3"/>
  <c r="B157" i="3" s="1"/>
  <c r="B143" i="1" s="1"/>
  <c r="A139" i="9" s="1"/>
  <c r="AP157" i="3"/>
  <c r="AI157" i="3"/>
  <c r="AJ157" i="3" s="1"/>
  <c r="G157" i="3" s="1"/>
  <c r="G143" i="1" s="1"/>
  <c r="F139" i="9" s="1"/>
  <c r="AG157" i="3"/>
  <c r="Z157" i="3"/>
  <c r="F157" i="3" s="1"/>
  <c r="F143" i="1" s="1"/>
  <c r="E139" i="9" s="1"/>
  <c r="K157" i="3"/>
  <c r="I143" i="1" s="1"/>
  <c r="H139" i="9" s="1"/>
  <c r="J157" i="3"/>
  <c r="H143" i="1" s="1"/>
  <c r="G139" i="9" s="1"/>
  <c r="I157" i="3"/>
  <c r="E157" i="3"/>
  <c r="D157" i="3"/>
  <c r="D143" i="1" s="1"/>
  <c r="C139" i="9" s="1"/>
  <c r="C157" i="3"/>
  <c r="C143" i="1" s="1"/>
  <c r="B139" i="9" s="1"/>
  <c r="AQ156" i="3"/>
  <c r="B156" i="3" s="1"/>
  <c r="B142" i="1" s="1"/>
  <c r="A138" i="9" s="1"/>
  <c r="AP156" i="3"/>
  <c r="AI156" i="3"/>
  <c r="AJ156" i="3" s="1"/>
  <c r="G156" i="3" s="1"/>
  <c r="G142" i="1" s="1"/>
  <c r="F138" i="9" s="1"/>
  <c r="AG156" i="3"/>
  <c r="Z156" i="3"/>
  <c r="F156" i="3" s="1"/>
  <c r="F142" i="1" s="1"/>
  <c r="E138" i="9" s="1"/>
  <c r="K156" i="3"/>
  <c r="I142" i="1" s="1"/>
  <c r="H138" i="9" s="1"/>
  <c r="J156" i="3"/>
  <c r="H142" i="1" s="1"/>
  <c r="G138" i="9" s="1"/>
  <c r="I156" i="3"/>
  <c r="E156" i="3"/>
  <c r="D156" i="3"/>
  <c r="D142" i="1" s="1"/>
  <c r="C138" i="9" s="1"/>
  <c r="C156" i="3"/>
  <c r="C142" i="1" s="1"/>
  <c r="B138" i="9" s="1"/>
  <c r="AQ155" i="3"/>
  <c r="B155" i="3" s="1"/>
  <c r="B141" i="1" s="1"/>
  <c r="A137" i="9" s="1"/>
  <c r="AP155" i="3"/>
  <c r="AI155" i="3"/>
  <c r="AJ155" i="3" s="1"/>
  <c r="G155" i="3" s="1"/>
  <c r="G141" i="1" s="1"/>
  <c r="F137" i="9" s="1"/>
  <c r="AG155" i="3"/>
  <c r="Z155" i="3"/>
  <c r="F155" i="3" s="1"/>
  <c r="F141" i="1" s="1"/>
  <c r="E137" i="9" s="1"/>
  <c r="K155" i="3"/>
  <c r="J155" i="3"/>
  <c r="H141" i="1" s="1"/>
  <c r="G137" i="9" s="1"/>
  <c r="I155" i="3"/>
  <c r="E155" i="3"/>
  <c r="D155" i="3"/>
  <c r="D141" i="1" s="1"/>
  <c r="C137" i="9" s="1"/>
  <c r="C155" i="3"/>
  <c r="C141" i="1" s="1"/>
  <c r="B137" i="9" s="1"/>
  <c r="AQ154" i="3"/>
  <c r="B154" i="3" s="1"/>
  <c r="B140" i="1" s="1"/>
  <c r="A136" i="9" s="1"/>
  <c r="AP154" i="3"/>
  <c r="AI154" i="3"/>
  <c r="AJ154" i="3" s="1"/>
  <c r="G154" i="3" s="1"/>
  <c r="G140" i="1" s="1"/>
  <c r="F136" i="9" s="1"/>
  <c r="AG154" i="3"/>
  <c r="Z154" i="3"/>
  <c r="F154" i="3" s="1"/>
  <c r="F140" i="1" s="1"/>
  <c r="E136" i="9" s="1"/>
  <c r="K154" i="3"/>
  <c r="I140" i="1" s="1"/>
  <c r="H136" i="9" s="1"/>
  <c r="J154" i="3"/>
  <c r="I154" i="3"/>
  <c r="E154" i="3"/>
  <c r="D154" i="3"/>
  <c r="D140" i="1" s="1"/>
  <c r="C136" i="9" s="1"/>
  <c r="C154" i="3"/>
  <c r="C140" i="1" s="1"/>
  <c r="B136" i="9" s="1"/>
  <c r="AP153" i="3"/>
  <c r="AQ153" i="3" s="1"/>
  <c r="B153" i="3" s="1"/>
  <c r="B139" i="1" s="1"/>
  <c r="A135" i="9" s="1"/>
  <c r="AG153" i="3"/>
  <c r="AI153" i="3" s="1"/>
  <c r="AJ153" i="3" s="1"/>
  <c r="G153" i="3" s="1"/>
  <c r="G139" i="1" s="1"/>
  <c r="F135" i="9" s="1"/>
  <c r="Z153" i="3"/>
  <c r="F153" i="3" s="1"/>
  <c r="F139" i="1" s="1"/>
  <c r="E135" i="9" s="1"/>
  <c r="K153" i="3"/>
  <c r="J153" i="3"/>
  <c r="H139" i="1" s="1"/>
  <c r="G135" i="9" s="1"/>
  <c r="I153" i="3"/>
  <c r="E153" i="3"/>
  <c r="D153" i="3"/>
  <c r="D139" i="1" s="1"/>
  <c r="C135" i="9" s="1"/>
  <c r="C153" i="3"/>
  <c r="C139" i="1" s="1"/>
  <c r="B135" i="9" s="1"/>
  <c r="AP152" i="3"/>
  <c r="AQ152" i="3" s="1"/>
  <c r="B152" i="3" s="1"/>
  <c r="B138" i="1" s="1"/>
  <c r="A134" i="9" s="1"/>
  <c r="AG152" i="3"/>
  <c r="AI152" i="3" s="1"/>
  <c r="AJ152" i="3" s="1"/>
  <c r="G152" i="3" s="1"/>
  <c r="G138" i="1" s="1"/>
  <c r="F134" i="9" s="1"/>
  <c r="Z152" i="3"/>
  <c r="F152" i="3" s="1"/>
  <c r="F138" i="1" s="1"/>
  <c r="E134" i="9" s="1"/>
  <c r="K152" i="3"/>
  <c r="I138" i="1" s="1"/>
  <c r="H134" i="9" s="1"/>
  <c r="J152" i="3"/>
  <c r="H138" i="1" s="1"/>
  <c r="G134" i="9" s="1"/>
  <c r="I152" i="3"/>
  <c r="E152" i="3"/>
  <c r="D152" i="3"/>
  <c r="D138" i="1" s="1"/>
  <c r="C134" i="9" s="1"/>
  <c r="C152" i="3"/>
  <c r="C138" i="1" s="1"/>
  <c r="B134" i="9" s="1"/>
  <c r="AQ151" i="3"/>
  <c r="B151" i="3" s="1"/>
  <c r="B137" i="1" s="1"/>
  <c r="A133" i="9" s="1"/>
  <c r="AP151" i="3"/>
  <c r="AI151" i="3"/>
  <c r="AJ151" i="3" s="1"/>
  <c r="G151" i="3" s="1"/>
  <c r="G137" i="1" s="1"/>
  <c r="F133" i="9" s="1"/>
  <c r="AG151" i="3"/>
  <c r="Z151" i="3"/>
  <c r="F151" i="3" s="1"/>
  <c r="F137" i="1" s="1"/>
  <c r="E133" i="9" s="1"/>
  <c r="K151" i="3"/>
  <c r="I137" i="1" s="1"/>
  <c r="H133" i="9" s="1"/>
  <c r="J151" i="3"/>
  <c r="H137" i="1" s="1"/>
  <c r="G133" i="9" s="1"/>
  <c r="I151" i="3"/>
  <c r="E151" i="3"/>
  <c r="D151" i="3"/>
  <c r="D137" i="1" s="1"/>
  <c r="C133" i="9" s="1"/>
  <c r="C151" i="3"/>
  <c r="C137" i="1" s="1"/>
  <c r="B133" i="9" s="1"/>
  <c r="AQ150" i="3"/>
  <c r="B150" i="3" s="1"/>
  <c r="B136" i="1" s="1"/>
  <c r="A132" i="9" s="1"/>
  <c r="AP150" i="3"/>
  <c r="AI150" i="3"/>
  <c r="AJ150" i="3" s="1"/>
  <c r="G150" i="3" s="1"/>
  <c r="G136" i="1" s="1"/>
  <c r="F132" i="9" s="1"/>
  <c r="AG150" i="3"/>
  <c r="Z150" i="3"/>
  <c r="F150" i="3" s="1"/>
  <c r="F136" i="1" s="1"/>
  <c r="E132" i="9" s="1"/>
  <c r="K150" i="3"/>
  <c r="I136" i="1" s="1"/>
  <c r="H132" i="9" s="1"/>
  <c r="J150" i="3"/>
  <c r="H136" i="1" s="1"/>
  <c r="G132" i="9" s="1"/>
  <c r="I150" i="3"/>
  <c r="E150" i="3"/>
  <c r="D150" i="3"/>
  <c r="D136" i="1" s="1"/>
  <c r="C132" i="9" s="1"/>
  <c r="C150" i="3"/>
  <c r="C136" i="1" s="1"/>
  <c r="B132" i="9" s="1"/>
  <c r="AQ149" i="3"/>
  <c r="B149" i="3" s="1"/>
  <c r="B135" i="1" s="1"/>
  <c r="A131" i="9" s="1"/>
  <c r="AP149" i="3"/>
  <c r="AI149" i="3"/>
  <c r="AJ149" i="3" s="1"/>
  <c r="G149" i="3" s="1"/>
  <c r="G135" i="1" s="1"/>
  <c r="F131" i="9" s="1"/>
  <c r="AG149" i="3"/>
  <c r="Z149" i="3"/>
  <c r="F149" i="3" s="1"/>
  <c r="F135" i="1" s="1"/>
  <c r="E131" i="9" s="1"/>
  <c r="K149" i="3"/>
  <c r="I135" i="1" s="1"/>
  <c r="H131" i="9" s="1"/>
  <c r="J149" i="3"/>
  <c r="H135" i="1" s="1"/>
  <c r="G131" i="9" s="1"/>
  <c r="I149" i="3"/>
  <c r="E149" i="3"/>
  <c r="D149" i="3"/>
  <c r="D135" i="1" s="1"/>
  <c r="C131" i="9" s="1"/>
  <c r="C149" i="3"/>
  <c r="C135" i="1" s="1"/>
  <c r="B131" i="9" s="1"/>
  <c r="AQ148" i="3"/>
  <c r="B148" i="3" s="1"/>
  <c r="B134" i="1" s="1"/>
  <c r="A130" i="9" s="1"/>
  <c r="AP148" i="3"/>
  <c r="AI148" i="3"/>
  <c r="AJ148" i="3" s="1"/>
  <c r="G148" i="3" s="1"/>
  <c r="G134" i="1" s="1"/>
  <c r="F130" i="9" s="1"/>
  <c r="AG148" i="3"/>
  <c r="Z148" i="3"/>
  <c r="F148" i="3" s="1"/>
  <c r="F134" i="1" s="1"/>
  <c r="E130" i="9" s="1"/>
  <c r="K148" i="3"/>
  <c r="I134" i="1" s="1"/>
  <c r="H130" i="9" s="1"/>
  <c r="J148" i="3"/>
  <c r="H134" i="1" s="1"/>
  <c r="G130" i="9" s="1"/>
  <c r="I148" i="3"/>
  <c r="E148" i="3"/>
  <c r="D148" i="3"/>
  <c r="D134" i="1" s="1"/>
  <c r="C130" i="9" s="1"/>
  <c r="C148" i="3"/>
  <c r="C134" i="1" s="1"/>
  <c r="B130" i="9" s="1"/>
  <c r="AQ147" i="3"/>
  <c r="B147" i="3" s="1"/>
  <c r="B133" i="1" s="1"/>
  <c r="A129" i="9" s="1"/>
  <c r="AP147" i="3"/>
  <c r="AI147" i="3"/>
  <c r="AJ147" i="3" s="1"/>
  <c r="G147" i="3" s="1"/>
  <c r="G133" i="1" s="1"/>
  <c r="F129" i="9" s="1"/>
  <c r="AG147" i="3"/>
  <c r="Z147" i="3"/>
  <c r="F147" i="3" s="1"/>
  <c r="K147" i="3"/>
  <c r="I133" i="1" s="1"/>
  <c r="H129" i="9" s="1"/>
  <c r="J147" i="3"/>
  <c r="H133" i="1" s="1"/>
  <c r="G129" i="9" s="1"/>
  <c r="I147" i="3"/>
  <c r="E147" i="3"/>
  <c r="D147" i="3"/>
  <c r="D133" i="1" s="1"/>
  <c r="C129" i="9" s="1"/>
  <c r="C147" i="3"/>
  <c r="C133" i="1" s="1"/>
  <c r="B129" i="9" s="1"/>
  <c r="AQ146" i="3"/>
  <c r="B146" i="3" s="1"/>
  <c r="B132" i="1" s="1"/>
  <c r="A128" i="9" s="1"/>
  <c r="AP146" i="3"/>
  <c r="AI146" i="3"/>
  <c r="AJ146" i="3" s="1"/>
  <c r="G146" i="3" s="1"/>
  <c r="G132" i="1" s="1"/>
  <c r="F128" i="9" s="1"/>
  <c r="AG146" i="3"/>
  <c r="Z146" i="3"/>
  <c r="F146" i="3" s="1"/>
  <c r="F132" i="1" s="1"/>
  <c r="E128" i="9" s="1"/>
  <c r="K146" i="3"/>
  <c r="I132" i="1" s="1"/>
  <c r="H128" i="9" s="1"/>
  <c r="J146" i="3"/>
  <c r="H132" i="1" s="1"/>
  <c r="G128" i="9" s="1"/>
  <c r="I146" i="3"/>
  <c r="E146" i="3"/>
  <c r="D146" i="3"/>
  <c r="D132" i="1" s="1"/>
  <c r="C128" i="9" s="1"/>
  <c r="C146" i="3"/>
  <c r="C132" i="1" s="1"/>
  <c r="B128" i="9" s="1"/>
  <c r="AQ145" i="3"/>
  <c r="B145" i="3" s="1"/>
  <c r="B131" i="1" s="1"/>
  <c r="A127" i="9" s="1"/>
  <c r="AP145" i="3"/>
  <c r="AI145" i="3"/>
  <c r="AJ145" i="3" s="1"/>
  <c r="G145" i="3" s="1"/>
  <c r="G131" i="1" s="1"/>
  <c r="F127" i="9" s="1"/>
  <c r="AG145" i="3"/>
  <c r="Z145" i="3"/>
  <c r="F145" i="3" s="1"/>
  <c r="F131" i="1" s="1"/>
  <c r="E127" i="9" s="1"/>
  <c r="K145" i="3"/>
  <c r="I131" i="1" s="1"/>
  <c r="H127" i="9" s="1"/>
  <c r="J145" i="3"/>
  <c r="H131" i="1" s="1"/>
  <c r="G127" i="9" s="1"/>
  <c r="I145" i="3"/>
  <c r="E145" i="3"/>
  <c r="D145" i="3"/>
  <c r="D131" i="1" s="1"/>
  <c r="C127" i="9" s="1"/>
  <c r="C145" i="3"/>
  <c r="C131" i="1" s="1"/>
  <c r="B127" i="9" s="1"/>
  <c r="AQ144" i="3"/>
  <c r="B144" i="3" s="1"/>
  <c r="B130" i="1" s="1"/>
  <c r="A126" i="9" s="1"/>
  <c r="AP144" i="3"/>
  <c r="AI144" i="3"/>
  <c r="AJ144" i="3" s="1"/>
  <c r="G144" i="3" s="1"/>
  <c r="G130" i="1" s="1"/>
  <c r="F126" i="9" s="1"/>
  <c r="AG144" i="3"/>
  <c r="Z144" i="3"/>
  <c r="F144" i="3" s="1"/>
  <c r="F130" i="1" s="1"/>
  <c r="E126" i="9" s="1"/>
  <c r="K144" i="3"/>
  <c r="I130" i="1" s="1"/>
  <c r="H126" i="9" s="1"/>
  <c r="J144" i="3"/>
  <c r="H130" i="1" s="1"/>
  <c r="G126" i="9" s="1"/>
  <c r="I144" i="3"/>
  <c r="E144" i="3"/>
  <c r="D144" i="3"/>
  <c r="D130" i="1" s="1"/>
  <c r="C126" i="9" s="1"/>
  <c r="C144" i="3"/>
  <c r="C130" i="1" s="1"/>
  <c r="B126" i="9" s="1"/>
  <c r="AQ143" i="3"/>
  <c r="B143" i="3" s="1"/>
  <c r="B129" i="1" s="1"/>
  <c r="A125" i="9" s="1"/>
  <c r="AP143" i="3"/>
  <c r="AI143" i="3"/>
  <c r="AJ143" i="3" s="1"/>
  <c r="G143" i="3" s="1"/>
  <c r="G129" i="1" s="1"/>
  <c r="F125" i="9" s="1"/>
  <c r="AG143" i="3"/>
  <c r="Z143" i="3"/>
  <c r="F143" i="3" s="1"/>
  <c r="F129" i="1" s="1"/>
  <c r="E125" i="9" s="1"/>
  <c r="K143" i="3"/>
  <c r="I129" i="1" s="1"/>
  <c r="H125" i="9" s="1"/>
  <c r="J143" i="3"/>
  <c r="H129" i="1" s="1"/>
  <c r="G125" i="9" s="1"/>
  <c r="I143" i="3"/>
  <c r="E143" i="3"/>
  <c r="D143" i="3"/>
  <c r="D129" i="1" s="1"/>
  <c r="C125" i="9" s="1"/>
  <c r="C143" i="3"/>
  <c r="C129" i="1" s="1"/>
  <c r="B125" i="9" s="1"/>
  <c r="AQ142" i="3"/>
  <c r="B142" i="3" s="1"/>
  <c r="B128" i="1" s="1"/>
  <c r="A124" i="9" s="1"/>
  <c r="AP142" i="3"/>
  <c r="AI142" i="3"/>
  <c r="AJ142" i="3" s="1"/>
  <c r="G142" i="3" s="1"/>
  <c r="G128" i="1" s="1"/>
  <c r="F124" i="9" s="1"/>
  <c r="AG142" i="3"/>
  <c r="Z142" i="3"/>
  <c r="F142" i="3" s="1"/>
  <c r="F128" i="1" s="1"/>
  <c r="E124" i="9" s="1"/>
  <c r="K142" i="3"/>
  <c r="J142" i="3"/>
  <c r="H128" i="1" s="1"/>
  <c r="G124" i="9" s="1"/>
  <c r="I142" i="3"/>
  <c r="E142" i="3"/>
  <c r="D142" i="3"/>
  <c r="C142" i="3"/>
  <c r="C128" i="1" s="1"/>
  <c r="B124" i="9" s="1"/>
  <c r="AP141" i="3"/>
  <c r="AQ141" i="3" s="1"/>
  <c r="B141" i="3" s="1"/>
  <c r="B127" i="1" s="1"/>
  <c r="A123" i="9" s="1"/>
  <c r="AG141" i="3"/>
  <c r="AI141" i="3" s="1"/>
  <c r="AJ141" i="3" s="1"/>
  <c r="G141" i="3" s="1"/>
  <c r="G127" i="1" s="1"/>
  <c r="F123" i="9" s="1"/>
  <c r="Z141" i="3"/>
  <c r="F141" i="3" s="1"/>
  <c r="F127" i="1" s="1"/>
  <c r="E123" i="9" s="1"/>
  <c r="K141" i="3"/>
  <c r="I127" i="1" s="1"/>
  <c r="H123" i="9" s="1"/>
  <c r="J141" i="3"/>
  <c r="H127" i="1" s="1"/>
  <c r="G123" i="9" s="1"/>
  <c r="I141" i="3"/>
  <c r="E141" i="3"/>
  <c r="D141" i="3"/>
  <c r="D127" i="1" s="1"/>
  <c r="C123" i="9" s="1"/>
  <c r="C141" i="3"/>
  <c r="C127" i="1" s="1"/>
  <c r="B123" i="9" s="1"/>
  <c r="AP140" i="3"/>
  <c r="AQ140" i="3" s="1"/>
  <c r="B140" i="3" s="1"/>
  <c r="B126" i="1" s="1"/>
  <c r="A122" i="9" s="1"/>
  <c r="AG140" i="3"/>
  <c r="AI140" i="3" s="1"/>
  <c r="AJ140" i="3" s="1"/>
  <c r="G140" i="3" s="1"/>
  <c r="G126" i="1" s="1"/>
  <c r="F122" i="9" s="1"/>
  <c r="Z140" i="3"/>
  <c r="F140" i="3" s="1"/>
  <c r="F126" i="1" s="1"/>
  <c r="E122" i="9" s="1"/>
  <c r="K140" i="3"/>
  <c r="I126" i="1" s="1"/>
  <c r="H122" i="9" s="1"/>
  <c r="J140" i="3"/>
  <c r="H126" i="1" s="1"/>
  <c r="G122" i="9" s="1"/>
  <c r="I140" i="3"/>
  <c r="E140" i="3"/>
  <c r="D140" i="3"/>
  <c r="D126" i="1" s="1"/>
  <c r="C122" i="9" s="1"/>
  <c r="C140" i="3"/>
  <c r="C126" i="1" s="1"/>
  <c r="B122" i="9" s="1"/>
  <c r="AQ139" i="3"/>
  <c r="B139" i="3" s="1"/>
  <c r="B125" i="1" s="1"/>
  <c r="A121" i="9" s="1"/>
  <c r="AP139" i="3"/>
  <c r="AI139" i="3"/>
  <c r="AJ139" i="3" s="1"/>
  <c r="G139" i="3" s="1"/>
  <c r="G125" i="1" s="1"/>
  <c r="F121" i="9" s="1"/>
  <c r="AG139" i="3"/>
  <c r="Z139" i="3"/>
  <c r="F139" i="3" s="1"/>
  <c r="F125" i="1" s="1"/>
  <c r="E121" i="9" s="1"/>
  <c r="K139" i="3"/>
  <c r="I125" i="1" s="1"/>
  <c r="H121" i="9" s="1"/>
  <c r="J139" i="3"/>
  <c r="H125" i="1" s="1"/>
  <c r="G121" i="9" s="1"/>
  <c r="I139" i="3"/>
  <c r="E139" i="3"/>
  <c r="D139" i="3"/>
  <c r="D125" i="1" s="1"/>
  <c r="C121" i="9" s="1"/>
  <c r="C139" i="3"/>
  <c r="C125" i="1" s="1"/>
  <c r="B121" i="9" s="1"/>
  <c r="AQ138" i="3"/>
  <c r="B138" i="3" s="1"/>
  <c r="B124" i="1" s="1"/>
  <c r="A120" i="9" s="1"/>
  <c r="AP138" i="3"/>
  <c r="AI138" i="3"/>
  <c r="AJ138" i="3" s="1"/>
  <c r="G138" i="3" s="1"/>
  <c r="G124" i="1" s="1"/>
  <c r="F120" i="9" s="1"/>
  <c r="AG138" i="3"/>
  <c r="Z138" i="3"/>
  <c r="F138" i="3" s="1"/>
  <c r="F124" i="1" s="1"/>
  <c r="E120" i="9" s="1"/>
  <c r="K138" i="3"/>
  <c r="I124" i="1" s="1"/>
  <c r="H120" i="9" s="1"/>
  <c r="J138" i="3"/>
  <c r="H124" i="1" s="1"/>
  <c r="G120" i="9" s="1"/>
  <c r="I138" i="3"/>
  <c r="E138" i="3"/>
  <c r="D138" i="3"/>
  <c r="D124" i="1" s="1"/>
  <c r="C120" i="9" s="1"/>
  <c r="C138" i="3"/>
  <c r="C124" i="1" s="1"/>
  <c r="B120" i="9" s="1"/>
  <c r="AQ137" i="3"/>
  <c r="B137" i="3" s="1"/>
  <c r="B123" i="1" s="1"/>
  <c r="A119" i="9" s="1"/>
  <c r="AP137" i="3"/>
  <c r="AI137" i="3"/>
  <c r="AJ137" i="3" s="1"/>
  <c r="G137" i="3" s="1"/>
  <c r="G123" i="1" s="1"/>
  <c r="F119" i="9" s="1"/>
  <c r="AG137" i="3"/>
  <c r="Z137" i="3"/>
  <c r="F137" i="3" s="1"/>
  <c r="F123" i="1" s="1"/>
  <c r="E119" i="9" s="1"/>
  <c r="K137" i="3"/>
  <c r="I123" i="1" s="1"/>
  <c r="H119" i="9" s="1"/>
  <c r="J137" i="3"/>
  <c r="I137" i="3"/>
  <c r="E137" i="3"/>
  <c r="D137" i="3"/>
  <c r="D123" i="1" s="1"/>
  <c r="C119" i="9" s="1"/>
  <c r="C137" i="3"/>
  <c r="C123" i="1" s="1"/>
  <c r="B119" i="9" s="1"/>
  <c r="AQ136" i="3"/>
  <c r="B136" i="3" s="1"/>
  <c r="B122" i="1" s="1"/>
  <c r="A118" i="9" s="1"/>
  <c r="AP136" i="3"/>
  <c r="AI136" i="3"/>
  <c r="AJ136" i="3" s="1"/>
  <c r="G136" i="3" s="1"/>
  <c r="G122" i="1" s="1"/>
  <c r="F118" i="9" s="1"/>
  <c r="AG136" i="3"/>
  <c r="Z136" i="3"/>
  <c r="F136" i="3" s="1"/>
  <c r="F122" i="1" s="1"/>
  <c r="E118" i="9" s="1"/>
  <c r="K136" i="3"/>
  <c r="I122" i="1" s="1"/>
  <c r="H118" i="9" s="1"/>
  <c r="J136" i="3"/>
  <c r="H122" i="1" s="1"/>
  <c r="G118" i="9" s="1"/>
  <c r="I136" i="3"/>
  <c r="E136" i="3"/>
  <c r="D136" i="3"/>
  <c r="D122" i="1" s="1"/>
  <c r="C118" i="9" s="1"/>
  <c r="C136" i="3"/>
  <c r="C122" i="1" s="1"/>
  <c r="B118" i="9" s="1"/>
  <c r="AQ135" i="3"/>
  <c r="B135" i="3" s="1"/>
  <c r="B121" i="1" s="1"/>
  <c r="A117" i="9" s="1"/>
  <c r="AP135" i="3"/>
  <c r="AI135" i="3"/>
  <c r="AJ135" i="3" s="1"/>
  <c r="G135" i="3" s="1"/>
  <c r="G121" i="1" s="1"/>
  <c r="F117" i="9" s="1"/>
  <c r="AG135" i="3"/>
  <c r="Z135" i="3"/>
  <c r="F135" i="3" s="1"/>
  <c r="F121" i="1" s="1"/>
  <c r="E117" i="9" s="1"/>
  <c r="K135" i="3"/>
  <c r="I121" i="1" s="1"/>
  <c r="H117" i="9" s="1"/>
  <c r="J135" i="3"/>
  <c r="H121" i="1" s="1"/>
  <c r="G117" i="9" s="1"/>
  <c r="I135" i="3"/>
  <c r="E135" i="3"/>
  <c r="D135" i="3"/>
  <c r="D121" i="1" s="1"/>
  <c r="C117" i="9" s="1"/>
  <c r="C135" i="3"/>
  <c r="C121" i="1" s="1"/>
  <c r="B117" i="9" s="1"/>
  <c r="AQ134" i="3"/>
  <c r="B134" i="3" s="1"/>
  <c r="B120" i="1" s="1"/>
  <c r="A116" i="9" s="1"/>
  <c r="AP134" i="3"/>
  <c r="AI134" i="3"/>
  <c r="AJ134" i="3" s="1"/>
  <c r="G134" i="3" s="1"/>
  <c r="G120" i="1" s="1"/>
  <c r="F116" i="9" s="1"/>
  <c r="AG134" i="3"/>
  <c r="Z134" i="3"/>
  <c r="F134" i="3" s="1"/>
  <c r="F120" i="1" s="1"/>
  <c r="E116" i="9" s="1"/>
  <c r="K134" i="3"/>
  <c r="I120" i="1" s="1"/>
  <c r="H116" i="9" s="1"/>
  <c r="J134" i="3"/>
  <c r="H120" i="1" s="1"/>
  <c r="G116" i="9" s="1"/>
  <c r="I134" i="3"/>
  <c r="E134" i="3"/>
  <c r="D134" i="3"/>
  <c r="D120" i="1" s="1"/>
  <c r="C116" i="9" s="1"/>
  <c r="C134" i="3"/>
  <c r="C120" i="1" s="1"/>
  <c r="B116" i="9" s="1"/>
  <c r="AQ133" i="3"/>
  <c r="B133" i="3" s="1"/>
  <c r="B119" i="1" s="1"/>
  <c r="A115" i="9" s="1"/>
  <c r="AP133" i="3"/>
  <c r="AI133" i="3"/>
  <c r="AJ133" i="3" s="1"/>
  <c r="G133" i="3" s="1"/>
  <c r="G119" i="1" s="1"/>
  <c r="F115" i="9" s="1"/>
  <c r="AG133" i="3"/>
  <c r="Z133" i="3"/>
  <c r="F133" i="3" s="1"/>
  <c r="F119" i="1" s="1"/>
  <c r="E115" i="9" s="1"/>
  <c r="K133" i="3"/>
  <c r="I119" i="1" s="1"/>
  <c r="H115" i="9" s="1"/>
  <c r="J133" i="3"/>
  <c r="H119" i="1" s="1"/>
  <c r="G115" i="9" s="1"/>
  <c r="I133" i="3"/>
  <c r="E133" i="3"/>
  <c r="D133" i="3"/>
  <c r="D119" i="1" s="1"/>
  <c r="C115" i="9" s="1"/>
  <c r="C133" i="3"/>
  <c r="C119" i="1" s="1"/>
  <c r="B115" i="9" s="1"/>
  <c r="AQ132" i="3"/>
  <c r="B132" i="3" s="1"/>
  <c r="B118" i="1" s="1"/>
  <c r="A114" i="9" s="1"/>
  <c r="AP132" i="3"/>
  <c r="AI132" i="3"/>
  <c r="AJ132" i="3" s="1"/>
  <c r="G132" i="3" s="1"/>
  <c r="G118" i="1" s="1"/>
  <c r="F114" i="9" s="1"/>
  <c r="AG132" i="3"/>
  <c r="Z132" i="3"/>
  <c r="F132" i="3" s="1"/>
  <c r="F118" i="1" s="1"/>
  <c r="E114" i="9" s="1"/>
  <c r="K132" i="3"/>
  <c r="I118" i="1" s="1"/>
  <c r="H114" i="9" s="1"/>
  <c r="J132" i="3"/>
  <c r="H118" i="1" s="1"/>
  <c r="G114" i="9" s="1"/>
  <c r="I132" i="3"/>
  <c r="E132" i="3"/>
  <c r="D132" i="3"/>
  <c r="D118" i="1" s="1"/>
  <c r="C114" i="9" s="1"/>
  <c r="C132" i="3"/>
  <c r="C118" i="1" s="1"/>
  <c r="B114" i="9" s="1"/>
  <c r="AQ131" i="3"/>
  <c r="B131" i="3" s="1"/>
  <c r="B117" i="1" s="1"/>
  <c r="A113" i="9" s="1"/>
  <c r="AP131" i="3"/>
  <c r="AI131" i="3"/>
  <c r="AJ131" i="3" s="1"/>
  <c r="G131" i="3" s="1"/>
  <c r="G117" i="1" s="1"/>
  <c r="F113" i="9" s="1"/>
  <c r="AG131" i="3"/>
  <c r="Z131" i="3"/>
  <c r="F131" i="3" s="1"/>
  <c r="F117" i="1" s="1"/>
  <c r="E113" i="9" s="1"/>
  <c r="K131" i="3"/>
  <c r="I117" i="1" s="1"/>
  <c r="H113" i="9" s="1"/>
  <c r="J131" i="3"/>
  <c r="H117" i="1" s="1"/>
  <c r="G113" i="9" s="1"/>
  <c r="I131" i="3"/>
  <c r="E131" i="3"/>
  <c r="D131" i="3"/>
  <c r="D117" i="1" s="1"/>
  <c r="C113" i="9" s="1"/>
  <c r="C131" i="3"/>
  <c r="C117" i="1" s="1"/>
  <c r="B113" i="9" s="1"/>
  <c r="AQ130" i="3"/>
  <c r="B130" i="3" s="1"/>
  <c r="B116" i="1" s="1"/>
  <c r="A112" i="9" s="1"/>
  <c r="AP130" i="3"/>
  <c r="AI130" i="3"/>
  <c r="AJ130" i="3" s="1"/>
  <c r="G130" i="3" s="1"/>
  <c r="G116" i="1" s="1"/>
  <c r="F112" i="9" s="1"/>
  <c r="AG130" i="3"/>
  <c r="Z130" i="3"/>
  <c r="F130" i="3" s="1"/>
  <c r="F116" i="1" s="1"/>
  <c r="E112" i="9" s="1"/>
  <c r="K130" i="3"/>
  <c r="I116" i="1" s="1"/>
  <c r="H112" i="9" s="1"/>
  <c r="J130" i="3"/>
  <c r="H116" i="1" s="1"/>
  <c r="G112" i="9" s="1"/>
  <c r="I130" i="3"/>
  <c r="E130" i="3"/>
  <c r="D130" i="3"/>
  <c r="D116" i="1" s="1"/>
  <c r="C112" i="9" s="1"/>
  <c r="C130" i="3"/>
  <c r="C116" i="1" s="1"/>
  <c r="B112" i="9" s="1"/>
  <c r="AP129" i="3"/>
  <c r="AQ129" i="3" s="1"/>
  <c r="B129" i="3" s="1"/>
  <c r="B115" i="1" s="1"/>
  <c r="A111" i="9" s="1"/>
  <c r="AG129" i="3"/>
  <c r="AI129" i="3" s="1"/>
  <c r="AJ129" i="3" s="1"/>
  <c r="G129" i="3" s="1"/>
  <c r="G115" i="1" s="1"/>
  <c r="F111" i="9" s="1"/>
  <c r="Z129" i="3"/>
  <c r="F129" i="3" s="1"/>
  <c r="F115" i="1" s="1"/>
  <c r="E111" i="9" s="1"/>
  <c r="K129" i="3"/>
  <c r="J129" i="3"/>
  <c r="H115" i="1" s="1"/>
  <c r="G111" i="9" s="1"/>
  <c r="I129" i="3"/>
  <c r="E129" i="3"/>
  <c r="D129" i="3"/>
  <c r="D115" i="1" s="1"/>
  <c r="C111" i="9" s="1"/>
  <c r="C129" i="3"/>
  <c r="C115" i="1" s="1"/>
  <c r="B111" i="9" s="1"/>
  <c r="AP128" i="3"/>
  <c r="AQ128" i="3" s="1"/>
  <c r="B128" i="3" s="1"/>
  <c r="B114" i="1" s="1"/>
  <c r="A110" i="9" s="1"/>
  <c r="AG128" i="3"/>
  <c r="AI128" i="3" s="1"/>
  <c r="AJ128" i="3" s="1"/>
  <c r="G128" i="3" s="1"/>
  <c r="G114" i="1" s="1"/>
  <c r="F110" i="9" s="1"/>
  <c r="Z128" i="3"/>
  <c r="F128" i="3" s="1"/>
  <c r="F114" i="1" s="1"/>
  <c r="E110" i="9" s="1"/>
  <c r="K128" i="3"/>
  <c r="I114" i="1" s="1"/>
  <c r="H110" i="9" s="1"/>
  <c r="J128" i="3"/>
  <c r="H114" i="1" s="1"/>
  <c r="G110" i="9" s="1"/>
  <c r="I128" i="3"/>
  <c r="E128" i="3"/>
  <c r="D128" i="3"/>
  <c r="D114" i="1" s="1"/>
  <c r="C110" i="9" s="1"/>
  <c r="C128" i="3"/>
  <c r="C114" i="1" s="1"/>
  <c r="B110" i="9" s="1"/>
  <c r="AQ127" i="3"/>
  <c r="B127" i="3" s="1"/>
  <c r="B113" i="1" s="1"/>
  <c r="A109" i="9" s="1"/>
  <c r="AP127" i="3"/>
  <c r="AI127" i="3"/>
  <c r="AJ127" i="3" s="1"/>
  <c r="G127" i="3" s="1"/>
  <c r="G113" i="1" s="1"/>
  <c r="F109" i="9" s="1"/>
  <c r="AG127" i="3"/>
  <c r="Z127" i="3"/>
  <c r="F127" i="3" s="1"/>
  <c r="F113" i="1" s="1"/>
  <c r="E109" i="9" s="1"/>
  <c r="K127" i="3"/>
  <c r="I113" i="1" s="1"/>
  <c r="H109" i="9" s="1"/>
  <c r="J127" i="3"/>
  <c r="H113" i="1" s="1"/>
  <c r="G109" i="9" s="1"/>
  <c r="I127" i="3"/>
  <c r="E127" i="3"/>
  <c r="D127" i="3"/>
  <c r="D113" i="1" s="1"/>
  <c r="C109" i="9" s="1"/>
  <c r="C127" i="3"/>
  <c r="C113" i="1" s="1"/>
  <c r="B109" i="9" s="1"/>
  <c r="AQ126" i="3"/>
  <c r="B126" i="3" s="1"/>
  <c r="B112" i="1" s="1"/>
  <c r="A108" i="9" s="1"/>
  <c r="AP126" i="3"/>
  <c r="AI126" i="3"/>
  <c r="AJ126" i="3" s="1"/>
  <c r="G126" i="3" s="1"/>
  <c r="G112" i="1" s="1"/>
  <c r="F108" i="9" s="1"/>
  <c r="AG126" i="3"/>
  <c r="Z126" i="3"/>
  <c r="F126" i="3" s="1"/>
  <c r="F112" i="1" s="1"/>
  <c r="E108" i="9" s="1"/>
  <c r="K126" i="3"/>
  <c r="I112" i="1" s="1"/>
  <c r="H108" i="9" s="1"/>
  <c r="J126" i="3"/>
  <c r="I126" i="3"/>
  <c r="E126" i="3"/>
  <c r="D126" i="3"/>
  <c r="D112" i="1" s="1"/>
  <c r="C108" i="9" s="1"/>
  <c r="C126" i="3"/>
  <c r="C112" i="1" s="1"/>
  <c r="B108" i="9" s="1"/>
  <c r="AQ125" i="3"/>
  <c r="B125" i="3" s="1"/>
  <c r="B111" i="1" s="1"/>
  <c r="A107" i="9" s="1"/>
  <c r="AP125" i="3"/>
  <c r="AI125" i="3"/>
  <c r="AJ125" i="3" s="1"/>
  <c r="G125" i="3" s="1"/>
  <c r="G111" i="1" s="1"/>
  <c r="F107" i="9" s="1"/>
  <c r="AG125" i="3"/>
  <c r="Z125" i="3"/>
  <c r="F125" i="3" s="1"/>
  <c r="F111" i="1" s="1"/>
  <c r="E107" i="9" s="1"/>
  <c r="K125" i="3"/>
  <c r="I111" i="1" s="1"/>
  <c r="H107" i="9" s="1"/>
  <c r="J125" i="3"/>
  <c r="H111" i="1" s="1"/>
  <c r="G107" i="9" s="1"/>
  <c r="I125" i="3"/>
  <c r="E125" i="3"/>
  <c r="D125" i="3"/>
  <c r="D111" i="1" s="1"/>
  <c r="C107" i="9" s="1"/>
  <c r="C125" i="3"/>
  <c r="C111" i="1" s="1"/>
  <c r="B107" i="9" s="1"/>
  <c r="AQ124" i="3"/>
  <c r="B124" i="3" s="1"/>
  <c r="B110" i="1" s="1"/>
  <c r="A106" i="9" s="1"/>
  <c r="AP124" i="3"/>
  <c r="AI124" i="3"/>
  <c r="AJ124" i="3" s="1"/>
  <c r="G124" i="3" s="1"/>
  <c r="G110" i="1" s="1"/>
  <c r="F106" i="9" s="1"/>
  <c r="AG124" i="3"/>
  <c r="Z124" i="3"/>
  <c r="F124" i="3" s="1"/>
  <c r="F110" i="1" s="1"/>
  <c r="E106" i="9" s="1"/>
  <c r="K124" i="3"/>
  <c r="I110" i="1" s="1"/>
  <c r="H106" i="9" s="1"/>
  <c r="J124" i="3"/>
  <c r="H110" i="1" s="1"/>
  <c r="G106" i="9" s="1"/>
  <c r="I124" i="3"/>
  <c r="E124" i="3"/>
  <c r="D124" i="3"/>
  <c r="D110" i="1" s="1"/>
  <c r="C106" i="9" s="1"/>
  <c r="C124" i="3"/>
  <c r="C110" i="1" s="1"/>
  <c r="B106" i="9" s="1"/>
  <c r="AQ123" i="3"/>
  <c r="B123" i="3" s="1"/>
  <c r="B109" i="1" s="1"/>
  <c r="A105" i="9" s="1"/>
  <c r="AP123" i="3"/>
  <c r="AI123" i="3"/>
  <c r="AJ123" i="3" s="1"/>
  <c r="G123" i="3" s="1"/>
  <c r="G109" i="1" s="1"/>
  <c r="F105" i="9" s="1"/>
  <c r="AG123" i="3"/>
  <c r="Z123" i="3"/>
  <c r="F123" i="3" s="1"/>
  <c r="F109" i="1" s="1"/>
  <c r="E105" i="9" s="1"/>
  <c r="K123" i="3"/>
  <c r="I109" i="1" s="1"/>
  <c r="H105" i="9" s="1"/>
  <c r="J123" i="3"/>
  <c r="H109" i="1" s="1"/>
  <c r="G105" i="9" s="1"/>
  <c r="I123" i="3"/>
  <c r="E123" i="3"/>
  <c r="D123" i="3"/>
  <c r="D109" i="1" s="1"/>
  <c r="C105" i="9" s="1"/>
  <c r="C123" i="3"/>
  <c r="C109" i="1" s="1"/>
  <c r="B105" i="9" s="1"/>
  <c r="AQ122" i="3"/>
  <c r="B122" i="3" s="1"/>
  <c r="B108" i="1" s="1"/>
  <c r="A104" i="9" s="1"/>
  <c r="AP122" i="3"/>
  <c r="AI122" i="3"/>
  <c r="AJ122" i="3" s="1"/>
  <c r="G122" i="3" s="1"/>
  <c r="G108" i="1" s="1"/>
  <c r="F104" i="9" s="1"/>
  <c r="AG122" i="3"/>
  <c r="Z122" i="3"/>
  <c r="F122" i="3" s="1"/>
  <c r="F108" i="1" s="1"/>
  <c r="E104" i="9" s="1"/>
  <c r="K122" i="3"/>
  <c r="I108" i="1" s="1"/>
  <c r="H104" i="9" s="1"/>
  <c r="J122" i="3"/>
  <c r="H108" i="1" s="1"/>
  <c r="G104" i="9" s="1"/>
  <c r="I122" i="3"/>
  <c r="E122" i="3"/>
  <c r="D122" i="3"/>
  <c r="D108" i="1" s="1"/>
  <c r="C104" i="9" s="1"/>
  <c r="C122" i="3"/>
  <c r="C108" i="1" s="1"/>
  <c r="B104" i="9" s="1"/>
  <c r="AQ121" i="3"/>
  <c r="B121" i="3" s="1"/>
  <c r="B107" i="1" s="1"/>
  <c r="A103" i="9" s="1"/>
  <c r="AP121" i="3"/>
  <c r="AI121" i="3"/>
  <c r="AJ121" i="3" s="1"/>
  <c r="G121" i="3" s="1"/>
  <c r="G107" i="1" s="1"/>
  <c r="F103" i="9" s="1"/>
  <c r="AG121" i="3"/>
  <c r="Z121" i="3"/>
  <c r="F121" i="3" s="1"/>
  <c r="F107" i="1" s="1"/>
  <c r="E103" i="9" s="1"/>
  <c r="K121" i="3"/>
  <c r="I107" i="1" s="1"/>
  <c r="H103" i="9" s="1"/>
  <c r="J121" i="3"/>
  <c r="H107" i="1" s="1"/>
  <c r="G103" i="9" s="1"/>
  <c r="I121" i="3"/>
  <c r="E121" i="3"/>
  <c r="D121" i="3"/>
  <c r="D107" i="1" s="1"/>
  <c r="C103" i="9" s="1"/>
  <c r="C121" i="3"/>
  <c r="C107" i="1" s="1"/>
  <c r="B103" i="9" s="1"/>
  <c r="AQ120" i="3"/>
  <c r="B120" i="3" s="1"/>
  <c r="B106" i="1" s="1"/>
  <c r="A102" i="9" s="1"/>
  <c r="AP120" i="3"/>
  <c r="AI120" i="3"/>
  <c r="AJ120" i="3" s="1"/>
  <c r="G120" i="3" s="1"/>
  <c r="G106" i="1" s="1"/>
  <c r="F102" i="9" s="1"/>
  <c r="AG120" i="3"/>
  <c r="Z120" i="3"/>
  <c r="F120" i="3" s="1"/>
  <c r="F106" i="1" s="1"/>
  <c r="E102" i="9" s="1"/>
  <c r="K120" i="3"/>
  <c r="I106" i="1" s="1"/>
  <c r="H102" i="9" s="1"/>
  <c r="J120" i="3"/>
  <c r="H106" i="1" s="1"/>
  <c r="G102" i="9" s="1"/>
  <c r="I120" i="3"/>
  <c r="E120" i="3"/>
  <c r="D120" i="3"/>
  <c r="D106" i="1" s="1"/>
  <c r="C102" i="9" s="1"/>
  <c r="C120" i="3"/>
  <c r="C106" i="1" s="1"/>
  <c r="B102" i="9" s="1"/>
  <c r="AQ119" i="3"/>
  <c r="B119" i="3" s="1"/>
  <c r="B105" i="1" s="1"/>
  <c r="A101" i="9" s="1"/>
  <c r="AP119" i="3"/>
  <c r="AI119" i="3"/>
  <c r="AJ119" i="3" s="1"/>
  <c r="G119" i="3" s="1"/>
  <c r="G105" i="1" s="1"/>
  <c r="F101" i="9" s="1"/>
  <c r="AG119" i="3"/>
  <c r="Z119" i="3"/>
  <c r="F119" i="3" s="1"/>
  <c r="F105" i="1" s="1"/>
  <c r="E101" i="9" s="1"/>
  <c r="K119" i="3"/>
  <c r="I105" i="1" s="1"/>
  <c r="H101" i="9" s="1"/>
  <c r="J119" i="3"/>
  <c r="H105" i="1" s="1"/>
  <c r="G101" i="9" s="1"/>
  <c r="I119" i="3"/>
  <c r="E119" i="3"/>
  <c r="D119" i="3"/>
  <c r="D105" i="1" s="1"/>
  <c r="C101" i="9" s="1"/>
  <c r="C119" i="3"/>
  <c r="C105" i="1" s="1"/>
  <c r="B101" i="9" s="1"/>
  <c r="AQ118" i="3"/>
  <c r="B118" i="3" s="1"/>
  <c r="B104" i="1" s="1"/>
  <c r="A100" i="9" s="1"/>
  <c r="AP118" i="3"/>
  <c r="AI118" i="3"/>
  <c r="AJ118" i="3" s="1"/>
  <c r="G118" i="3" s="1"/>
  <c r="G104" i="1" s="1"/>
  <c r="F100" i="9" s="1"/>
  <c r="AG118" i="3"/>
  <c r="Z118" i="3"/>
  <c r="F118" i="3" s="1"/>
  <c r="F104" i="1" s="1"/>
  <c r="E100" i="9" s="1"/>
  <c r="K118" i="3"/>
  <c r="I104" i="1" s="1"/>
  <c r="H100" i="9" s="1"/>
  <c r="J118" i="3"/>
  <c r="I118" i="3"/>
  <c r="E118" i="3"/>
  <c r="D118" i="3"/>
  <c r="D104" i="1" s="1"/>
  <c r="C100" i="9" s="1"/>
  <c r="C118" i="3"/>
  <c r="C104" i="1" s="1"/>
  <c r="B100" i="9" s="1"/>
  <c r="AP117" i="3"/>
  <c r="AQ117" i="3" s="1"/>
  <c r="B117" i="3" s="1"/>
  <c r="B103" i="1" s="1"/>
  <c r="A99" i="9" s="1"/>
  <c r="AG117" i="3"/>
  <c r="AI117" i="3" s="1"/>
  <c r="AJ117" i="3" s="1"/>
  <c r="G117" i="3" s="1"/>
  <c r="G103" i="1" s="1"/>
  <c r="F99" i="9" s="1"/>
  <c r="Z117" i="3"/>
  <c r="F117" i="3" s="1"/>
  <c r="F103" i="1" s="1"/>
  <c r="E99" i="9" s="1"/>
  <c r="K117" i="3"/>
  <c r="I103" i="1" s="1"/>
  <c r="H99" i="9" s="1"/>
  <c r="J117" i="3"/>
  <c r="H103" i="1" s="1"/>
  <c r="G99" i="9" s="1"/>
  <c r="I117" i="3"/>
  <c r="E117" i="3"/>
  <c r="D117" i="3"/>
  <c r="D103" i="1" s="1"/>
  <c r="C99" i="9" s="1"/>
  <c r="C117" i="3"/>
  <c r="C103" i="1" s="1"/>
  <c r="B99" i="9" s="1"/>
  <c r="AP116" i="3"/>
  <c r="AQ116" i="3" s="1"/>
  <c r="B116" i="3" s="1"/>
  <c r="B102" i="1" s="1"/>
  <c r="A98" i="9" s="1"/>
  <c r="AG116" i="3"/>
  <c r="AI116" i="3" s="1"/>
  <c r="AJ116" i="3" s="1"/>
  <c r="G116" i="3" s="1"/>
  <c r="G102" i="1" s="1"/>
  <c r="F98" i="9" s="1"/>
  <c r="Z116" i="3"/>
  <c r="F116" i="3" s="1"/>
  <c r="F102" i="1" s="1"/>
  <c r="E98" i="9" s="1"/>
  <c r="K116" i="3"/>
  <c r="I102" i="1" s="1"/>
  <c r="H98" i="9" s="1"/>
  <c r="J116" i="3"/>
  <c r="H102" i="1" s="1"/>
  <c r="G98" i="9" s="1"/>
  <c r="I116" i="3"/>
  <c r="E116" i="3"/>
  <c r="D116" i="3"/>
  <c r="D102" i="1" s="1"/>
  <c r="C98" i="9" s="1"/>
  <c r="C116" i="3"/>
  <c r="C102" i="1" s="1"/>
  <c r="B98" i="9" s="1"/>
  <c r="AQ115" i="3"/>
  <c r="B115" i="3" s="1"/>
  <c r="B101" i="1" s="1"/>
  <c r="A97" i="9" s="1"/>
  <c r="AP115" i="3"/>
  <c r="AI115" i="3"/>
  <c r="AJ115" i="3" s="1"/>
  <c r="G115" i="3" s="1"/>
  <c r="G101" i="1" s="1"/>
  <c r="F97" i="9" s="1"/>
  <c r="AG115" i="3"/>
  <c r="Z115" i="3"/>
  <c r="F115" i="3" s="1"/>
  <c r="F101" i="1" s="1"/>
  <c r="E97" i="9" s="1"/>
  <c r="K115" i="3"/>
  <c r="I101" i="1" s="1"/>
  <c r="H97" i="9" s="1"/>
  <c r="J115" i="3"/>
  <c r="H101" i="1" s="1"/>
  <c r="G97" i="9" s="1"/>
  <c r="I115" i="3"/>
  <c r="E115" i="3"/>
  <c r="D115" i="3"/>
  <c r="D101" i="1" s="1"/>
  <c r="C97" i="9" s="1"/>
  <c r="C115" i="3"/>
  <c r="C101" i="1" s="1"/>
  <c r="B97" i="9" s="1"/>
  <c r="AQ114" i="3"/>
  <c r="B114" i="3" s="1"/>
  <c r="B100" i="1" s="1"/>
  <c r="A96" i="9" s="1"/>
  <c r="AP114" i="3"/>
  <c r="AI114" i="3"/>
  <c r="AJ114" i="3" s="1"/>
  <c r="G114" i="3" s="1"/>
  <c r="G100" i="1" s="1"/>
  <c r="F96" i="9" s="1"/>
  <c r="AG114" i="3"/>
  <c r="Z114" i="3"/>
  <c r="F114" i="3" s="1"/>
  <c r="F100" i="1" s="1"/>
  <c r="E96" i="9" s="1"/>
  <c r="K114" i="3"/>
  <c r="I100" i="1" s="1"/>
  <c r="H96" i="9" s="1"/>
  <c r="J114" i="3"/>
  <c r="H100" i="1" s="1"/>
  <c r="G96" i="9" s="1"/>
  <c r="I114" i="3"/>
  <c r="E114" i="3"/>
  <c r="D114" i="3"/>
  <c r="D100" i="1" s="1"/>
  <c r="C96" i="9" s="1"/>
  <c r="C114" i="3"/>
  <c r="C100" i="1" s="1"/>
  <c r="B96" i="9" s="1"/>
  <c r="AQ113" i="3"/>
  <c r="B113" i="3" s="1"/>
  <c r="B99" i="1" s="1"/>
  <c r="A95" i="9" s="1"/>
  <c r="AP113" i="3"/>
  <c r="AI113" i="3"/>
  <c r="AJ113" i="3" s="1"/>
  <c r="G113" i="3" s="1"/>
  <c r="G99" i="1" s="1"/>
  <c r="F95" i="9" s="1"/>
  <c r="AG113" i="3"/>
  <c r="Z113" i="3"/>
  <c r="F113" i="3" s="1"/>
  <c r="F99" i="1" s="1"/>
  <c r="E95" i="9" s="1"/>
  <c r="K113" i="3"/>
  <c r="I99" i="1" s="1"/>
  <c r="H95" i="9" s="1"/>
  <c r="J113" i="3"/>
  <c r="H99" i="1" s="1"/>
  <c r="G95" i="9" s="1"/>
  <c r="I113" i="3"/>
  <c r="E113" i="3"/>
  <c r="D113" i="3"/>
  <c r="D99" i="1" s="1"/>
  <c r="C95" i="9" s="1"/>
  <c r="C113" i="3"/>
  <c r="C99" i="1" s="1"/>
  <c r="B95" i="9" s="1"/>
  <c r="AQ112" i="3"/>
  <c r="B112" i="3" s="1"/>
  <c r="B98" i="1" s="1"/>
  <c r="A94" i="9" s="1"/>
  <c r="AP112" i="3"/>
  <c r="AI112" i="3"/>
  <c r="AJ112" i="3" s="1"/>
  <c r="G112" i="3" s="1"/>
  <c r="G98" i="1" s="1"/>
  <c r="F94" i="9" s="1"/>
  <c r="AG112" i="3"/>
  <c r="Z112" i="3"/>
  <c r="F112" i="3" s="1"/>
  <c r="F98" i="1" s="1"/>
  <c r="E94" i="9" s="1"/>
  <c r="K112" i="3"/>
  <c r="I98" i="1" s="1"/>
  <c r="H94" i="9" s="1"/>
  <c r="J112" i="3"/>
  <c r="H98" i="1" s="1"/>
  <c r="G94" i="9" s="1"/>
  <c r="I112" i="3"/>
  <c r="E112" i="3"/>
  <c r="D112" i="3"/>
  <c r="D98" i="1" s="1"/>
  <c r="C94" i="9" s="1"/>
  <c r="C112" i="3"/>
  <c r="C98" i="1" s="1"/>
  <c r="B94" i="9" s="1"/>
  <c r="AQ111" i="3"/>
  <c r="B111" i="3" s="1"/>
  <c r="B97" i="1" s="1"/>
  <c r="A93" i="9" s="1"/>
  <c r="AP111" i="3"/>
  <c r="AI111" i="3"/>
  <c r="AJ111" i="3" s="1"/>
  <c r="G111" i="3" s="1"/>
  <c r="G97" i="1" s="1"/>
  <c r="F93" i="9" s="1"/>
  <c r="AG111" i="3"/>
  <c r="Z111" i="3"/>
  <c r="F111" i="3" s="1"/>
  <c r="F97" i="1" s="1"/>
  <c r="E93" i="9" s="1"/>
  <c r="K111" i="3"/>
  <c r="I97" i="1" s="1"/>
  <c r="H93" i="9" s="1"/>
  <c r="J111" i="3"/>
  <c r="H97" i="1" s="1"/>
  <c r="G93" i="9" s="1"/>
  <c r="I111" i="3"/>
  <c r="E111" i="3"/>
  <c r="D111" i="3"/>
  <c r="D97" i="1" s="1"/>
  <c r="C93" i="9" s="1"/>
  <c r="C111" i="3"/>
  <c r="C97" i="1" s="1"/>
  <c r="B93" i="9" s="1"/>
  <c r="AQ110" i="3"/>
  <c r="B110" i="3" s="1"/>
  <c r="B96" i="1" s="1"/>
  <c r="A92" i="9" s="1"/>
  <c r="AP110" i="3"/>
  <c r="AI110" i="3"/>
  <c r="AJ110" i="3" s="1"/>
  <c r="G110" i="3" s="1"/>
  <c r="G96" i="1" s="1"/>
  <c r="F92" i="9" s="1"/>
  <c r="AG110" i="3"/>
  <c r="Z110" i="3"/>
  <c r="F110" i="3" s="1"/>
  <c r="F96" i="1" s="1"/>
  <c r="E92" i="9" s="1"/>
  <c r="K110" i="3"/>
  <c r="I96" i="1" s="1"/>
  <c r="H92" i="9" s="1"/>
  <c r="J110" i="3"/>
  <c r="I110" i="3"/>
  <c r="E110" i="3"/>
  <c r="D110" i="3"/>
  <c r="D96" i="1" s="1"/>
  <c r="C92" i="9" s="1"/>
  <c r="C110" i="3"/>
  <c r="C96" i="1" s="1"/>
  <c r="B92" i="9" s="1"/>
  <c r="AQ109" i="3"/>
  <c r="B109" i="3" s="1"/>
  <c r="B95" i="1" s="1"/>
  <c r="A91" i="9" s="1"/>
  <c r="AP109" i="3"/>
  <c r="AI109" i="3"/>
  <c r="AJ109" i="3" s="1"/>
  <c r="G109" i="3" s="1"/>
  <c r="G95" i="1" s="1"/>
  <c r="F91" i="9" s="1"/>
  <c r="AG109" i="3"/>
  <c r="Z109" i="3"/>
  <c r="F109" i="3" s="1"/>
  <c r="F95" i="1" s="1"/>
  <c r="E91" i="9" s="1"/>
  <c r="K109" i="3"/>
  <c r="I95" i="1" s="1"/>
  <c r="H91" i="9" s="1"/>
  <c r="J109" i="3"/>
  <c r="H95" i="1" s="1"/>
  <c r="G91" i="9" s="1"/>
  <c r="I109" i="3"/>
  <c r="E109" i="3"/>
  <c r="D109" i="3"/>
  <c r="D95" i="1" s="1"/>
  <c r="C91" i="9" s="1"/>
  <c r="C109" i="3"/>
  <c r="C95" i="1" s="1"/>
  <c r="B91" i="9" s="1"/>
  <c r="AQ108" i="3"/>
  <c r="B108" i="3" s="1"/>
  <c r="B94" i="1" s="1"/>
  <c r="A90" i="9" s="1"/>
  <c r="AP108" i="3"/>
  <c r="AI108" i="3"/>
  <c r="AJ108" i="3" s="1"/>
  <c r="G108" i="3" s="1"/>
  <c r="G94" i="1" s="1"/>
  <c r="F90" i="9" s="1"/>
  <c r="AG108" i="3"/>
  <c r="Z108" i="3"/>
  <c r="F108" i="3" s="1"/>
  <c r="F94" i="1" s="1"/>
  <c r="E90" i="9" s="1"/>
  <c r="K108" i="3"/>
  <c r="I94" i="1" s="1"/>
  <c r="H90" i="9" s="1"/>
  <c r="J108" i="3"/>
  <c r="H94" i="1" s="1"/>
  <c r="G90" i="9" s="1"/>
  <c r="I108" i="3"/>
  <c r="E108" i="3"/>
  <c r="D108" i="3"/>
  <c r="D94" i="1" s="1"/>
  <c r="C90" i="9" s="1"/>
  <c r="C108" i="3"/>
  <c r="C94" i="1" s="1"/>
  <c r="B90" i="9" s="1"/>
  <c r="AQ107" i="3"/>
  <c r="B107" i="3" s="1"/>
  <c r="B93" i="1" s="1"/>
  <c r="A89" i="9" s="1"/>
  <c r="AP107" i="3"/>
  <c r="AI107" i="3"/>
  <c r="AJ107" i="3" s="1"/>
  <c r="G107" i="3" s="1"/>
  <c r="G93" i="1" s="1"/>
  <c r="F89" i="9" s="1"/>
  <c r="AG107" i="3"/>
  <c r="Z107" i="3"/>
  <c r="F107" i="3" s="1"/>
  <c r="F93" i="1" s="1"/>
  <c r="E89" i="9" s="1"/>
  <c r="K107" i="3"/>
  <c r="I93" i="1" s="1"/>
  <c r="H89" i="9" s="1"/>
  <c r="J107" i="3"/>
  <c r="H93" i="1" s="1"/>
  <c r="G89" i="9" s="1"/>
  <c r="I107" i="3"/>
  <c r="E107" i="3"/>
  <c r="D107" i="3"/>
  <c r="D93" i="1" s="1"/>
  <c r="C89" i="9" s="1"/>
  <c r="C107" i="3"/>
  <c r="C93" i="1" s="1"/>
  <c r="B89" i="9" s="1"/>
  <c r="AQ106" i="3"/>
  <c r="B106" i="3" s="1"/>
  <c r="B92" i="1" s="1"/>
  <c r="A88" i="9" s="1"/>
  <c r="AP106" i="3"/>
  <c r="AI106" i="3"/>
  <c r="AJ106" i="3" s="1"/>
  <c r="G106" i="3" s="1"/>
  <c r="G92" i="1" s="1"/>
  <c r="F88" i="9" s="1"/>
  <c r="AG106" i="3"/>
  <c r="Z106" i="3"/>
  <c r="F106" i="3" s="1"/>
  <c r="F92" i="1" s="1"/>
  <c r="E88" i="9" s="1"/>
  <c r="K106" i="3"/>
  <c r="I92" i="1" s="1"/>
  <c r="H88" i="9" s="1"/>
  <c r="J106" i="3"/>
  <c r="I106" i="3"/>
  <c r="E106" i="3"/>
  <c r="D106" i="3"/>
  <c r="D92" i="1" s="1"/>
  <c r="C88" i="9" s="1"/>
  <c r="C106" i="3"/>
  <c r="C92" i="1" s="1"/>
  <c r="B88" i="9" s="1"/>
  <c r="AQ105" i="3"/>
  <c r="B105" i="3" s="1"/>
  <c r="B91" i="1" s="1"/>
  <c r="A87" i="9" s="1"/>
  <c r="AP105" i="3"/>
  <c r="AG105" i="3"/>
  <c r="AI105" i="3" s="1"/>
  <c r="AJ105" i="3" s="1"/>
  <c r="G105" i="3" s="1"/>
  <c r="G91" i="1" s="1"/>
  <c r="F87" i="9" s="1"/>
  <c r="Z105" i="3"/>
  <c r="F105" i="3" s="1"/>
  <c r="F91" i="1" s="1"/>
  <c r="E87" i="9" s="1"/>
  <c r="K105" i="3"/>
  <c r="I91" i="1" s="1"/>
  <c r="H87" i="9" s="1"/>
  <c r="J105" i="3"/>
  <c r="H91" i="1" s="1"/>
  <c r="G87" i="9" s="1"/>
  <c r="I105" i="3"/>
  <c r="E105" i="3"/>
  <c r="D105" i="3"/>
  <c r="D91" i="1" s="1"/>
  <c r="C87" i="9" s="1"/>
  <c r="C105" i="3"/>
  <c r="C91" i="1" s="1"/>
  <c r="B87" i="9" s="1"/>
  <c r="AP104" i="3"/>
  <c r="AQ104" i="3" s="1"/>
  <c r="B104" i="3" s="1"/>
  <c r="B90" i="1" s="1"/>
  <c r="A86" i="9" s="1"/>
  <c r="AG104" i="3"/>
  <c r="AI104" i="3" s="1"/>
  <c r="AJ104" i="3" s="1"/>
  <c r="G104" i="3" s="1"/>
  <c r="G90" i="1" s="1"/>
  <c r="F86" i="9" s="1"/>
  <c r="Z104" i="3"/>
  <c r="F104" i="3" s="1"/>
  <c r="F90" i="1" s="1"/>
  <c r="E86" i="9" s="1"/>
  <c r="K104" i="3"/>
  <c r="I90" i="1" s="1"/>
  <c r="H86" i="9" s="1"/>
  <c r="J104" i="3"/>
  <c r="H90" i="1" s="1"/>
  <c r="G86" i="9" s="1"/>
  <c r="I104" i="3"/>
  <c r="E104" i="3"/>
  <c r="D104" i="3"/>
  <c r="D90" i="1" s="1"/>
  <c r="C86" i="9" s="1"/>
  <c r="C104" i="3"/>
  <c r="C90" i="1" s="1"/>
  <c r="B86" i="9" s="1"/>
  <c r="AQ103" i="3"/>
  <c r="B103" i="3" s="1"/>
  <c r="B89" i="1" s="1"/>
  <c r="A85" i="9" s="1"/>
  <c r="AP103" i="3"/>
  <c r="AI103" i="3"/>
  <c r="AJ103" i="3" s="1"/>
  <c r="G103" i="3" s="1"/>
  <c r="G89" i="1" s="1"/>
  <c r="F85" i="9" s="1"/>
  <c r="AG103" i="3"/>
  <c r="Z103" i="3"/>
  <c r="F103" i="3" s="1"/>
  <c r="F89" i="1" s="1"/>
  <c r="E85" i="9" s="1"/>
  <c r="K103" i="3"/>
  <c r="I89" i="1" s="1"/>
  <c r="H85" i="9" s="1"/>
  <c r="J103" i="3"/>
  <c r="H89" i="1" s="1"/>
  <c r="G85" i="9" s="1"/>
  <c r="I103" i="3"/>
  <c r="E103" i="3"/>
  <c r="D103" i="3"/>
  <c r="D89" i="1" s="1"/>
  <c r="C85" i="9" s="1"/>
  <c r="C103" i="3"/>
  <c r="C89" i="1" s="1"/>
  <c r="B85" i="9" s="1"/>
  <c r="AQ102" i="3"/>
  <c r="B102" i="3" s="1"/>
  <c r="B88" i="1" s="1"/>
  <c r="A84" i="9" s="1"/>
  <c r="AP102" i="3"/>
  <c r="AI102" i="3"/>
  <c r="AJ102" i="3" s="1"/>
  <c r="G102" i="3" s="1"/>
  <c r="G88" i="1" s="1"/>
  <c r="F84" i="9" s="1"/>
  <c r="AG102" i="3"/>
  <c r="Z102" i="3"/>
  <c r="F102" i="3" s="1"/>
  <c r="F88" i="1" s="1"/>
  <c r="E84" i="9" s="1"/>
  <c r="K102" i="3"/>
  <c r="I88" i="1" s="1"/>
  <c r="H84" i="9" s="1"/>
  <c r="J102" i="3"/>
  <c r="H88" i="1" s="1"/>
  <c r="G84" i="9" s="1"/>
  <c r="I102" i="3"/>
  <c r="E102" i="3"/>
  <c r="D102" i="3"/>
  <c r="D88" i="1" s="1"/>
  <c r="C84" i="9" s="1"/>
  <c r="C102" i="3"/>
  <c r="C88" i="1" s="1"/>
  <c r="B84" i="9" s="1"/>
  <c r="AQ101" i="3"/>
  <c r="B101" i="3" s="1"/>
  <c r="B87" i="1" s="1"/>
  <c r="A83" i="9" s="1"/>
  <c r="AP101" i="3"/>
  <c r="AI101" i="3"/>
  <c r="AJ101" i="3" s="1"/>
  <c r="G101" i="3" s="1"/>
  <c r="G87" i="1" s="1"/>
  <c r="F83" i="9" s="1"/>
  <c r="AG101" i="3"/>
  <c r="Z101" i="3"/>
  <c r="F101" i="3" s="1"/>
  <c r="F87" i="1" s="1"/>
  <c r="E83" i="9" s="1"/>
  <c r="K101" i="3"/>
  <c r="I87" i="1" s="1"/>
  <c r="H83" i="9" s="1"/>
  <c r="J101" i="3"/>
  <c r="H87" i="1" s="1"/>
  <c r="G83" i="9" s="1"/>
  <c r="I101" i="3"/>
  <c r="E101" i="3"/>
  <c r="D101" i="3"/>
  <c r="D87" i="1" s="1"/>
  <c r="C83" i="9" s="1"/>
  <c r="C101" i="3"/>
  <c r="C87" i="1" s="1"/>
  <c r="B83" i="9" s="1"/>
  <c r="AQ100" i="3"/>
  <c r="B100" i="3" s="1"/>
  <c r="B86" i="1" s="1"/>
  <c r="A82" i="9" s="1"/>
  <c r="AP100" i="3"/>
  <c r="AI100" i="3"/>
  <c r="AJ100" i="3" s="1"/>
  <c r="G100" i="3" s="1"/>
  <c r="G86" i="1" s="1"/>
  <c r="F82" i="9" s="1"/>
  <c r="AG100" i="3"/>
  <c r="Z100" i="3"/>
  <c r="F100" i="3" s="1"/>
  <c r="F86" i="1" s="1"/>
  <c r="E82" i="9" s="1"/>
  <c r="K100" i="3"/>
  <c r="I86" i="1" s="1"/>
  <c r="H82" i="9" s="1"/>
  <c r="J100" i="3"/>
  <c r="H86" i="1" s="1"/>
  <c r="G82" i="9" s="1"/>
  <c r="I100" i="3"/>
  <c r="E100" i="3"/>
  <c r="D100" i="3"/>
  <c r="D86" i="1" s="1"/>
  <c r="C82" i="9" s="1"/>
  <c r="C100" i="3"/>
  <c r="C86" i="1" s="1"/>
  <c r="B82" i="9" s="1"/>
  <c r="AQ99" i="3"/>
  <c r="B99" i="3" s="1"/>
  <c r="B85" i="1" s="1"/>
  <c r="A81" i="9" s="1"/>
  <c r="AP99" i="3"/>
  <c r="AI99" i="3"/>
  <c r="AJ99" i="3" s="1"/>
  <c r="G99" i="3" s="1"/>
  <c r="G85" i="1" s="1"/>
  <c r="F81" i="9" s="1"/>
  <c r="AG99" i="3"/>
  <c r="Z99" i="3"/>
  <c r="F99" i="3" s="1"/>
  <c r="F85" i="1" s="1"/>
  <c r="E81" i="9" s="1"/>
  <c r="K99" i="3"/>
  <c r="I85" i="1" s="1"/>
  <c r="H81" i="9" s="1"/>
  <c r="J99" i="3"/>
  <c r="H85" i="1" s="1"/>
  <c r="G81" i="9" s="1"/>
  <c r="I99" i="3"/>
  <c r="E99" i="3"/>
  <c r="D99" i="3"/>
  <c r="D85" i="1" s="1"/>
  <c r="C81" i="9" s="1"/>
  <c r="C99" i="3"/>
  <c r="C85" i="1" s="1"/>
  <c r="B81" i="9" s="1"/>
  <c r="AQ98" i="3"/>
  <c r="B98" i="3" s="1"/>
  <c r="B84" i="1" s="1"/>
  <c r="A80" i="9" s="1"/>
  <c r="AP98" i="3"/>
  <c r="AI98" i="3"/>
  <c r="AJ98" i="3" s="1"/>
  <c r="G98" i="3" s="1"/>
  <c r="G84" i="1" s="1"/>
  <c r="F80" i="9" s="1"/>
  <c r="AG98" i="3"/>
  <c r="Z98" i="3"/>
  <c r="F98" i="3" s="1"/>
  <c r="F84" i="1" s="1"/>
  <c r="E80" i="9" s="1"/>
  <c r="K98" i="3"/>
  <c r="J98" i="3"/>
  <c r="H84" i="1" s="1"/>
  <c r="G80" i="9" s="1"/>
  <c r="I98" i="3"/>
  <c r="E98" i="3"/>
  <c r="D98" i="3"/>
  <c r="D84" i="1" s="1"/>
  <c r="C80" i="9" s="1"/>
  <c r="C98" i="3"/>
  <c r="C84" i="1" s="1"/>
  <c r="B80" i="9" s="1"/>
  <c r="AQ97" i="3"/>
  <c r="B97" i="3" s="1"/>
  <c r="B83" i="1" s="1"/>
  <c r="A79" i="9" s="1"/>
  <c r="AP97" i="3"/>
  <c r="AI97" i="3"/>
  <c r="AJ97" i="3" s="1"/>
  <c r="G97" i="3" s="1"/>
  <c r="G83" i="1" s="1"/>
  <c r="F79" i="9" s="1"/>
  <c r="AG97" i="3"/>
  <c r="Z97" i="3"/>
  <c r="F97" i="3" s="1"/>
  <c r="F83" i="1" s="1"/>
  <c r="E79" i="9" s="1"/>
  <c r="K97" i="3"/>
  <c r="I83" i="1" s="1"/>
  <c r="H79" i="9" s="1"/>
  <c r="J97" i="3"/>
  <c r="H83" i="1" s="1"/>
  <c r="G79" i="9" s="1"/>
  <c r="I97" i="3"/>
  <c r="E97" i="3"/>
  <c r="D97" i="3"/>
  <c r="D83" i="1" s="1"/>
  <c r="C79" i="9" s="1"/>
  <c r="C97" i="3"/>
  <c r="C83" i="1" s="1"/>
  <c r="B79" i="9" s="1"/>
  <c r="AQ96" i="3"/>
  <c r="B96" i="3" s="1"/>
  <c r="B82" i="1" s="1"/>
  <c r="A78" i="9" s="1"/>
  <c r="AP96" i="3"/>
  <c r="AI96" i="3"/>
  <c r="AJ96" i="3" s="1"/>
  <c r="G96" i="3" s="1"/>
  <c r="G82" i="1" s="1"/>
  <c r="F78" i="9" s="1"/>
  <c r="AG96" i="3"/>
  <c r="Z96" i="3"/>
  <c r="F96" i="3" s="1"/>
  <c r="F82" i="1" s="1"/>
  <c r="E78" i="9" s="1"/>
  <c r="K96" i="3"/>
  <c r="I82" i="1" s="1"/>
  <c r="H78" i="9" s="1"/>
  <c r="J96" i="3"/>
  <c r="H82" i="1" s="1"/>
  <c r="G78" i="9" s="1"/>
  <c r="I96" i="3"/>
  <c r="E96" i="3"/>
  <c r="D96" i="3"/>
  <c r="D82" i="1" s="1"/>
  <c r="C78" i="9" s="1"/>
  <c r="C96" i="3"/>
  <c r="C82" i="1" s="1"/>
  <c r="B78" i="9" s="1"/>
  <c r="AQ95" i="3"/>
  <c r="B95" i="3" s="1"/>
  <c r="B81" i="1" s="1"/>
  <c r="A77" i="9" s="1"/>
  <c r="AP95" i="3"/>
  <c r="AI95" i="3"/>
  <c r="AJ95" i="3" s="1"/>
  <c r="G95" i="3" s="1"/>
  <c r="G81" i="1" s="1"/>
  <c r="F77" i="9" s="1"/>
  <c r="AG95" i="3"/>
  <c r="Z95" i="3"/>
  <c r="F95" i="3" s="1"/>
  <c r="F81" i="1" s="1"/>
  <c r="E77" i="9" s="1"/>
  <c r="K95" i="3"/>
  <c r="I81" i="1" s="1"/>
  <c r="H77" i="9" s="1"/>
  <c r="J95" i="3"/>
  <c r="H81" i="1" s="1"/>
  <c r="G77" i="9" s="1"/>
  <c r="I95" i="3"/>
  <c r="E95" i="3"/>
  <c r="D95" i="3"/>
  <c r="D81" i="1" s="1"/>
  <c r="C77" i="9" s="1"/>
  <c r="C95" i="3"/>
  <c r="C81" i="1" s="1"/>
  <c r="B77" i="9" s="1"/>
  <c r="AQ94" i="3"/>
  <c r="B94" i="3" s="1"/>
  <c r="B80" i="1" s="1"/>
  <c r="A76" i="9" s="1"/>
  <c r="AP94" i="3"/>
  <c r="AI94" i="3"/>
  <c r="AJ94" i="3" s="1"/>
  <c r="G94" i="3" s="1"/>
  <c r="G80" i="1" s="1"/>
  <c r="F76" i="9" s="1"/>
  <c r="AG94" i="3"/>
  <c r="Z94" i="3"/>
  <c r="F94" i="3" s="1"/>
  <c r="F80" i="1" s="1"/>
  <c r="E76" i="9" s="1"/>
  <c r="K94" i="3"/>
  <c r="I80" i="1" s="1"/>
  <c r="H76" i="9" s="1"/>
  <c r="J94" i="3"/>
  <c r="H80" i="1" s="1"/>
  <c r="G76" i="9" s="1"/>
  <c r="I94" i="3"/>
  <c r="E94" i="3"/>
  <c r="D94" i="3"/>
  <c r="D80" i="1" s="1"/>
  <c r="C76" i="9" s="1"/>
  <c r="C94" i="3"/>
  <c r="C80" i="1" s="1"/>
  <c r="B76" i="9" s="1"/>
  <c r="AQ93" i="3"/>
  <c r="B93" i="3" s="1"/>
  <c r="B79" i="1" s="1"/>
  <c r="A75" i="9" s="1"/>
  <c r="AP93" i="3"/>
  <c r="AI93" i="3"/>
  <c r="AJ93" i="3" s="1"/>
  <c r="G93" i="3" s="1"/>
  <c r="G79" i="1" s="1"/>
  <c r="F75" i="9" s="1"/>
  <c r="AG93" i="3"/>
  <c r="Z93" i="3"/>
  <c r="F93" i="3" s="1"/>
  <c r="F79" i="1" s="1"/>
  <c r="E75" i="9" s="1"/>
  <c r="K93" i="3"/>
  <c r="J93" i="3"/>
  <c r="H79" i="1" s="1"/>
  <c r="G75" i="9" s="1"/>
  <c r="I93" i="3"/>
  <c r="E93" i="3"/>
  <c r="D93" i="3"/>
  <c r="D79" i="1" s="1"/>
  <c r="C75" i="9" s="1"/>
  <c r="C93" i="3"/>
  <c r="C79" i="1" s="1"/>
  <c r="B75" i="9" s="1"/>
  <c r="AP92" i="3"/>
  <c r="AQ92" i="3" s="1"/>
  <c r="B92" i="3" s="1"/>
  <c r="B78" i="1" s="1"/>
  <c r="A74" i="9" s="1"/>
  <c r="AI92" i="3"/>
  <c r="AJ92" i="3" s="1"/>
  <c r="G92" i="3" s="1"/>
  <c r="G78" i="1" s="1"/>
  <c r="F74" i="9" s="1"/>
  <c r="AG92" i="3"/>
  <c r="Z92" i="3"/>
  <c r="F92" i="3" s="1"/>
  <c r="F78" i="1" s="1"/>
  <c r="E74" i="9" s="1"/>
  <c r="K92" i="3"/>
  <c r="I78" i="1" s="1"/>
  <c r="H74" i="9" s="1"/>
  <c r="J92" i="3"/>
  <c r="H78" i="1" s="1"/>
  <c r="G74" i="9" s="1"/>
  <c r="I92" i="3"/>
  <c r="E92" i="3"/>
  <c r="D92" i="3"/>
  <c r="D78" i="1" s="1"/>
  <c r="C74" i="9" s="1"/>
  <c r="C92" i="3"/>
  <c r="C78" i="1" s="1"/>
  <c r="B74" i="9" s="1"/>
  <c r="AQ91" i="3"/>
  <c r="B91" i="3" s="1"/>
  <c r="B77" i="1" s="1"/>
  <c r="A73" i="9" s="1"/>
  <c r="AP91" i="3"/>
  <c r="AI91" i="3"/>
  <c r="AJ91" i="3" s="1"/>
  <c r="G91" i="3" s="1"/>
  <c r="G77" i="1" s="1"/>
  <c r="F73" i="9" s="1"/>
  <c r="AG91" i="3"/>
  <c r="Z91" i="3"/>
  <c r="F91" i="3" s="1"/>
  <c r="F77" i="1" s="1"/>
  <c r="E73" i="9" s="1"/>
  <c r="K91" i="3"/>
  <c r="I77" i="1" s="1"/>
  <c r="H73" i="9" s="1"/>
  <c r="J91" i="3"/>
  <c r="H77" i="1" s="1"/>
  <c r="G73" i="9" s="1"/>
  <c r="I91" i="3"/>
  <c r="E91" i="3"/>
  <c r="D91" i="3"/>
  <c r="D77" i="1" s="1"/>
  <c r="C73" i="9" s="1"/>
  <c r="C91" i="3"/>
  <c r="C77" i="1" s="1"/>
  <c r="B73" i="9" s="1"/>
  <c r="AQ90" i="3"/>
  <c r="B90" i="3" s="1"/>
  <c r="B76" i="1" s="1"/>
  <c r="A72" i="9" s="1"/>
  <c r="AP90" i="3"/>
  <c r="AI90" i="3"/>
  <c r="AJ90" i="3" s="1"/>
  <c r="G90" i="3" s="1"/>
  <c r="G76" i="1" s="1"/>
  <c r="F72" i="9" s="1"/>
  <c r="AG90" i="3"/>
  <c r="Z90" i="3"/>
  <c r="F90" i="3" s="1"/>
  <c r="F76" i="1" s="1"/>
  <c r="E72" i="9" s="1"/>
  <c r="K90" i="3"/>
  <c r="I76" i="1" s="1"/>
  <c r="H72" i="9" s="1"/>
  <c r="J90" i="3"/>
  <c r="H76" i="1" s="1"/>
  <c r="G72" i="9" s="1"/>
  <c r="I90" i="3"/>
  <c r="E90" i="3"/>
  <c r="D90" i="3"/>
  <c r="D76" i="1" s="1"/>
  <c r="C72" i="9" s="1"/>
  <c r="C90" i="3"/>
  <c r="C76" i="1" s="1"/>
  <c r="B72" i="9" s="1"/>
  <c r="AQ89" i="3"/>
  <c r="B89" i="3" s="1"/>
  <c r="B75" i="1" s="1"/>
  <c r="A71" i="9" s="1"/>
  <c r="AP89" i="3"/>
  <c r="AI89" i="3"/>
  <c r="AJ89" i="3" s="1"/>
  <c r="G89" i="3" s="1"/>
  <c r="G75" i="1" s="1"/>
  <c r="F71" i="9" s="1"/>
  <c r="AG89" i="3"/>
  <c r="Z89" i="3"/>
  <c r="F89" i="3" s="1"/>
  <c r="F75" i="1" s="1"/>
  <c r="E71" i="9" s="1"/>
  <c r="K89" i="3"/>
  <c r="I75" i="1" s="1"/>
  <c r="H71" i="9" s="1"/>
  <c r="J89" i="3"/>
  <c r="H75" i="1" s="1"/>
  <c r="G71" i="9" s="1"/>
  <c r="I89" i="3"/>
  <c r="E89" i="3"/>
  <c r="D89" i="3"/>
  <c r="D75" i="1" s="1"/>
  <c r="C71" i="9" s="1"/>
  <c r="C89" i="3"/>
  <c r="C75" i="1" s="1"/>
  <c r="B71" i="9" s="1"/>
  <c r="AQ88" i="3"/>
  <c r="B88" i="3" s="1"/>
  <c r="B74" i="1" s="1"/>
  <c r="A70" i="9" s="1"/>
  <c r="AP88" i="3"/>
  <c r="AI88" i="3"/>
  <c r="AJ88" i="3" s="1"/>
  <c r="G88" i="3" s="1"/>
  <c r="G74" i="1" s="1"/>
  <c r="F70" i="9" s="1"/>
  <c r="AG88" i="3"/>
  <c r="Z88" i="3"/>
  <c r="F88" i="3" s="1"/>
  <c r="F74" i="1" s="1"/>
  <c r="E70" i="9" s="1"/>
  <c r="K88" i="3"/>
  <c r="I74" i="1" s="1"/>
  <c r="H70" i="9" s="1"/>
  <c r="J88" i="3"/>
  <c r="H74" i="1" s="1"/>
  <c r="G70" i="9" s="1"/>
  <c r="I88" i="3"/>
  <c r="E88" i="3"/>
  <c r="D88" i="3"/>
  <c r="D74" i="1" s="1"/>
  <c r="C70" i="9" s="1"/>
  <c r="C88" i="3"/>
  <c r="C74" i="1" s="1"/>
  <c r="B70" i="9" s="1"/>
  <c r="AQ87" i="3"/>
  <c r="B87" i="3" s="1"/>
  <c r="B73" i="1" s="1"/>
  <c r="A69" i="9" s="1"/>
  <c r="AP87" i="3"/>
  <c r="AI87" i="3"/>
  <c r="AJ87" i="3" s="1"/>
  <c r="G87" i="3" s="1"/>
  <c r="G73" i="1" s="1"/>
  <c r="F69" i="9" s="1"/>
  <c r="AG87" i="3"/>
  <c r="Z87" i="3"/>
  <c r="F87" i="3" s="1"/>
  <c r="F73" i="1" s="1"/>
  <c r="E69" i="9" s="1"/>
  <c r="K87" i="3"/>
  <c r="I73" i="1" s="1"/>
  <c r="H69" i="9" s="1"/>
  <c r="J87" i="3"/>
  <c r="H73" i="1" s="1"/>
  <c r="G69" i="9" s="1"/>
  <c r="I87" i="3"/>
  <c r="E87" i="3"/>
  <c r="D87" i="3"/>
  <c r="D73" i="1" s="1"/>
  <c r="C69" i="9" s="1"/>
  <c r="C87" i="3"/>
  <c r="C73" i="1" s="1"/>
  <c r="B69" i="9" s="1"/>
  <c r="AQ86" i="3"/>
  <c r="B86" i="3" s="1"/>
  <c r="B72" i="1" s="1"/>
  <c r="A68" i="9" s="1"/>
  <c r="AP86" i="3"/>
  <c r="AI86" i="3"/>
  <c r="AJ86" i="3" s="1"/>
  <c r="G86" i="3" s="1"/>
  <c r="G72" i="1" s="1"/>
  <c r="F68" i="9" s="1"/>
  <c r="AG86" i="3"/>
  <c r="Z86" i="3"/>
  <c r="F86" i="3" s="1"/>
  <c r="F72" i="1" s="1"/>
  <c r="E68" i="9" s="1"/>
  <c r="K86" i="3"/>
  <c r="J86" i="3"/>
  <c r="H72" i="1" s="1"/>
  <c r="G68" i="9" s="1"/>
  <c r="I86" i="3"/>
  <c r="E86" i="3"/>
  <c r="D86" i="3"/>
  <c r="D72" i="1" s="1"/>
  <c r="C68" i="9" s="1"/>
  <c r="C86" i="3"/>
  <c r="C72" i="1" s="1"/>
  <c r="B68" i="9" s="1"/>
  <c r="AQ85" i="3"/>
  <c r="B85" i="3" s="1"/>
  <c r="B71" i="1" s="1"/>
  <c r="A67" i="9" s="1"/>
  <c r="AP85" i="3"/>
  <c r="AI85" i="3"/>
  <c r="AJ85" i="3" s="1"/>
  <c r="G85" i="3" s="1"/>
  <c r="G71" i="1" s="1"/>
  <c r="F67" i="9" s="1"/>
  <c r="AG85" i="3"/>
  <c r="Z85" i="3"/>
  <c r="F85" i="3" s="1"/>
  <c r="F71" i="1" s="1"/>
  <c r="E67" i="9" s="1"/>
  <c r="K85" i="3"/>
  <c r="I71" i="1" s="1"/>
  <c r="H67" i="9" s="1"/>
  <c r="J85" i="3"/>
  <c r="H71" i="1" s="1"/>
  <c r="G67" i="9" s="1"/>
  <c r="I85" i="3"/>
  <c r="E85" i="3"/>
  <c r="D85" i="3"/>
  <c r="D71" i="1" s="1"/>
  <c r="C67" i="9" s="1"/>
  <c r="C85" i="3"/>
  <c r="C71" i="1" s="1"/>
  <c r="B67" i="9" s="1"/>
  <c r="AQ84" i="3"/>
  <c r="B84" i="3" s="1"/>
  <c r="B70" i="1" s="1"/>
  <c r="A66" i="9" s="1"/>
  <c r="AP84" i="3"/>
  <c r="AI84" i="3"/>
  <c r="AJ84" i="3" s="1"/>
  <c r="G84" i="3" s="1"/>
  <c r="G70" i="1" s="1"/>
  <c r="F66" i="9" s="1"/>
  <c r="AG84" i="3"/>
  <c r="Z84" i="3"/>
  <c r="F84" i="3" s="1"/>
  <c r="F70" i="1" s="1"/>
  <c r="E66" i="9" s="1"/>
  <c r="K84" i="3"/>
  <c r="I70" i="1" s="1"/>
  <c r="H66" i="9" s="1"/>
  <c r="J84" i="3"/>
  <c r="H70" i="1" s="1"/>
  <c r="G66" i="9" s="1"/>
  <c r="I84" i="3"/>
  <c r="E84" i="3"/>
  <c r="D84" i="3"/>
  <c r="D70" i="1" s="1"/>
  <c r="C66" i="9" s="1"/>
  <c r="C84" i="3"/>
  <c r="C70" i="1" s="1"/>
  <c r="B66" i="9" s="1"/>
  <c r="AQ83" i="3"/>
  <c r="B83" i="3" s="1"/>
  <c r="B69" i="1" s="1"/>
  <c r="A65" i="9" s="1"/>
  <c r="AP83" i="3"/>
  <c r="AI83" i="3"/>
  <c r="AJ83" i="3" s="1"/>
  <c r="G83" i="3" s="1"/>
  <c r="G69" i="1" s="1"/>
  <c r="F65" i="9" s="1"/>
  <c r="AG83" i="3"/>
  <c r="Z83" i="3"/>
  <c r="F83" i="3" s="1"/>
  <c r="F69" i="1" s="1"/>
  <c r="E65" i="9" s="1"/>
  <c r="K83" i="3"/>
  <c r="I69" i="1" s="1"/>
  <c r="H65" i="9" s="1"/>
  <c r="J83" i="3"/>
  <c r="H69" i="1" s="1"/>
  <c r="G65" i="9" s="1"/>
  <c r="I83" i="3"/>
  <c r="E83" i="3"/>
  <c r="D83" i="3"/>
  <c r="D69" i="1" s="1"/>
  <c r="C65" i="9" s="1"/>
  <c r="C83" i="3"/>
  <c r="C69" i="1" s="1"/>
  <c r="B65" i="9" s="1"/>
  <c r="AQ82" i="3"/>
  <c r="B82" i="3" s="1"/>
  <c r="B68" i="1" s="1"/>
  <c r="A64" i="9" s="1"/>
  <c r="AP82" i="3"/>
  <c r="AI82" i="3"/>
  <c r="AJ82" i="3" s="1"/>
  <c r="G82" i="3" s="1"/>
  <c r="G68" i="1" s="1"/>
  <c r="F64" i="9" s="1"/>
  <c r="AG82" i="3"/>
  <c r="Z82" i="3"/>
  <c r="F82" i="3" s="1"/>
  <c r="F68" i="1" s="1"/>
  <c r="E64" i="9" s="1"/>
  <c r="K82" i="3"/>
  <c r="I68" i="1" s="1"/>
  <c r="H64" i="9" s="1"/>
  <c r="J82" i="3"/>
  <c r="H68" i="1" s="1"/>
  <c r="G64" i="9" s="1"/>
  <c r="I82" i="3"/>
  <c r="E82" i="3"/>
  <c r="D82" i="3"/>
  <c r="D68" i="1" s="1"/>
  <c r="C64" i="9" s="1"/>
  <c r="C82" i="3"/>
  <c r="C68" i="1" s="1"/>
  <c r="B64" i="9" s="1"/>
  <c r="AQ81" i="3"/>
  <c r="B81" i="3" s="1"/>
  <c r="B67" i="1" s="1"/>
  <c r="A63" i="9" s="1"/>
  <c r="AP81" i="3"/>
  <c r="AI81" i="3"/>
  <c r="AJ81" i="3" s="1"/>
  <c r="G81" i="3" s="1"/>
  <c r="G67" i="1" s="1"/>
  <c r="F63" i="9" s="1"/>
  <c r="AG81" i="3"/>
  <c r="Z81" i="3"/>
  <c r="F81" i="3" s="1"/>
  <c r="F67" i="1" s="1"/>
  <c r="E63" i="9" s="1"/>
  <c r="K81" i="3"/>
  <c r="I67" i="1" s="1"/>
  <c r="H63" i="9" s="1"/>
  <c r="J81" i="3"/>
  <c r="H67" i="1" s="1"/>
  <c r="G63" i="9" s="1"/>
  <c r="I81" i="3"/>
  <c r="E81" i="3"/>
  <c r="D81" i="3"/>
  <c r="D67" i="1" s="1"/>
  <c r="C63" i="9" s="1"/>
  <c r="C81" i="3"/>
  <c r="C67" i="1" s="1"/>
  <c r="B63" i="9" s="1"/>
  <c r="AP80" i="3"/>
  <c r="AQ80" i="3" s="1"/>
  <c r="B80" i="3" s="1"/>
  <c r="B66" i="1" s="1"/>
  <c r="A62" i="9" s="1"/>
  <c r="AI80" i="3"/>
  <c r="AJ80" i="3" s="1"/>
  <c r="G80" i="3" s="1"/>
  <c r="G66" i="1" s="1"/>
  <c r="F62" i="9" s="1"/>
  <c r="AG80" i="3"/>
  <c r="Z80" i="3"/>
  <c r="F80" i="3" s="1"/>
  <c r="F66" i="1" s="1"/>
  <c r="E62" i="9" s="1"/>
  <c r="K80" i="3"/>
  <c r="I66" i="1" s="1"/>
  <c r="H62" i="9" s="1"/>
  <c r="J80" i="3"/>
  <c r="H66" i="1" s="1"/>
  <c r="G62" i="9" s="1"/>
  <c r="I80" i="3"/>
  <c r="E80" i="3"/>
  <c r="D80" i="3"/>
  <c r="D66" i="1" s="1"/>
  <c r="C62" i="9" s="1"/>
  <c r="C80" i="3"/>
  <c r="C66" i="1" s="1"/>
  <c r="B62" i="9" s="1"/>
  <c r="AQ79" i="3"/>
  <c r="B79" i="3" s="1"/>
  <c r="B65" i="1" s="1"/>
  <c r="A61" i="9" s="1"/>
  <c r="AP79" i="3"/>
  <c r="AI79" i="3"/>
  <c r="AJ79" i="3" s="1"/>
  <c r="G79" i="3" s="1"/>
  <c r="G65" i="1" s="1"/>
  <c r="F61" i="9" s="1"/>
  <c r="AG79" i="3"/>
  <c r="Z79" i="3"/>
  <c r="F79" i="3" s="1"/>
  <c r="F65" i="1" s="1"/>
  <c r="E61" i="9" s="1"/>
  <c r="K79" i="3"/>
  <c r="I65" i="1" s="1"/>
  <c r="H61" i="9" s="1"/>
  <c r="J79" i="3"/>
  <c r="H65" i="1" s="1"/>
  <c r="G61" i="9" s="1"/>
  <c r="I79" i="3"/>
  <c r="E79" i="3"/>
  <c r="D79" i="3"/>
  <c r="C79" i="3"/>
  <c r="C65" i="1" s="1"/>
  <c r="B61" i="9" s="1"/>
  <c r="AQ78" i="3"/>
  <c r="B78" i="3" s="1"/>
  <c r="B64" i="1" s="1"/>
  <c r="A60" i="9" s="1"/>
  <c r="AP78" i="3"/>
  <c r="AI78" i="3"/>
  <c r="AJ78" i="3" s="1"/>
  <c r="G78" i="3" s="1"/>
  <c r="G64" i="1" s="1"/>
  <c r="F60" i="9" s="1"/>
  <c r="AG78" i="3"/>
  <c r="Z78" i="3"/>
  <c r="F78" i="3" s="1"/>
  <c r="F64" i="1" s="1"/>
  <c r="E60" i="9" s="1"/>
  <c r="K78" i="3"/>
  <c r="I64" i="1" s="1"/>
  <c r="H60" i="9" s="1"/>
  <c r="J78" i="3"/>
  <c r="H64" i="1" s="1"/>
  <c r="G60" i="9" s="1"/>
  <c r="I78" i="3"/>
  <c r="E78" i="3"/>
  <c r="D78" i="3"/>
  <c r="D64" i="1" s="1"/>
  <c r="C60" i="9" s="1"/>
  <c r="C78" i="3"/>
  <c r="C64" i="1" s="1"/>
  <c r="B60" i="9" s="1"/>
  <c r="AQ77" i="3"/>
  <c r="B77" i="3" s="1"/>
  <c r="B63" i="1" s="1"/>
  <c r="A59" i="9" s="1"/>
  <c r="AP77" i="3"/>
  <c r="AI77" i="3"/>
  <c r="AJ77" i="3" s="1"/>
  <c r="G77" i="3" s="1"/>
  <c r="G63" i="1" s="1"/>
  <c r="F59" i="9" s="1"/>
  <c r="AG77" i="3"/>
  <c r="Z77" i="3"/>
  <c r="F77" i="3" s="1"/>
  <c r="F63" i="1" s="1"/>
  <c r="E59" i="9" s="1"/>
  <c r="K77" i="3"/>
  <c r="I63" i="1" s="1"/>
  <c r="H59" i="9" s="1"/>
  <c r="J77" i="3"/>
  <c r="H63" i="1" s="1"/>
  <c r="G59" i="9" s="1"/>
  <c r="I77" i="3"/>
  <c r="E77" i="3"/>
  <c r="D77" i="3"/>
  <c r="D63" i="1" s="1"/>
  <c r="C59" i="9" s="1"/>
  <c r="C77" i="3"/>
  <c r="C63" i="1" s="1"/>
  <c r="B59" i="9" s="1"/>
  <c r="AQ76" i="3"/>
  <c r="B76" i="3" s="1"/>
  <c r="B62" i="1" s="1"/>
  <c r="A58" i="9" s="1"/>
  <c r="AP76" i="3"/>
  <c r="AI76" i="3"/>
  <c r="AJ76" i="3" s="1"/>
  <c r="G76" i="3" s="1"/>
  <c r="G62" i="1" s="1"/>
  <c r="F58" i="9" s="1"/>
  <c r="AG76" i="3"/>
  <c r="Z76" i="3"/>
  <c r="F76" i="3" s="1"/>
  <c r="F62" i="1" s="1"/>
  <c r="E58" i="9" s="1"/>
  <c r="K76" i="3"/>
  <c r="I62" i="1" s="1"/>
  <c r="H58" i="9" s="1"/>
  <c r="J76" i="3"/>
  <c r="H62" i="1" s="1"/>
  <c r="G58" i="9" s="1"/>
  <c r="I76" i="3"/>
  <c r="E76" i="3"/>
  <c r="D76" i="3"/>
  <c r="D62" i="1" s="1"/>
  <c r="C58" i="9" s="1"/>
  <c r="C76" i="3"/>
  <c r="C62" i="1" s="1"/>
  <c r="B58" i="9" s="1"/>
  <c r="AQ75" i="3"/>
  <c r="B75" i="3" s="1"/>
  <c r="B61" i="1" s="1"/>
  <c r="A57" i="9" s="1"/>
  <c r="AP75" i="3"/>
  <c r="AI75" i="3"/>
  <c r="AJ75" i="3" s="1"/>
  <c r="G75" i="3" s="1"/>
  <c r="G61" i="1" s="1"/>
  <c r="F57" i="9" s="1"/>
  <c r="AG75" i="3"/>
  <c r="Z75" i="3"/>
  <c r="F75" i="3" s="1"/>
  <c r="F61" i="1" s="1"/>
  <c r="E57" i="9" s="1"/>
  <c r="K75" i="3"/>
  <c r="J75" i="3"/>
  <c r="H61" i="1" s="1"/>
  <c r="G57" i="9" s="1"/>
  <c r="I75" i="3"/>
  <c r="E75" i="3"/>
  <c r="D75" i="3"/>
  <c r="D61" i="1" s="1"/>
  <c r="C57" i="9" s="1"/>
  <c r="C75" i="3"/>
  <c r="C61" i="1" s="1"/>
  <c r="B57" i="9" s="1"/>
  <c r="AQ74" i="3"/>
  <c r="B74" i="3" s="1"/>
  <c r="B60" i="1" s="1"/>
  <c r="A56" i="9" s="1"/>
  <c r="AP74" i="3"/>
  <c r="AI74" i="3"/>
  <c r="AJ74" i="3" s="1"/>
  <c r="G74" i="3" s="1"/>
  <c r="G60" i="1" s="1"/>
  <c r="F56" i="9" s="1"/>
  <c r="AG74" i="3"/>
  <c r="Z74" i="3"/>
  <c r="F74" i="3" s="1"/>
  <c r="F60" i="1" s="1"/>
  <c r="E56" i="9" s="1"/>
  <c r="K74" i="3"/>
  <c r="I60" i="1" s="1"/>
  <c r="H56" i="9" s="1"/>
  <c r="J74" i="3"/>
  <c r="H60" i="1" s="1"/>
  <c r="G56" i="9" s="1"/>
  <c r="I74" i="3"/>
  <c r="E74" i="3"/>
  <c r="D74" i="3"/>
  <c r="D60" i="1" s="1"/>
  <c r="C56" i="9" s="1"/>
  <c r="C74" i="3"/>
  <c r="AQ73" i="3"/>
  <c r="B73" i="3" s="1"/>
  <c r="B59" i="1" s="1"/>
  <c r="A55" i="9" s="1"/>
  <c r="AP73" i="3"/>
  <c r="AI73" i="3"/>
  <c r="AJ73" i="3" s="1"/>
  <c r="G73" i="3" s="1"/>
  <c r="G59" i="1" s="1"/>
  <c r="F55" i="9" s="1"/>
  <c r="AG73" i="3"/>
  <c r="Z73" i="3"/>
  <c r="F73" i="3" s="1"/>
  <c r="F59" i="1" s="1"/>
  <c r="E55" i="9" s="1"/>
  <c r="K73" i="3"/>
  <c r="I59" i="1" s="1"/>
  <c r="H55" i="9" s="1"/>
  <c r="J73" i="3"/>
  <c r="H59" i="1" s="1"/>
  <c r="G55" i="9" s="1"/>
  <c r="I73" i="3"/>
  <c r="E73" i="3"/>
  <c r="D73" i="3"/>
  <c r="D59" i="1" s="1"/>
  <c r="C55" i="9" s="1"/>
  <c r="C73" i="3"/>
  <c r="C59" i="1" s="1"/>
  <c r="B55" i="9" s="1"/>
  <c r="AQ72" i="3"/>
  <c r="B72" i="3" s="1"/>
  <c r="B58" i="1" s="1"/>
  <c r="A54" i="9" s="1"/>
  <c r="AP72" i="3"/>
  <c r="AI72" i="3"/>
  <c r="AJ72" i="3" s="1"/>
  <c r="G72" i="3" s="1"/>
  <c r="G58" i="1" s="1"/>
  <c r="F54" i="9" s="1"/>
  <c r="AG72" i="3"/>
  <c r="Z72" i="3"/>
  <c r="F72" i="3" s="1"/>
  <c r="F58" i="1" s="1"/>
  <c r="E54" i="9" s="1"/>
  <c r="K72" i="3"/>
  <c r="I58" i="1" s="1"/>
  <c r="H54" i="9" s="1"/>
  <c r="J72" i="3"/>
  <c r="H58" i="1" s="1"/>
  <c r="G54" i="9" s="1"/>
  <c r="I72" i="3"/>
  <c r="E72" i="3"/>
  <c r="D72" i="3"/>
  <c r="D58" i="1" s="1"/>
  <c r="C54" i="9" s="1"/>
  <c r="C72" i="3"/>
  <c r="C58" i="1" s="1"/>
  <c r="B54" i="9" s="1"/>
  <c r="AQ71" i="3"/>
  <c r="B71" i="3" s="1"/>
  <c r="B57" i="1" s="1"/>
  <c r="A53" i="9" s="1"/>
  <c r="AP71" i="3"/>
  <c r="AI71" i="3"/>
  <c r="AJ71" i="3" s="1"/>
  <c r="G71" i="3" s="1"/>
  <c r="G57" i="1" s="1"/>
  <c r="F53" i="9" s="1"/>
  <c r="AG71" i="3"/>
  <c r="Z71" i="3"/>
  <c r="F71" i="3" s="1"/>
  <c r="F57" i="1" s="1"/>
  <c r="E53" i="9" s="1"/>
  <c r="K71" i="3"/>
  <c r="I57" i="1" s="1"/>
  <c r="H53" i="9" s="1"/>
  <c r="J71" i="3"/>
  <c r="H57" i="1" s="1"/>
  <c r="G53" i="9" s="1"/>
  <c r="I71" i="3"/>
  <c r="E71" i="3"/>
  <c r="D71" i="3"/>
  <c r="D57" i="1" s="1"/>
  <c r="C53" i="9" s="1"/>
  <c r="C71" i="3"/>
  <c r="C57" i="1" s="1"/>
  <c r="B53" i="9" s="1"/>
  <c r="AQ70" i="3"/>
  <c r="B70" i="3" s="1"/>
  <c r="B56" i="1" s="1"/>
  <c r="A52" i="9" s="1"/>
  <c r="AP70" i="3"/>
  <c r="AI70" i="3"/>
  <c r="AJ70" i="3" s="1"/>
  <c r="G70" i="3" s="1"/>
  <c r="G56" i="1" s="1"/>
  <c r="F52" i="9" s="1"/>
  <c r="AG70" i="3"/>
  <c r="Z70" i="3"/>
  <c r="F70" i="3" s="1"/>
  <c r="F56" i="1" s="1"/>
  <c r="E52" i="9" s="1"/>
  <c r="K70" i="3"/>
  <c r="I56" i="1" s="1"/>
  <c r="H52" i="9" s="1"/>
  <c r="J70" i="3"/>
  <c r="H56" i="1" s="1"/>
  <c r="G52" i="9" s="1"/>
  <c r="I70" i="3"/>
  <c r="E70" i="3"/>
  <c r="D70" i="3"/>
  <c r="D56" i="1" s="1"/>
  <c r="C52" i="9" s="1"/>
  <c r="C70" i="3"/>
  <c r="C56" i="1" s="1"/>
  <c r="B52" i="9" s="1"/>
  <c r="AQ69" i="3"/>
  <c r="B69" i="3" s="1"/>
  <c r="B55" i="1" s="1"/>
  <c r="A51" i="9" s="1"/>
  <c r="AP69" i="3"/>
  <c r="AI69" i="3"/>
  <c r="AJ69" i="3" s="1"/>
  <c r="G69" i="3" s="1"/>
  <c r="G55" i="1" s="1"/>
  <c r="F51" i="9" s="1"/>
  <c r="AG69" i="3"/>
  <c r="Z69" i="3"/>
  <c r="F69" i="3" s="1"/>
  <c r="F55" i="1" s="1"/>
  <c r="E51" i="9" s="1"/>
  <c r="K69" i="3"/>
  <c r="I55" i="1" s="1"/>
  <c r="H51" i="9" s="1"/>
  <c r="J69" i="3"/>
  <c r="H55" i="1" s="1"/>
  <c r="G51" i="9" s="1"/>
  <c r="I69" i="3"/>
  <c r="E69" i="3"/>
  <c r="D69" i="3"/>
  <c r="D55" i="1" s="1"/>
  <c r="C51" i="9" s="1"/>
  <c r="C69" i="3"/>
  <c r="C55" i="1" s="1"/>
  <c r="B51" i="9" s="1"/>
  <c r="AP68" i="3"/>
  <c r="AQ68" i="3" s="1"/>
  <c r="B68" i="3" s="1"/>
  <c r="B54" i="1" s="1"/>
  <c r="A50" i="9" s="1"/>
  <c r="AI68" i="3"/>
  <c r="AJ68" i="3" s="1"/>
  <c r="G68" i="3" s="1"/>
  <c r="G54" i="1" s="1"/>
  <c r="F50" i="9" s="1"/>
  <c r="AG68" i="3"/>
  <c r="Z68" i="3"/>
  <c r="F68" i="3" s="1"/>
  <c r="F54" i="1" s="1"/>
  <c r="E50" i="9" s="1"/>
  <c r="K68" i="3"/>
  <c r="I54" i="1" s="1"/>
  <c r="H50" i="9" s="1"/>
  <c r="J68" i="3"/>
  <c r="H54" i="1" s="1"/>
  <c r="G50" i="9" s="1"/>
  <c r="I68" i="3"/>
  <c r="E68" i="3"/>
  <c r="D68" i="3"/>
  <c r="D54" i="1" s="1"/>
  <c r="C50" i="9" s="1"/>
  <c r="C68" i="3"/>
  <c r="C54" i="1" s="1"/>
  <c r="B50" i="9" s="1"/>
  <c r="AQ67" i="3"/>
  <c r="B67" i="3" s="1"/>
  <c r="B53" i="1" s="1"/>
  <c r="A49" i="9" s="1"/>
  <c r="AP67" i="3"/>
  <c r="AI67" i="3"/>
  <c r="AJ67" i="3" s="1"/>
  <c r="G67" i="3" s="1"/>
  <c r="G53" i="1" s="1"/>
  <c r="F49" i="9" s="1"/>
  <c r="AG67" i="3"/>
  <c r="Z67" i="3"/>
  <c r="F67" i="3" s="1"/>
  <c r="F53" i="1" s="1"/>
  <c r="E49" i="9" s="1"/>
  <c r="K67" i="3"/>
  <c r="I53" i="1" s="1"/>
  <c r="H49" i="9" s="1"/>
  <c r="J67" i="3"/>
  <c r="H53" i="1" s="1"/>
  <c r="G49" i="9" s="1"/>
  <c r="I67" i="3"/>
  <c r="E67" i="3"/>
  <c r="D67" i="3"/>
  <c r="D53" i="1" s="1"/>
  <c r="C49" i="9" s="1"/>
  <c r="C67" i="3"/>
  <c r="C53" i="1" s="1"/>
  <c r="B49" i="9" s="1"/>
  <c r="AQ66" i="3"/>
  <c r="B66" i="3" s="1"/>
  <c r="B52" i="1" s="1"/>
  <c r="A48" i="9" s="1"/>
  <c r="AP66" i="3"/>
  <c r="AI66" i="3"/>
  <c r="AJ66" i="3" s="1"/>
  <c r="G66" i="3" s="1"/>
  <c r="G52" i="1" s="1"/>
  <c r="F48" i="9" s="1"/>
  <c r="AG66" i="3"/>
  <c r="Z66" i="3"/>
  <c r="F66" i="3" s="1"/>
  <c r="F52" i="1" s="1"/>
  <c r="E48" i="9" s="1"/>
  <c r="K66" i="3"/>
  <c r="I52" i="1" s="1"/>
  <c r="H48" i="9" s="1"/>
  <c r="J66" i="3"/>
  <c r="H52" i="1" s="1"/>
  <c r="G48" i="9" s="1"/>
  <c r="I66" i="3"/>
  <c r="E66" i="3"/>
  <c r="D66" i="3"/>
  <c r="D52" i="1" s="1"/>
  <c r="C48" i="9" s="1"/>
  <c r="C66" i="3"/>
  <c r="C52" i="1" s="1"/>
  <c r="B48" i="9" s="1"/>
  <c r="AQ65" i="3"/>
  <c r="B65" i="3" s="1"/>
  <c r="B51" i="1" s="1"/>
  <c r="A47" i="9" s="1"/>
  <c r="AP65" i="3"/>
  <c r="AI65" i="3"/>
  <c r="AJ65" i="3" s="1"/>
  <c r="G65" i="3" s="1"/>
  <c r="G51" i="1" s="1"/>
  <c r="F47" i="9" s="1"/>
  <c r="AG65" i="3"/>
  <c r="Z65" i="3"/>
  <c r="F65" i="3" s="1"/>
  <c r="F51" i="1" s="1"/>
  <c r="E47" i="9" s="1"/>
  <c r="K65" i="3"/>
  <c r="I51" i="1" s="1"/>
  <c r="H47" i="9" s="1"/>
  <c r="J65" i="3"/>
  <c r="H51" i="1" s="1"/>
  <c r="G47" i="9" s="1"/>
  <c r="I65" i="3"/>
  <c r="E65" i="3"/>
  <c r="D65" i="3"/>
  <c r="D51" i="1" s="1"/>
  <c r="C47" i="9" s="1"/>
  <c r="C65" i="3"/>
  <c r="C51" i="1" s="1"/>
  <c r="B47" i="9" s="1"/>
  <c r="AQ64" i="3"/>
  <c r="B64" i="3" s="1"/>
  <c r="B50" i="1" s="1"/>
  <c r="A46" i="9" s="1"/>
  <c r="AP64" i="3"/>
  <c r="AI64" i="3"/>
  <c r="AJ64" i="3" s="1"/>
  <c r="G64" i="3" s="1"/>
  <c r="G50" i="1" s="1"/>
  <c r="F46" i="9" s="1"/>
  <c r="AG64" i="3"/>
  <c r="Z64" i="3"/>
  <c r="F64" i="3" s="1"/>
  <c r="F50" i="1" s="1"/>
  <c r="E46" i="9" s="1"/>
  <c r="K64" i="3"/>
  <c r="I50" i="1" s="1"/>
  <c r="H46" i="9" s="1"/>
  <c r="J64" i="3"/>
  <c r="H50" i="1" s="1"/>
  <c r="G46" i="9" s="1"/>
  <c r="I64" i="3"/>
  <c r="E64" i="3"/>
  <c r="D64" i="3"/>
  <c r="D50" i="1" s="1"/>
  <c r="C46" i="9" s="1"/>
  <c r="C64" i="3"/>
  <c r="C50" i="1" s="1"/>
  <c r="B46" i="9" s="1"/>
  <c r="AQ63" i="3"/>
  <c r="B63" i="3" s="1"/>
  <c r="B49" i="1" s="1"/>
  <c r="A45" i="9" s="1"/>
  <c r="AP63" i="3"/>
  <c r="AI63" i="3"/>
  <c r="AJ63" i="3" s="1"/>
  <c r="G63" i="3" s="1"/>
  <c r="G49" i="1" s="1"/>
  <c r="F45" i="9" s="1"/>
  <c r="AG63" i="3"/>
  <c r="Z63" i="3"/>
  <c r="F63" i="3" s="1"/>
  <c r="F49" i="1" s="1"/>
  <c r="E45" i="9" s="1"/>
  <c r="K63" i="3"/>
  <c r="I49" i="1" s="1"/>
  <c r="H45" i="9" s="1"/>
  <c r="J63" i="3"/>
  <c r="H49" i="1" s="1"/>
  <c r="G45" i="9" s="1"/>
  <c r="I63" i="3"/>
  <c r="E63" i="3"/>
  <c r="D63" i="3"/>
  <c r="D49" i="1" s="1"/>
  <c r="C45" i="9" s="1"/>
  <c r="C63" i="3"/>
  <c r="C49" i="1" s="1"/>
  <c r="B45" i="9" s="1"/>
  <c r="AQ62" i="3"/>
  <c r="B62" i="3" s="1"/>
  <c r="B48" i="1" s="1"/>
  <c r="A44" i="9" s="1"/>
  <c r="AP62" i="3"/>
  <c r="AI62" i="3"/>
  <c r="AJ62" i="3" s="1"/>
  <c r="G62" i="3" s="1"/>
  <c r="G48" i="1" s="1"/>
  <c r="F44" i="9" s="1"/>
  <c r="AG62" i="3"/>
  <c r="Z62" i="3"/>
  <c r="F62" i="3" s="1"/>
  <c r="F48" i="1" s="1"/>
  <c r="E44" i="9" s="1"/>
  <c r="K62" i="3"/>
  <c r="J62" i="3"/>
  <c r="H48" i="1" s="1"/>
  <c r="G44" i="9" s="1"/>
  <c r="I62" i="3"/>
  <c r="E62" i="3"/>
  <c r="D62" i="3"/>
  <c r="D48" i="1" s="1"/>
  <c r="C44" i="9" s="1"/>
  <c r="C62" i="3"/>
  <c r="C48" i="1" s="1"/>
  <c r="B44" i="9" s="1"/>
  <c r="AQ61" i="3"/>
  <c r="B61" i="3" s="1"/>
  <c r="B47" i="1" s="1"/>
  <c r="A43" i="9" s="1"/>
  <c r="AP61" i="3"/>
  <c r="AI61" i="3"/>
  <c r="AJ61" i="3" s="1"/>
  <c r="G61" i="3" s="1"/>
  <c r="G47" i="1" s="1"/>
  <c r="F43" i="9" s="1"/>
  <c r="AG61" i="3"/>
  <c r="Z61" i="3"/>
  <c r="F61" i="3" s="1"/>
  <c r="F47" i="1" s="1"/>
  <c r="E43" i="9" s="1"/>
  <c r="K61" i="3"/>
  <c r="I47" i="1" s="1"/>
  <c r="H43" i="9" s="1"/>
  <c r="J61" i="3"/>
  <c r="H47" i="1" s="1"/>
  <c r="G43" i="9" s="1"/>
  <c r="I61" i="3"/>
  <c r="E61" i="3"/>
  <c r="D61" i="3"/>
  <c r="D47" i="1" s="1"/>
  <c r="C43" i="9" s="1"/>
  <c r="C61" i="3"/>
  <c r="C47" i="1" s="1"/>
  <c r="B43" i="9" s="1"/>
  <c r="AQ60" i="3"/>
  <c r="B60" i="3" s="1"/>
  <c r="B46" i="1" s="1"/>
  <c r="A42" i="9" s="1"/>
  <c r="AP60" i="3"/>
  <c r="AI60" i="3"/>
  <c r="AJ60" i="3" s="1"/>
  <c r="G60" i="3" s="1"/>
  <c r="G46" i="1" s="1"/>
  <c r="F42" i="9" s="1"/>
  <c r="AG60" i="3"/>
  <c r="Z60" i="3"/>
  <c r="F60" i="3" s="1"/>
  <c r="F46" i="1" s="1"/>
  <c r="E42" i="9" s="1"/>
  <c r="K60" i="3"/>
  <c r="I46" i="1" s="1"/>
  <c r="H42" i="9" s="1"/>
  <c r="J60" i="3"/>
  <c r="H46" i="1" s="1"/>
  <c r="G42" i="9" s="1"/>
  <c r="I60" i="3"/>
  <c r="E60" i="3"/>
  <c r="D60" i="3"/>
  <c r="D46" i="1" s="1"/>
  <c r="C42" i="9" s="1"/>
  <c r="C60" i="3"/>
  <c r="C46" i="1" s="1"/>
  <c r="B42" i="9" s="1"/>
  <c r="AQ59" i="3"/>
  <c r="B59" i="3" s="1"/>
  <c r="B45" i="1" s="1"/>
  <c r="A41" i="9" s="1"/>
  <c r="AP59" i="3"/>
  <c r="AI59" i="3"/>
  <c r="AJ59" i="3" s="1"/>
  <c r="G59" i="3" s="1"/>
  <c r="G45" i="1" s="1"/>
  <c r="F41" i="9" s="1"/>
  <c r="AG59" i="3"/>
  <c r="Z59" i="3"/>
  <c r="F59" i="3" s="1"/>
  <c r="F45" i="1" s="1"/>
  <c r="E41" i="9" s="1"/>
  <c r="K59" i="3"/>
  <c r="I45" i="1" s="1"/>
  <c r="H41" i="9" s="1"/>
  <c r="J59" i="3"/>
  <c r="H45" i="1" s="1"/>
  <c r="G41" i="9" s="1"/>
  <c r="I59" i="3"/>
  <c r="E59" i="3"/>
  <c r="D59" i="3"/>
  <c r="D45" i="1" s="1"/>
  <c r="C41" i="9" s="1"/>
  <c r="C59" i="3"/>
  <c r="C45" i="1" s="1"/>
  <c r="B41" i="9" s="1"/>
  <c r="AQ58" i="3"/>
  <c r="B58" i="3" s="1"/>
  <c r="B44" i="1" s="1"/>
  <c r="A40" i="9" s="1"/>
  <c r="AP58" i="3"/>
  <c r="AI58" i="3"/>
  <c r="AJ58" i="3" s="1"/>
  <c r="G58" i="3" s="1"/>
  <c r="G44" i="1" s="1"/>
  <c r="F40" i="9" s="1"/>
  <c r="AG58" i="3"/>
  <c r="Z58" i="3"/>
  <c r="F58" i="3" s="1"/>
  <c r="F44" i="1" s="1"/>
  <c r="E40" i="9" s="1"/>
  <c r="K58" i="3"/>
  <c r="I44" i="1" s="1"/>
  <c r="H40" i="9" s="1"/>
  <c r="J58" i="3"/>
  <c r="H44" i="1" s="1"/>
  <c r="G40" i="9" s="1"/>
  <c r="I58" i="3"/>
  <c r="E58" i="3"/>
  <c r="D58" i="3"/>
  <c r="D44" i="1" s="1"/>
  <c r="C40" i="9" s="1"/>
  <c r="C58" i="3"/>
  <c r="C44" i="1" s="1"/>
  <c r="B40" i="9" s="1"/>
  <c r="AQ57" i="3"/>
  <c r="B57" i="3" s="1"/>
  <c r="B43" i="1" s="1"/>
  <c r="A39" i="9" s="1"/>
  <c r="AP57" i="3"/>
  <c r="AI57" i="3"/>
  <c r="AJ57" i="3" s="1"/>
  <c r="G57" i="3" s="1"/>
  <c r="G43" i="1" s="1"/>
  <c r="F39" i="9" s="1"/>
  <c r="AG57" i="3"/>
  <c r="Z57" i="3"/>
  <c r="F57" i="3" s="1"/>
  <c r="F43" i="1" s="1"/>
  <c r="E39" i="9" s="1"/>
  <c r="K57" i="3"/>
  <c r="I43" i="1" s="1"/>
  <c r="H39" i="9" s="1"/>
  <c r="J57" i="3"/>
  <c r="H43" i="1" s="1"/>
  <c r="G39" i="9" s="1"/>
  <c r="I57" i="3"/>
  <c r="E57" i="3"/>
  <c r="D57" i="3"/>
  <c r="D43" i="1" s="1"/>
  <c r="C39" i="9" s="1"/>
  <c r="C57" i="3"/>
  <c r="C43" i="1" s="1"/>
  <c r="B39" i="9" s="1"/>
  <c r="AP56" i="3"/>
  <c r="AQ56" i="3" s="1"/>
  <c r="B56" i="3" s="1"/>
  <c r="B42" i="1" s="1"/>
  <c r="A38" i="9" s="1"/>
  <c r="AI56" i="3"/>
  <c r="AJ56" i="3" s="1"/>
  <c r="G56" i="3" s="1"/>
  <c r="G42" i="1" s="1"/>
  <c r="F38" i="9" s="1"/>
  <c r="AG56" i="3"/>
  <c r="Z56" i="3"/>
  <c r="F56" i="3" s="1"/>
  <c r="F42" i="1" s="1"/>
  <c r="E38" i="9" s="1"/>
  <c r="K56" i="3"/>
  <c r="I42" i="1" s="1"/>
  <c r="H38" i="9" s="1"/>
  <c r="J56" i="3"/>
  <c r="H42" i="1" s="1"/>
  <c r="G38" i="9" s="1"/>
  <c r="I56" i="3"/>
  <c r="E56" i="3"/>
  <c r="D56" i="3"/>
  <c r="D42" i="1" s="1"/>
  <c r="C38" i="9" s="1"/>
  <c r="C56" i="3"/>
  <c r="C42" i="1" s="1"/>
  <c r="B38" i="9" s="1"/>
  <c r="AQ55" i="3"/>
  <c r="B55" i="3" s="1"/>
  <c r="B41" i="1" s="1"/>
  <c r="A37" i="9" s="1"/>
  <c r="AP55" i="3"/>
  <c r="AI55" i="3"/>
  <c r="AJ55" i="3" s="1"/>
  <c r="G55" i="3" s="1"/>
  <c r="G41" i="1" s="1"/>
  <c r="F37" i="9" s="1"/>
  <c r="AG55" i="3"/>
  <c r="Z55" i="3"/>
  <c r="F55" i="3" s="1"/>
  <c r="F41" i="1" s="1"/>
  <c r="E37" i="9" s="1"/>
  <c r="K55" i="3"/>
  <c r="I41" i="1" s="1"/>
  <c r="H37" i="9" s="1"/>
  <c r="J55" i="3"/>
  <c r="H41" i="1" s="1"/>
  <c r="G37" i="9" s="1"/>
  <c r="I55" i="3"/>
  <c r="E55" i="3"/>
  <c r="D55" i="3"/>
  <c r="D41" i="1" s="1"/>
  <c r="C37" i="9" s="1"/>
  <c r="C55" i="3"/>
  <c r="C41" i="1" s="1"/>
  <c r="B37" i="9" s="1"/>
  <c r="AQ54" i="3"/>
  <c r="B54" i="3" s="1"/>
  <c r="B40" i="1" s="1"/>
  <c r="A36" i="9" s="1"/>
  <c r="AP54" i="3"/>
  <c r="AI54" i="3"/>
  <c r="AJ54" i="3" s="1"/>
  <c r="G54" i="3" s="1"/>
  <c r="G40" i="1" s="1"/>
  <c r="F36" i="9" s="1"/>
  <c r="AG54" i="3"/>
  <c r="Z54" i="3"/>
  <c r="F54" i="3" s="1"/>
  <c r="F40" i="1" s="1"/>
  <c r="E36" i="9" s="1"/>
  <c r="K54" i="3"/>
  <c r="I40" i="1" s="1"/>
  <c r="H36" i="9" s="1"/>
  <c r="J54" i="3"/>
  <c r="H40" i="1" s="1"/>
  <c r="G36" i="9" s="1"/>
  <c r="I54" i="3"/>
  <c r="E54" i="3"/>
  <c r="D54" i="3"/>
  <c r="D40" i="1" s="1"/>
  <c r="C36" i="9" s="1"/>
  <c r="C54" i="3"/>
  <c r="C40" i="1" s="1"/>
  <c r="B36" i="9" s="1"/>
  <c r="AQ53" i="3"/>
  <c r="B53" i="3" s="1"/>
  <c r="B39" i="1" s="1"/>
  <c r="A35" i="9" s="1"/>
  <c r="AP53" i="3"/>
  <c r="AI53" i="3"/>
  <c r="AJ53" i="3" s="1"/>
  <c r="G53" i="3" s="1"/>
  <c r="G39" i="1" s="1"/>
  <c r="F35" i="9" s="1"/>
  <c r="AG53" i="3"/>
  <c r="Z53" i="3"/>
  <c r="F53" i="3" s="1"/>
  <c r="F39" i="1" s="1"/>
  <c r="E35" i="9" s="1"/>
  <c r="K53" i="3"/>
  <c r="I39" i="1" s="1"/>
  <c r="H35" i="9" s="1"/>
  <c r="J53" i="3"/>
  <c r="H39" i="1" s="1"/>
  <c r="G35" i="9" s="1"/>
  <c r="I53" i="3"/>
  <c r="E53" i="3"/>
  <c r="D53" i="3"/>
  <c r="D39" i="1" s="1"/>
  <c r="C35" i="9" s="1"/>
  <c r="C53" i="3"/>
  <c r="C39" i="1" s="1"/>
  <c r="B35" i="9" s="1"/>
  <c r="AQ52" i="3"/>
  <c r="B52" i="3" s="1"/>
  <c r="B38" i="1" s="1"/>
  <c r="A34" i="9" s="1"/>
  <c r="AP52" i="3"/>
  <c r="AI52" i="3"/>
  <c r="AJ52" i="3" s="1"/>
  <c r="G52" i="3" s="1"/>
  <c r="G38" i="1" s="1"/>
  <c r="F34" i="9" s="1"/>
  <c r="AG52" i="3"/>
  <c r="Z52" i="3"/>
  <c r="F52" i="3" s="1"/>
  <c r="F38" i="1" s="1"/>
  <c r="E34" i="9" s="1"/>
  <c r="K52" i="3"/>
  <c r="I38" i="1" s="1"/>
  <c r="H34" i="9" s="1"/>
  <c r="J52" i="3"/>
  <c r="H38" i="1" s="1"/>
  <c r="G34" i="9" s="1"/>
  <c r="I52" i="3"/>
  <c r="E52" i="3"/>
  <c r="D52" i="3"/>
  <c r="D38" i="1" s="1"/>
  <c r="C34" i="9" s="1"/>
  <c r="C52" i="3"/>
  <c r="C38" i="1" s="1"/>
  <c r="B34" i="9" s="1"/>
  <c r="AQ51" i="3"/>
  <c r="B51" i="3" s="1"/>
  <c r="B37" i="1" s="1"/>
  <c r="A33" i="9" s="1"/>
  <c r="AP51" i="3"/>
  <c r="AI51" i="3"/>
  <c r="AJ51" i="3" s="1"/>
  <c r="G51" i="3" s="1"/>
  <c r="G37" i="1" s="1"/>
  <c r="F33" i="9" s="1"/>
  <c r="AG51" i="3"/>
  <c r="Z51" i="3"/>
  <c r="F51" i="3" s="1"/>
  <c r="F37" i="1" s="1"/>
  <c r="E33" i="9" s="1"/>
  <c r="K51" i="3"/>
  <c r="I37" i="1" s="1"/>
  <c r="H33" i="9" s="1"/>
  <c r="J51" i="3"/>
  <c r="H37" i="1" s="1"/>
  <c r="G33" i="9" s="1"/>
  <c r="I51" i="3"/>
  <c r="E51" i="3"/>
  <c r="D51" i="3"/>
  <c r="D37" i="1" s="1"/>
  <c r="C33" i="9" s="1"/>
  <c r="C51" i="3"/>
  <c r="C37" i="1" s="1"/>
  <c r="B33" i="9" s="1"/>
  <c r="AQ50" i="3"/>
  <c r="B50" i="3" s="1"/>
  <c r="B36" i="1" s="1"/>
  <c r="A32" i="9" s="1"/>
  <c r="AP50" i="3"/>
  <c r="AI50" i="3"/>
  <c r="AJ50" i="3" s="1"/>
  <c r="G50" i="3" s="1"/>
  <c r="G36" i="1" s="1"/>
  <c r="F32" i="9" s="1"/>
  <c r="AG50" i="3"/>
  <c r="Z50" i="3"/>
  <c r="F50" i="3" s="1"/>
  <c r="F36" i="1" s="1"/>
  <c r="E32" i="9" s="1"/>
  <c r="K50" i="3"/>
  <c r="I36" i="1" s="1"/>
  <c r="H32" i="9" s="1"/>
  <c r="J50" i="3"/>
  <c r="H36" i="1" s="1"/>
  <c r="G32" i="9" s="1"/>
  <c r="I50" i="3"/>
  <c r="E50" i="3"/>
  <c r="D50" i="3"/>
  <c r="D36" i="1" s="1"/>
  <c r="C32" i="9" s="1"/>
  <c r="C50" i="3"/>
  <c r="C36" i="1" s="1"/>
  <c r="B32" i="9" s="1"/>
  <c r="AQ49" i="3"/>
  <c r="B49" i="3" s="1"/>
  <c r="B35" i="1" s="1"/>
  <c r="A31" i="9" s="1"/>
  <c r="AP49" i="3"/>
  <c r="AI49" i="3"/>
  <c r="AJ49" i="3" s="1"/>
  <c r="G49" i="3" s="1"/>
  <c r="G35" i="1" s="1"/>
  <c r="F31" i="9" s="1"/>
  <c r="AG49" i="3"/>
  <c r="Z49" i="3"/>
  <c r="F49" i="3" s="1"/>
  <c r="F35" i="1" s="1"/>
  <c r="E31" i="9" s="1"/>
  <c r="K49" i="3"/>
  <c r="I35" i="1" s="1"/>
  <c r="H31" i="9" s="1"/>
  <c r="J49" i="3"/>
  <c r="H35" i="1" s="1"/>
  <c r="G31" i="9" s="1"/>
  <c r="I49" i="3"/>
  <c r="E49" i="3"/>
  <c r="D49" i="3"/>
  <c r="D35" i="1" s="1"/>
  <c r="C31" i="9" s="1"/>
  <c r="C49" i="3"/>
  <c r="C35" i="1" s="1"/>
  <c r="B31" i="9" s="1"/>
  <c r="AQ48" i="3"/>
  <c r="B48" i="3" s="1"/>
  <c r="B34" i="1" s="1"/>
  <c r="A30" i="9" s="1"/>
  <c r="AP48" i="3"/>
  <c r="AI48" i="3"/>
  <c r="AJ48" i="3" s="1"/>
  <c r="G48" i="3" s="1"/>
  <c r="G34" i="1" s="1"/>
  <c r="F30" i="9" s="1"/>
  <c r="AG48" i="3"/>
  <c r="Z48" i="3"/>
  <c r="F48" i="3" s="1"/>
  <c r="F34" i="1" s="1"/>
  <c r="E30" i="9" s="1"/>
  <c r="K48" i="3"/>
  <c r="I34" i="1" s="1"/>
  <c r="H30" i="9" s="1"/>
  <c r="J48" i="3"/>
  <c r="I48" i="3"/>
  <c r="E48" i="3"/>
  <c r="D48" i="3"/>
  <c r="D34" i="1" s="1"/>
  <c r="C30" i="9" s="1"/>
  <c r="C48" i="3"/>
  <c r="C34" i="1" s="1"/>
  <c r="B30" i="9" s="1"/>
  <c r="AQ47" i="3"/>
  <c r="B47" i="3" s="1"/>
  <c r="B33" i="1" s="1"/>
  <c r="A29" i="9" s="1"/>
  <c r="AP47" i="3"/>
  <c r="AI47" i="3"/>
  <c r="AJ47" i="3" s="1"/>
  <c r="G47" i="3" s="1"/>
  <c r="G33" i="1" s="1"/>
  <c r="F29" i="9" s="1"/>
  <c r="AG47" i="3"/>
  <c r="Z47" i="3"/>
  <c r="F47" i="3" s="1"/>
  <c r="F33" i="1" s="1"/>
  <c r="E29" i="9" s="1"/>
  <c r="K47" i="3"/>
  <c r="I33" i="1" s="1"/>
  <c r="H29" i="9" s="1"/>
  <c r="J47" i="3"/>
  <c r="H33" i="1" s="1"/>
  <c r="G29" i="9" s="1"/>
  <c r="I47" i="3"/>
  <c r="E47" i="3"/>
  <c r="D47" i="3"/>
  <c r="D33" i="1" s="1"/>
  <c r="C29" i="9" s="1"/>
  <c r="C47" i="3"/>
  <c r="C33" i="1" s="1"/>
  <c r="B29" i="9" s="1"/>
  <c r="AQ46" i="3"/>
  <c r="B46" i="3" s="1"/>
  <c r="B32" i="1" s="1"/>
  <c r="A28" i="9" s="1"/>
  <c r="AP46" i="3"/>
  <c r="AI46" i="3"/>
  <c r="AJ46" i="3" s="1"/>
  <c r="G46" i="3" s="1"/>
  <c r="G32" i="1" s="1"/>
  <c r="F28" i="9" s="1"/>
  <c r="AG46" i="3"/>
  <c r="Z46" i="3"/>
  <c r="F46" i="3" s="1"/>
  <c r="F32" i="1" s="1"/>
  <c r="E28" i="9" s="1"/>
  <c r="K46" i="3"/>
  <c r="I32" i="1" s="1"/>
  <c r="H28" i="9" s="1"/>
  <c r="J46" i="3"/>
  <c r="H32" i="1" s="1"/>
  <c r="G28" i="9" s="1"/>
  <c r="I46" i="3"/>
  <c r="E46" i="3"/>
  <c r="D46" i="3"/>
  <c r="D32" i="1" s="1"/>
  <c r="C28" i="9" s="1"/>
  <c r="C46" i="3"/>
  <c r="C32" i="1" s="1"/>
  <c r="B28" i="9" s="1"/>
  <c r="AQ45" i="3"/>
  <c r="B45" i="3" s="1"/>
  <c r="B31" i="1" s="1"/>
  <c r="A27" i="9" s="1"/>
  <c r="AP45" i="3"/>
  <c r="AI45" i="3"/>
  <c r="AJ45" i="3" s="1"/>
  <c r="G45" i="3" s="1"/>
  <c r="G31" i="1" s="1"/>
  <c r="F27" i="9" s="1"/>
  <c r="AG45" i="3"/>
  <c r="Z45" i="3"/>
  <c r="F45" i="3" s="1"/>
  <c r="F31" i="1" s="1"/>
  <c r="E27" i="9" s="1"/>
  <c r="K45" i="3"/>
  <c r="I31" i="1" s="1"/>
  <c r="H27" i="9" s="1"/>
  <c r="J45" i="3"/>
  <c r="H31" i="1" s="1"/>
  <c r="G27" i="9" s="1"/>
  <c r="I45" i="3"/>
  <c r="E45" i="3"/>
  <c r="D45" i="3"/>
  <c r="D31" i="1" s="1"/>
  <c r="C27" i="9" s="1"/>
  <c r="C45" i="3"/>
  <c r="C31" i="1" s="1"/>
  <c r="B27" i="9" s="1"/>
  <c r="AP44" i="3"/>
  <c r="AQ44" i="3" s="1"/>
  <c r="B44" i="3" s="1"/>
  <c r="B30" i="1" s="1"/>
  <c r="A26" i="9" s="1"/>
  <c r="AI44" i="3"/>
  <c r="AJ44" i="3" s="1"/>
  <c r="G44" i="3" s="1"/>
  <c r="G30" i="1" s="1"/>
  <c r="F26" i="9" s="1"/>
  <c r="AG44" i="3"/>
  <c r="Z44" i="3"/>
  <c r="F44" i="3" s="1"/>
  <c r="F30" i="1" s="1"/>
  <c r="E26" i="9" s="1"/>
  <c r="K44" i="3"/>
  <c r="I30" i="1" s="1"/>
  <c r="H26" i="9" s="1"/>
  <c r="J44" i="3"/>
  <c r="H30" i="1" s="1"/>
  <c r="G26" i="9" s="1"/>
  <c r="I44" i="3"/>
  <c r="E44" i="3"/>
  <c r="D44" i="3"/>
  <c r="D30" i="1" s="1"/>
  <c r="C26" i="9" s="1"/>
  <c r="C44" i="3"/>
  <c r="C30" i="1" s="1"/>
  <c r="B26" i="9" s="1"/>
  <c r="AQ43" i="3"/>
  <c r="B43" i="3" s="1"/>
  <c r="B29" i="1" s="1"/>
  <c r="A25" i="9" s="1"/>
  <c r="AP43" i="3"/>
  <c r="AI43" i="3"/>
  <c r="AJ43" i="3" s="1"/>
  <c r="G43" i="3" s="1"/>
  <c r="G29" i="1" s="1"/>
  <c r="F25" i="9" s="1"/>
  <c r="AG43" i="3"/>
  <c r="Z43" i="3"/>
  <c r="F43" i="3" s="1"/>
  <c r="F29" i="1" s="1"/>
  <c r="E25" i="9" s="1"/>
  <c r="K43" i="3"/>
  <c r="I29" i="1" s="1"/>
  <c r="J43" i="3"/>
  <c r="H29" i="1" s="1"/>
  <c r="G25" i="9" s="1"/>
  <c r="I43" i="3"/>
  <c r="E43" i="3"/>
  <c r="D43" i="3"/>
  <c r="D29" i="1" s="1"/>
  <c r="C25" i="9" s="1"/>
  <c r="C43" i="3"/>
  <c r="C29" i="1" s="1"/>
  <c r="B25" i="9" s="1"/>
  <c r="AQ42" i="3"/>
  <c r="B42" i="3" s="1"/>
  <c r="B28" i="1" s="1"/>
  <c r="A24" i="9" s="1"/>
  <c r="AP42" i="3"/>
  <c r="AI42" i="3"/>
  <c r="AJ42" i="3" s="1"/>
  <c r="G42" i="3" s="1"/>
  <c r="G28" i="1" s="1"/>
  <c r="F24" i="9" s="1"/>
  <c r="AG42" i="3"/>
  <c r="Z42" i="3"/>
  <c r="F42" i="3" s="1"/>
  <c r="F28" i="1" s="1"/>
  <c r="E24" i="9" s="1"/>
  <c r="K42" i="3"/>
  <c r="I28" i="1" s="1"/>
  <c r="J42" i="3"/>
  <c r="H28" i="1" s="1"/>
  <c r="G24" i="9" s="1"/>
  <c r="I42" i="3"/>
  <c r="E42" i="3"/>
  <c r="D42" i="3"/>
  <c r="D28" i="1" s="1"/>
  <c r="C24" i="9" s="1"/>
  <c r="C42" i="3"/>
  <c r="C28" i="1" s="1"/>
  <c r="B24" i="9" s="1"/>
  <c r="AQ41" i="3"/>
  <c r="B41" i="3" s="1"/>
  <c r="B27" i="1" s="1"/>
  <c r="A23" i="9" s="1"/>
  <c r="AP41" i="3"/>
  <c r="AI41" i="3"/>
  <c r="AJ41" i="3" s="1"/>
  <c r="G41" i="3" s="1"/>
  <c r="G27" i="1" s="1"/>
  <c r="F23" i="9" s="1"/>
  <c r="AG41" i="3"/>
  <c r="Z41" i="3"/>
  <c r="F41" i="3" s="1"/>
  <c r="F27" i="1" s="1"/>
  <c r="E23" i="9" s="1"/>
  <c r="K41" i="3"/>
  <c r="I27" i="1" s="1"/>
  <c r="J41" i="3"/>
  <c r="I41" i="3"/>
  <c r="E41" i="3"/>
  <c r="D41" i="3"/>
  <c r="D27" i="1" s="1"/>
  <c r="C23" i="9" s="1"/>
  <c r="C41" i="3"/>
  <c r="C27" i="1" s="1"/>
  <c r="B23" i="9" s="1"/>
  <c r="AQ40" i="3"/>
  <c r="B40" i="3" s="1"/>
  <c r="B26" i="1" s="1"/>
  <c r="A22" i="9" s="1"/>
  <c r="AP40" i="3"/>
  <c r="AI40" i="3"/>
  <c r="AJ40" i="3" s="1"/>
  <c r="G40" i="3" s="1"/>
  <c r="G26" i="1" s="1"/>
  <c r="F22" i="9" s="1"/>
  <c r="AG40" i="3"/>
  <c r="Z40" i="3"/>
  <c r="F40" i="3" s="1"/>
  <c r="F26" i="1" s="1"/>
  <c r="E22" i="9" s="1"/>
  <c r="K40" i="3"/>
  <c r="I26" i="1" s="1"/>
  <c r="J40" i="3"/>
  <c r="H26" i="1" s="1"/>
  <c r="G22" i="9" s="1"/>
  <c r="I40" i="3"/>
  <c r="E40" i="3"/>
  <c r="D40" i="3"/>
  <c r="D26" i="1" s="1"/>
  <c r="C22" i="9" s="1"/>
  <c r="C40" i="3"/>
  <c r="C26" i="1" s="1"/>
  <c r="B22" i="9" s="1"/>
  <c r="AQ39" i="3"/>
  <c r="B39" i="3" s="1"/>
  <c r="B25" i="1" s="1"/>
  <c r="A21" i="9" s="1"/>
  <c r="AP39" i="3"/>
  <c r="AI39" i="3"/>
  <c r="AJ39" i="3" s="1"/>
  <c r="G39" i="3" s="1"/>
  <c r="G25" i="1" s="1"/>
  <c r="F21" i="9" s="1"/>
  <c r="AG39" i="3"/>
  <c r="Z39" i="3"/>
  <c r="F39" i="3" s="1"/>
  <c r="F25" i="1" s="1"/>
  <c r="E21" i="9" s="1"/>
  <c r="K39" i="3"/>
  <c r="I25" i="1" s="1"/>
  <c r="J39" i="3"/>
  <c r="H25" i="1" s="1"/>
  <c r="G21" i="9" s="1"/>
  <c r="I39" i="3"/>
  <c r="E39" i="3"/>
  <c r="D39" i="3"/>
  <c r="D25" i="1" s="1"/>
  <c r="C21" i="9" s="1"/>
  <c r="C39" i="3"/>
  <c r="C25" i="1" s="1"/>
  <c r="B21" i="9" s="1"/>
  <c r="AQ38" i="3"/>
  <c r="B38" i="3" s="1"/>
  <c r="B24" i="1" s="1"/>
  <c r="A20" i="9" s="1"/>
  <c r="AP38" i="3"/>
  <c r="AI38" i="3"/>
  <c r="AJ38" i="3" s="1"/>
  <c r="G38" i="3" s="1"/>
  <c r="G24" i="1" s="1"/>
  <c r="F20" i="9" s="1"/>
  <c r="AG38" i="3"/>
  <c r="Z38" i="3"/>
  <c r="F38" i="3" s="1"/>
  <c r="F24" i="1" s="1"/>
  <c r="E20" i="9" s="1"/>
  <c r="K38" i="3"/>
  <c r="I24" i="1" s="1"/>
  <c r="J38" i="3"/>
  <c r="H24" i="1" s="1"/>
  <c r="G20" i="9" s="1"/>
  <c r="I38" i="3"/>
  <c r="E38" i="3"/>
  <c r="D38" i="3"/>
  <c r="D24" i="1" s="1"/>
  <c r="C20" i="9" s="1"/>
  <c r="C38" i="3"/>
  <c r="C24" i="1" s="1"/>
  <c r="B20" i="9" s="1"/>
  <c r="AQ37" i="3"/>
  <c r="B37" i="3" s="1"/>
  <c r="B23" i="1" s="1"/>
  <c r="A19" i="9" s="1"/>
  <c r="AP37" i="3"/>
  <c r="AI37" i="3"/>
  <c r="AJ37" i="3" s="1"/>
  <c r="G37" i="3" s="1"/>
  <c r="G23" i="1" s="1"/>
  <c r="F19" i="9" s="1"/>
  <c r="AG37" i="3"/>
  <c r="Z37" i="3"/>
  <c r="F37" i="3" s="1"/>
  <c r="F23" i="1" s="1"/>
  <c r="E19" i="9" s="1"/>
  <c r="K37" i="3"/>
  <c r="I23" i="1" s="1"/>
  <c r="J37" i="3"/>
  <c r="H23" i="1" s="1"/>
  <c r="G19" i="9" s="1"/>
  <c r="I37" i="3"/>
  <c r="E37" i="3"/>
  <c r="D37" i="3"/>
  <c r="D23" i="1" s="1"/>
  <c r="C19" i="9" s="1"/>
  <c r="C37" i="3"/>
  <c r="C23" i="1" s="1"/>
  <c r="B19" i="9" s="1"/>
  <c r="AQ36" i="3"/>
  <c r="B36" i="3" s="1"/>
  <c r="B22" i="1" s="1"/>
  <c r="A18" i="9" s="1"/>
  <c r="AP36" i="3"/>
  <c r="AI36" i="3"/>
  <c r="AJ36" i="3" s="1"/>
  <c r="G36" i="3" s="1"/>
  <c r="G22" i="1" s="1"/>
  <c r="F18" i="9" s="1"/>
  <c r="AG36" i="3"/>
  <c r="Z36" i="3"/>
  <c r="F36" i="3" s="1"/>
  <c r="F22" i="1" s="1"/>
  <c r="E18" i="9" s="1"/>
  <c r="K36" i="3"/>
  <c r="I22" i="1" s="1"/>
  <c r="J36" i="3"/>
  <c r="H22" i="1" s="1"/>
  <c r="G18" i="9" s="1"/>
  <c r="I36" i="3"/>
  <c r="E36" i="3"/>
  <c r="D36" i="3"/>
  <c r="D22" i="1" s="1"/>
  <c r="C18" i="9" s="1"/>
  <c r="C36" i="3"/>
  <c r="C22" i="1" s="1"/>
  <c r="B18" i="9" s="1"/>
  <c r="AQ35" i="3"/>
  <c r="B35" i="3" s="1"/>
  <c r="B21" i="1" s="1"/>
  <c r="A17" i="9" s="1"/>
  <c r="AP35" i="3"/>
  <c r="AI35" i="3"/>
  <c r="AJ35" i="3" s="1"/>
  <c r="G35" i="3" s="1"/>
  <c r="G21" i="1" s="1"/>
  <c r="F17" i="9" s="1"/>
  <c r="AG35" i="3"/>
  <c r="Z35" i="3"/>
  <c r="F35" i="3" s="1"/>
  <c r="F21" i="1" s="1"/>
  <c r="E17" i="9" s="1"/>
  <c r="K35" i="3"/>
  <c r="I21" i="1" s="1"/>
  <c r="J35" i="3"/>
  <c r="H21" i="1" s="1"/>
  <c r="G17" i="9" s="1"/>
  <c r="I35" i="3"/>
  <c r="E35" i="3"/>
  <c r="D35" i="3"/>
  <c r="D21" i="1" s="1"/>
  <c r="C17" i="9" s="1"/>
  <c r="C35" i="3"/>
  <c r="C21" i="1" s="1"/>
  <c r="B17" i="9" s="1"/>
  <c r="AQ34" i="3"/>
  <c r="B34" i="3" s="1"/>
  <c r="B20" i="1" s="1"/>
  <c r="A16" i="9" s="1"/>
  <c r="AP34" i="3"/>
  <c r="AI34" i="3"/>
  <c r="AJ34" i="3" s="1"/>
  <c r="G34" i="3" s="1"/>
  <c r="G20" i="1" s="1"/>
  <c r="F16" i="9" s="1"/>
  <c r="AG34" i="3"/>
  <c r="Z34" i="3"/>
  <c r="F34" i="3" s="1"/>
  <c r="F20" i="1" s="1"/>
  <c r="E16" i="9" s="1"/>
  <c r="K34" i="3"/>
  <c r="J34" i="3"/>
  <c r="H20" i="1" s="1"/>
  <c r="G16" i="9" s="1"/>
  <c r="I34" i="3"/>
  <c r="E34" i="3"/>
  <c r="D34" i="3"/>
  <c r="D20" i="1" s="1"/>
  <c r="C16" i="9" s="1"/>
  <c r="C34" i="3"/>
  <c r="C20" i="1" s="1"/>
  <c r="B16" i="9" s="1"/>
  <c r="AQ33" i="3"/>
  <c r="B33" i="3" s="1"/>
  <c r="B19" i="1" s="1"/>
  <c r="A15" i="9" s="1"/>
  <c r="AP33" i="3"/>
  <c r="AI33" i="3"/>
  <c r="AJ33" i="3" s="1"/>
  <c r="G33" i="3" s="1"/>
  <c r="G19" i="1" s="1"/>
  <c r="F15" i="9" s="1"/>
  <c r="AG33" i="3"/>
  <c r="Z33" i="3"/>
  <c r="F33" i="3" s="1"/>
  <c r="F19" i="1" s="1"/>
  <c r="E15" i="9" s="1"/>
  <c r="K33" i="3"/>
  <c r="I19" i="1" s="1"/>
  <c r="J33" i="3"/>
  <c r="H19" i="1" s="1"/>
  <c r="G15" i="9" s="1"/>
  <c r="I33" i="3"/>
  <c r="E33" i="3"/>
  <c r="D33" i="3"/>
  <c r="D19" i="1" s="1"/>
  <c r="C15" i="9" s="1"/>
  <c r="C33" i="3"/>
  <c r="C19" i="1" s="1"/>
  <c r="B15" i="9" s="1"/>
  <c r="AQ32" i="3"/>
  <c r="B32" i="3" s="1"/>
  <c r="B18" i="1" s="1"/>
  <c r="A14" i="9" s="1"/>
  <c r="AP32" i="3"/>
  <c r="AI32" i="3"/>
  <c r="AJ32" i="3" s="1"/>
  <c r="G32" i="3" s="1"/>
  <c r="G18" i="1" s="1"/>
  <c r="F14" i="9" s="1"/>
  <c r="AG32" i="3"/>
  <c r="Z32" i="3"/>
  <c r="F32" i="3" s="1"/>
  <c r="F18" i="1" s="1"/>
  <c r="E14" i="9" s="1"/>
  <c r="K32" i="3"/>
  <c r="I18" i="1" s="1"/>
  <c r="J32" i="3"/>
  <c r="H18" i="1" s="1"/>
  <c r="G14" i="9" s="1"/>
  <c r="I32" i="3"/>
  <c r="E32" i="3"/>
  <c r="D32" i="3"/>
  <c r="D18" i="1" s="1"/>
  <c r="C14" i="9" s="1"/>
  <c r="C32" i="3"/>
  <c r="C18" i="1" s="1"/>
  <c r="B14" i="9" s="1"/>
  <c r="AQ31" i="3"/>
  <c r="B31" i="3" s="1"/>
  <c r="B17" i="1" s="1"/>
  <c r="A13" i="9" s="1"/>
  <c r="AP31" i="3"/>
  <c r="AI31" i="3"/>
  <c r="AJ31" i="3" s="1"/>
  <c r="G31" i="3" s="1"/>
  <c r="G17" i="1" s="1"/>
  <c r="F13" i="9" s="1"/>
  <c r="AG31" i="3"/>
  <c r="Z31" i="3"/>
  <c r="F31" i="3" s="1"/>
  <c r="F17" i="1" s="1"/>
  <c r="E13" i="9" s="1"/>
  <c r="K31" i="3"/>
  <c r="I17" i="1" s="1"/>
  <c r="J31" i="3"/>
  <c r="H17" i="1" s="1"/>
  <c r="G13" i="9" s="1"/>
  <c r="I31" i="3"/>
  <c r="E31" i="3"/>
  <c r="D31" i="3"/>
  <c r="D17" i="1" s="1"/>
  <c r="C13" i="9" s="1"/>
  <c r="C31" i="3"/>
  <c r="C17" i="1" s="1"/>
  <c r="B13" i="9" s="1"/>
  <c r="AQ30" i="3"/>
  <c r="B30" i="3" s="1"/>
  <c r="B16" i="1" s="1"/>
  <c r="A12" i="9" s="1"/>
  <c r="AP30" i="3"/>
  <c r="AI30" i="3"/>
  <c r="AJ30" i="3" s="1"/>
  <c r="G30" i="3" s="1"/>
  <c r="G16" i="1" s="1"/>
  <c r="F12" i="9" s="1"/>
  <c r="AG30" i="3"/>
  <c r="Z30" i="3"/>
  <c r="F30" i="3" s="1"/>
  <c r="F16" i="1" s="1"/>
  <c r="E12" i="9" s="1"/>
  <c r="K30" i="3"/>
  <c r="I16" i="1" s="1"/>
  <c r="J30" i="3"/>
  <c r="H16" i="1" s="1"/>
  <c r="G12" i="9" s="1"/>
  <c r="I30" i="3"/>
  <c r="E30" i="3"/>
  <c r="D30" i="3"/>
  <c r="D16" i="1" s="1"/>
  <c r="C12" i="9" s="1"/>
  <c r="C30" i="3"/>
  <c r="C16" i="1" s="1"/>
  <c r="B12" i="9" s="1"/>
  <c r="AQ29" i="3"/>
  <c r="B29" i="3" s="1"/>
  <c r="B15" i="1" s="1"/>
  <c r="A11" i="9" s="1"/>
  <c r="AP29" i="3"/>
  <c r="AI29" i="3"/>
  <c r="AJ29" i="3" s="1"/>
  <c r="G29" i="3" s="1"/>
  <c r="G15" i="1" s="1"/>
  <c r="F11" i="9" s="1"/>
  <c r="AG29" i="3"/>
  <c r="Z29" i="3"/>
  <c r="F29" i="3" s="1"/>
  <c r="F15" i="1" s="1"/>
  <c r="E11" i="9" s="1"/>
  <c r="K29" i="3"/>
  <c r="I15" i="1" s="1"/>
  <c r="J29" i="3"/>
  <c r="H15" i="1" s="1"/>
  <c r="G11" i="9" s="1"/>
  <c r="I29" i="3"/>
  <c r="E29" i="3"/>
  <c r="D29" i="3"/>
  <c r="D15" i="1" s="1"/>
  <c r="C11" i="9" s="1"/>
  <c r="C29" i="3"/>
  <c r="C15" i="1" s="1"/>
  <c r="B11" i="9" s="1"/>
  <c r="AQ28" i="3"/>
  <c r="B28" i="3" s="1"/>
  <c r="B14" i="1" s="1"/>
  <c r="A10" i="9" s="1"/>
  <c r="AP28" i="3"/>
  <c r="AI28" i="3"/>
  <c r="AJ28" i="3" s="1"/>
  <c r="G28" i="3" s="1"/>
  <c r="G14" i="1" s="1"/>
  <c r="F10" i="9" s="1"/>
  <c r="AG28" i="3"/>
  <c r="Z28" i="3"/>
  <c r="F28" i="3" s="1"/>
  <c r="F14" i="1" s="1"/>
  <c r="E10" i="9" s="1"/>
  <c r="K28" i="3"/>
  <c r="I14" i="1" s="1"/>
  <c r="J28" i="3"/>
  <c r="H14" i="1" s="1"/>
  <c r="G10" i="9" s="1"/>
  <c r="I28" i="3"/>
  <c r="E28" i="3"/>
  <c r="D28" i="3"/>
  <c r="D14" i="1" s="1"/>
  <c r="C10" i="9" s="1"/>
  <c r="C28" i="3"/>
  <c r="C14" i="1" s="1"/>
  <c r="B10" i="9" s="1"/>
  <c r="AQ27" i="3"/>
  <c r="B27" i="3" s="1"/>
  <c r="B13" i="1" s="1"/>
  <c r="A9" i="9" s="1"/>
  <c r="AP27" i="3"/>
  <c r="AI27" i="3"/>
  <c r="AJ27" i="3" s="1"/>
  <c r="G27" i="3" s="1"/>
  <c r="G13" i="1" s="1"/>
  <c r="F9" i="9" s="1"/>
  <c r="AG27" i="3"/>
  <c r="Z27" i="3"/>
  <c r="F27" i="3" s="1"/>
  <c r="F13" i="1" s="1"/>
  <c r="E9" i="9" s="1"/>
  <c r="K27" i="3"/>
  <c r="I13" i="1" s="1"/>
  <c r="J27" i="3"/>
  <c r="H13" i="1" s="1"/>
  <c r="G9" i="9" s="1"/>
  <c r="I27" i="3"/>
  <c r="E27" i="3"/>
  <c r="D27" i="3"/>
  <c r="D13" i="1" s="1"/>
  <c r="C9" i="9" s="1"/>
  <c r="C27" i="3"/>
  <c r="C13" i="1" s="1"/>
  <c r="B9" i="9" s="1"/>
  <c r="AQ26" i="3"/>
  <c r="B26" i="3" s="1"/>
  <c r="B12" i="1" s="1"/>
  <c r="A8" i="9" s="1"/>
  <c r="AP26" i="3"/>
  <c r="AI26" i="3"/>
  <c r="AJ26" i="3" s="1"/>
  <c r="G26" i="3" s="1"/>
  <c r="G12" i="1" s="1"/>
  <c r="F8" i="9" s="1"/>
  <c r="AG26" i="3"/>
  <c r="Z26" i="3"/>
  <c r="F26" i="3" s="1"/>
  <c r="F12" i="1" s="1"/>
  <c r="E8" i="9" s="1"/>
  <c r="K26" i="3"/>
  <c r="I12" i="1" s="1"/>
  <c r="J26" i="3"/>
  <c r="H12" i="1" s="1"/>
  <c r="G8" i="9" s="1"/>
  <c r="I26" i="3"/>
  <c r="E26" i="3"/>
  <c r="D26" i="3"/>
  <c r="D12" i="1" s="1"/>
  <c r="C8" i="9" s="1"/>
  <c r="C26" i="3"/>
  <c r="C12" i="1" s="1"/>
  <c r="B8" i="9" s="1"/>
  <c r="AQ25" i="3"/>
  <c r="B25" i="3" s="1"/>
  <c r="B11" i="1" s="1"/>
  <c r="A7" i="9" s="1"/>
  <c r="AP25" i="3"/>
  <c r="AI25" i="3"/>
  <c r="AJ25" i="3" s="1"/>
  <c r="G25" i="3" s="1"/>
  <c r="G11" i="1" s="1"/>
  <c r="F7" i="9" s="1"/>
  <c r="AG25" i="3"/>
  <c r="Z25" i="3"/>
  <c r="F25" i="3" s="1"/>
  <c r="F11" i="1" s="1"/>
  <c r="E7" i="9" s="1"/>
  <c r="K25" i="3"/>
  <c r="I11" i="1" s="1"/>
  <c r="J25" i="3"/>
  <c r="H11" i="1" s="1"/>
  <c r="G7" i="9" s="1"/>
  <c r="I25" i="3"/>
  <c r="E25" i="3"/>
  <c r="D25" i="3"/>
  <c r="D11" i="1" s="1"/>
  <c r="C7" i="9" s="1"/>
  <c r="C25" i="3"/>
  <c r="C11" i="1" s="1"/>
  <c r="B7" i="9" s="1"/>
  <c r="AQ24" i="3"/>
  <c r="B24" i="3" s="1"/>
  <c r="B10" i="1" s="1"/>
  <c r="A6" i="9" s="1"/>
  <c r="AP24" i="3"/>
  <c r="AI24" i="3"/>
  <c r="AJ24" i="3" s="1"/>
  <c r="G24" i="3" s="1"/>
  <c r="G10" i="1" s="1"/>
  <c r="F6" i="9" s="1"/>
  <c r="AG24" i="3"/>
  <c r="Z24" i="3"/>
  <c r="F24" i="3" s="1"/>
  <c r="F10" i="1" s="1"/>
  <c r="E6" i="9" s="1"/>
  <c r="K24" i="3"/>
  <c r="I10" i="1" s="1"/>
  <c r="J24" i="3"/>
  <c r="H10" i="1" s="1"/>
  <c r="G6" i="9" s="1"/>
  <c r="I24" i="3"/>
  <c r="E24" i="3"/>
  <c r="D24" i="3"/>
  <c r="D10" i="1" s="1"/>
  <c r="C6" i="9" s="1"/>
  <c r="C24" i="3"/>
  <c r="C10" i="1" s="1"/>
  <c r="B6" i="9" s="1"/>
  <c r="AQ23" i="3"/>
  <c r="B23" i="3" s="1"/>
  <c r="B9" i="1" s="1"/>
  <c r="A5" i="9" s="1"/>
  <c r="AP23" i="3"/>
  <c r="AI23" i="3"/>
  <c r="AJ23" i="3" s="1"/>
  <c r="G23" i="3" s="1"/>
  <c r="G9" i="1" s="1"/>
  <c r="F5" i="9" s="1"/>
  <c r="AG23" i="3"/>
  <c r="Z23" i="3"/>
  <c r="F23" i="3" s="1"/>
  <c r="F9" i="1" s="1"/>
  <c r="E5" i="9" s="1"/>
  <c r="K23" i="3"/>
  <c r="I9" i="1" s="1"/>
  <c r="J23" i="3"/>
  <c r="H9" i="1" s="1"/>
  <c r="G5" i="9" s="1"/>
  <c r="I23" i="3"/>
  <c r="E23" i="3"/>
  <c r="D23" i="3"/>
  <c r="D9" i="1" s="1"/>
  <c r="C5" i="9" s="1"/>
  <c r="C23" i="3"/>
  <c r="C9" i="1" s="1"/>
  <c r="B5" i="9" s="1"/>
  <c r="AQ22" i="3"/>
  <c r="B22" i="3" s="1"/>
  <c r="B8" i="1" s="1"/>
  <c r="A4" i="9" s="1"/>
  <c r="AP22" i="3"/>
  <c r="AI22" i="3"/>
  <c r="AJ22" i="3" s="1"/>
  <c r="G22" i="3" s="1"/>
  <c r="G8" i="1" s="1"/>
  <c r="F4" i="9" s="1"/>
  <c r="AG22" i="3"/>
  <c r="Z22" i="3"/>
  <c r="F22" i="3" s="1"/>
  <c r="F8" i="1" s="1"/>
  <c r="E4" i="9" s="1"/>
  <c r="K22" i="3"/>
  <c r="I8" i="1" s="1"/>
  <c r="J22" i="3"/>
  <c r="H8" i="1" s="1"/>
  <c r="G4" i="9" s="1"/>
  <c r="I22" i="3"/>
  <c r="E22" i="3"/>
  <c r="D22" i="3"/>
  <c r="D8" i="1" s="1"/>
  <c r="C4" i="9" s="1"/>
  <c r="C22" i="3"/>
  <c r="C8" i="1" s="1"/>
  <c r="B4" i="9" s="1"/>
  <c r="AQ21" i="3"/>
  <c r="B21" i="3" s="1"/>
  <c r="B7" i="1" s="1"/>
  <c r="A3" i="9" s="1"/>
  <c r="AP21" i="3"/>
  <c r="AI21" i="3"/>
  <c r="AJ21" i="3" s="1"/>
  <c r="G21" i="3" s="1"/>
  <c r="G7" i="1" s="1"/>
  <c r="F3" i="9" s="1"/>
  <c r="AG21" i="3"/>
  <c r="Z21" i="3"/>
  <c r="F21" i="3" s="1"/>
  <c r="F7" i="1" s="1"/>
  <c r="E3" i="9" s="1"/>
  <c r="K21" i="3"/>
  <c r="I7" i="1" s="1"/>
  <c r="J21" i="3"/>
  <c r="H7" i="1" s="1"/>
  <c r="G3" i="9" s="1"/>
  <c r="I21" i="3"/>
  <c r="E21" i="3"/>
  <c r="D21" i="3"/>
  <c r="D7" i="1" s="1"/>
  <c r="C3" i="9" s="1"/>
  <c r="C21" i="3"/>
  <c r="C7" i="1" s="1"/>
  <c r="B3" i="9" s="1"/>
  <c r="AQ20" i="3"/>
  <c r="B20" i="3" s="1"/>
  <c r="B6" i="1" s="1"/>
  <c r="A2" i="9" s="1"/>
  <c r="AP20" i="3"/>
  <c r="AI20" i="3"/>
  <c r="AJ20" i="3" s="1"/>
  <c r="G20" i="3" s="1"/>
  <c r="G6" i="1" s="1"/>
  <c r="F2" i="9" s="1"/>
  <c r="AG20" i="3"/>
  <c r="Z20" i="3"/>
  <c r="F20" i="3" s="1"/>
  <c r="F6" i="1" s="1"/>
  <c r="E2" i="9" s="1"/>
  <c r="K20" i="3"/>
  <c r="J20" i="3"/>
  <c r="H6" i="1" s="1"/>
  <c r="G2" i="9" s="1"/>
  <c r="I20" i="3"/>
  <c r="E20" i="3"/>
  <c r="D20" i="3"/>
  <c r="D6" i="1" s="1"/>
  <c r="C2" i="9" s="1"/>
  <c r="C20" i="3"/>
  <c r="C6" i="1" s="1"/>
  <c r="B2" i="9" s="1"/>
  <c r="AQ19" i="3"/>
  <c r="B19" i="3" s="1"/>
  <c r="AP19" i="3"/>
  <c r="AI19" i="3"/>
  <c r="AJ19" i="3" s="1"/>
  <c r="G19" i="3" s="1"/>
  <c r="AG19" i="3"/>
  <c r="Z19" i="3"/>
  <c r="F19" i="3" s="1"/>
  <c r="K19" i="3"/>
  <c r="J19" i="3"/>
  <c r="I19" i="3"/>
  <c r="E19" i="3"/>
  <c r="D19" i="3"/>
  <c r="C19" i="3"/>
  <c r="AQ18" i="3"/>
  <c r="B18" i="3" s="1"/>
  <c r="AP18" i="3"/>
  <c r="AI18" i="3"/>
  <c r="AJ18" i="3" s="1"/>
  <c r="G18" i="3" s="1"/>
  <c r="AG18" i="3"/>
  <c r="Z18" i="3"/>
  <c r="F18" i="3" s="1"/>
  <c r="K18" i="3"/>
  <c r="J18" i="3"/>
  <c r="I18" i="3"/>
  <c r="E18" i="3"/>
  <c r="D18" i="3"/>
  <c r="C18" i="3"/>
  <c r="AQ17" i="3"/>
  <c r="B17" i="3" s="1"/>
  <c r="AP17" i="3"/>
  <c r="AI17" i="3"/>
  <c r="AJ17" i="3" s="1"/>
  <c r="G17" i="3" s="1"/>
  <c r="AG17" i="3"/>
  <c r="Z17" i="3"/>
  <c r="F17" i="3" s="1"/>
  <c r="K17" i="3"/>
  <c r="J17" i="3"/>
  <c r="I17" i="3"/>
  <c r="E17" i="3"/>
  <c r="D17" i="3"/>
  <c r="C17" i="3"/>
  <c r="AQ16" i="3"/>
  <c r="B16" i="3" s="1"/>
  <c r="AP16" i="3"/>
  <c r="AI16" i="3"/>
  <c r="AJ16" i="3" s="1"/>
  <c r="G16" i="3" s="1"/>
  <c r="AG16" i="3"/>
  <c r="Z16" i="3"/>
  <c r="F16" i="3" s="1"/>
  <c r="K16" i="3"/>
  <c r="J16" i="3"/>
  <c r="I16" i="3"/>
  <c r="E16" i="3"/>
  <c r="D16" i="3"/>
  <c r="C16" i="3"/>
  <c r="AQ15" i="3"/>
  <c r="B15" i="3" s="1"/>
  <c r="AP15" i="3"/>
  <c r="AI15" i="3"/>
  <c r="AJ15" i="3" s="1"/>
  <c r="G15" i="3" s="1"/>
  <c r="AG15" i="3"/>
  <c r="Z15" i="3"/>
  <c r="F15" i="3" s="1"/>
  <c r="K15" i="3"/>
  <c r="J15" i="3"/>
  <c r="I15" i="3"/>
  <c r="E15" i="3"/>
  <c r="D15" i="3"/>
  <c r="C15" i="3"/>
  <c r="AQ14" i="3"/>
  <c r="B14" i="3" s="1"/>
  <c r="AP14" i="3"/>
  <c r="AI14" i="3"/>
  <c r="AJ14" i="3" s="1"/>
  <c r="G14" i="3" s="1"/>
  <c r="AG14" i="3"/>
  <c r="Z14" i="3"/>
  <c r="F14" i="3" s="1"/>
  <c r="K14" i="3"/>
  <c r="J14" i="3"/>
  <c r="I14" i="3"/>
  <c r="E14" i="3"/>
  <c r="D14" i="3"/>
  <c r="C14" i="3"/>
  <c r="AQ13" i="3"/>
  <c r="B13" i="3" s="1"/>
  <c r="AP13" i="3"/>
  <c r="AI13" i="3"/>
  <c r="AJ13" i="3" s="1"/>
  <c r="G13" i="3" s="1"/>
  <c r="AG13" i="3"/>
  <c r="Z13" i="3"/>
  <c r="F13" i="3" s="1"/>
  <c r="K13" i="3"/>
  <c r="J13" i="3"/>
  <c r="I13" i="3"/>
  <c r="E13" i="3"/>
  <c r="D13" i="3"/>
  <c r="C13" i="3"/>
  <c r="AQ12" i="3"/>
  <c r="B12" i="3" s="1"/>
  <c r="AP12" i="3"/>
  <c r="AI12" i="3"/>
  <c r="AJ12" i="3" s="1"/>
  <c r="G12" i="3" s="1"/>
  <c r="AG12" i="3"/>
  <c r="Z12" i="3"/>
  <c r="F12" i="3" s="1"/>
  <c r="K12" i="3"/>
  <c r="J12" i="3"/>
  <c r="I12" i="3"/>
  <c r="E12" i="3"/>
  <c r="D12" i="3"/>
  <c r="C12" i="3"/>
  <c r="AQ11" i="3"/>
  <c r="B11" i="3" s="1"/>
  <c r="AP11" i="3"/>
  <c r="AI11" i="3"/>
  <c r="AJ11" i="3" s="1"/>
  <c r="G11" i="3" s="1"/>
  <c r="AG11" i="3"/>
  <c r="Z11" i="3"/>
  <c r="F11" i="3" s="1"/>
  <c r="K11" i="3"/>
  <c r="J11" i="3"/>
  <c r="I11" i="3"/>
  <c r="E11" i="3"/>
  <c r="D11" i="3"/>
  <c r="C11" i="3"/>
  <c r="AQ10" i="3"/>
  <c r="B10" i="3" s="1"/>
  <c r="AP10" i="3"/>
  <c r="AI10" i="3"/>
  <c r="AJ10" i="3" s="1"/>
  <c r="G10" i="3" s="1"/>
  <c r="AG10" i="3"/>
  <c r="Z10" i="3"/>
  <c r="F10" i="3" s="1"/>
  <c r="K10" i="3"/>
  <c r="J10" i="3"/>
  <c r="I10" i="3"/>
  <c r="E10" i="3"/>
  <c r="D10" i="3"/>
  <c r="C10" i="3"/>
  <c r="AQ9" i="3"/>
  <c r="B9" i="3" s="1"/>
  <c r="AP9" i="3"/>
  <c r="AI9" i="3"/>
  <c r="AJ9" i="3" s="1"/>
  <c r="G9" i="3" s="1"/>
  <c r="AG9" i="3"/>
  <c r="Z9" i="3"/>
  <c r="F9" i="3" s="1"/>
  <c r="K9" i="3"/>
  <c r="J9" i="3"/>
  <c r="I9" i="3"/>
  <c r="E9" i="3"/>
  <c r="D9" i="3"/>
  <c r="C9" i="3"/>
  <c r="AQ8" i="3"/>
  <c r="B8" i="3" s="1"/>
  <c r="AP8" i="3"/>
  <c r="AI8" i="3"/>
  <c r="AJ8" i="3" s="1"/>
  <c r="G8" i="3" s="1"/>
  <c r="AG8" i="3"/>
  <c r="Z8" i="3"/>
  <c r="F8" i="3" s="1"/>
  <c r="K8" i="3"/>
  <c r="J8" i="3"/>
  <c r="I8" i="3"/>
  <c r="E8" i="3"/>
  <c r="D8" i="3"/>
  <c r="C8" i="3"/>
  <c r="H163" i="1"/>
  <c r="G159" i="9" s="1"/>
  <c r="C163" i="1"/>
  <c r="B159" i="9" s="1"/>
  <c r="I162" i="1"/>
  <c r="H158" i="9" s="1"/>
  <c r="H162" i="1"/>
  <c r="G158" i="9" s="1"/>
  <c r="H161" i="1"/>
  <c r="G157" i="9" s="1"/>
  <c r="B159" i="1"/>
  <c r="A155" i="9" s="1"/>
  <c r="H156" i="1"/>
  <c r="G152" i="9" s="1"/>
  <c r="I153" i="1"/>
  <c r="H149" i="9" s="1"/>
  <c r="D149" i="9"/>
  <c r="D153" i="1"/>
  <c r="C149" i="9" s="1"/>
  <c r="B153" i="1"/>
  <c r="A149" i="9" s="1"/>
  <c r="I152" i="1"/>
  <c r="H148" i="9" s="1"/>
  <c r="I151" i="1"/>
  <c r="H147" i="9" s="1"/>
  <c r="D147" i="9"/>
  <c r="D151" i="1"/>
  <c r="C147" i="9" s="1"/>
  <c r="D148" i="1"/>
  <c r="C144" i="9" s="1"/>
  <c r="H147" i="1"/>
  <c r="G143" i="9" s="1"/>
  <c r="I141" i="1"/>
  <c r="H137" i="9" s="1"/>
  <c r="H140" i="1"/>
  <c r="G136" i="9" s="1"/>
  <c r="I139" i="1"/>
  <c r="H135" i="9" s="1"/>
  <c r="F133" i="1"/>
  <c r="E129" i="9" s="1"/>
  <c r="I128" i="1"/>
  <c r="H124" i="9" s="1"/>
  <c r="D128" i="1"/>
  <c r="C124" i="9" s="1"/>
  <c r="H123" i="1"/>
  <c r="G119" i="9" s="1"/>
  <c r="I115" i="1"/>
  <c r="H111" i="9" s="1"/>
  <c r="H112" i="1"/>
  <c r="G108" i="9" s="1"/>
  <c r="H104" i="1"/>
  <c r="G100" i="9" s="1"/>
  <c r="H96" i="1"/>
  <c r="G92" i="9" s="1"/>
  <c r="H92" i="1"/>
  <c r="G88" i="9" s="1"/>
  <c r="I84" i="1"/>
  <c r="H80" i="9" s="1"/>
  <c r="I79" i="1"/>
  <c r="H75" i="9" s="1"/>
  <c r="I72" i="1"/>
  <c r="H68" i="9" s="1"/>
  <c r="D65" i="1"/>
  <c r="C61" i="9" s="1"/>
  <c r="I61" i="1"/>
  <c r="H57" i="9" s="1"/>
  <c r="C60" i="1"/>
  <c r="B56" i="9" s="1"/>
  <c r="AK57" i="1"/>
  <c r="AK56" i="1"/>
  <c r="AK55" i="1"/>
  <c r="AK54" i="1"/>
  <c r="AK53" i="1"/>
  <c r="AK52" i="1"/>
  <c r="AK51" i="1"/>
  <c r="AK50" i="1"/>
  <c r="AK49" i="1"/>
  <c r="AK48" i="1"/>
  <c r="I48" i="1"/>
  <c r="H44" i="9" s="1"/>
  <c r="AK47" i="1"/>
  <c r="AK46" i="1"/>
  <c r="AK45" i="1"/>
  <c r="AK44" i="1"/>
  <c r="AK43" i="1"/>
  <c r="AK42" i="1"/>
  <c r="AK41" i="1"/>
  <c r="AK40" i="1"/>
  <c r="AK39" i="1"/>
  <c r="AK38" i="1"/>
  <c r="AK37" i="1"/>
  <c r="AK36" i="1"/>
  <c r="AK35" i="1"/>
  <c r="AK34" i="1"/>
  <c r="H34" i="1"/>
  <c r="G30" i="9" s="1"/>
  <c r="AK33" i="1"/>
  <c r="AK32" i="1"/>
  <c r="AK31" i="1"/>
  <c r="AK30" i="1"/>
  <c r="AK29" i="1"/>
  <c r="AF29" i="1"/>
  <c r="AK28" i="1"/>
  <c r="AF28" i="1"/>
  <c r="AK27" i="1"/>
  <c r="AF27" i="1"/>
  <c r="H27" i="1"/>
  <c r="G23" i="9" s="1"/>
  <c r="AK26" i="1"/>
  <c r="AF26" i="1"/>
  <c r="AK25" i="1"/>
  <c r="AF25" i="1"/>
  <c r="AK24" i="1"/>
  <c r="AF24" i="1"/>
  <c r="AK23" i="1"/>
  <c r="AF23" i="1"/>
  <c r="AK22" i="1"/>
  <c r="AF22" i="1"/>
  <c r="AK21" i="1"/>
  <c r="AF21" i="1"/>
  <c r="AK20" i="1"/>
  <c r="AF20" i="1"/>
  <c r="I20" i="1"/>
  <c r="AK19" i="1"/>
  <c r="AF19" i="1"/>
  <c r="AK18" i="1"/>
  <c r="AF18" i="1"/>
  <c r="AK17" i="1"/>
  <c r="AF17" i="1"/>
  <c r="AK16" i="1"/>
  <c r="AF16" i="1"/>
  <c r="AK15" i="1"/>
  <c r="AF15" i="1"/>
  <c r="AK14" i="1"/>
  <c r="AF14" i="1"/>
  <c r="AK13" i="1"/>
  <c r="AF13" i="1"/>
  <c r="AK12" i="1"/>
  <c r="AF12" i="1"/>
  <c r="AK11" i="1"/>
  <c r="AF11" i="1"/>
  <c r="AK10" i="1"/>
  <c r="AF10" i="1"/>
  <c r="AK9" i="1"/>
  <c r="AF9" i="1"/>
  <c r="AK8" i="1"/>
  <c r="AF8" i="1"/>
  <c r="AK7" i="1"/>
  <c r="AK6" i="1"/>
  <c r="AM2" i="1"/>
  <c r="E12" i="1" l="1"/>
  <c r="D8" i="9" s="1"/>
  <c r="E16" i="1"/>
  <c r="D12" i="9" s="1"/>
  <c r="E28" i="1"/>
  <c r="D24" i="9" s="1"/>
  <c r="E35" i="1"/>
  <c r="D31" i="9" s="1"/>
  <c r="E54" i="1"/>
  <c r="D50" i="9" s="1"/>
  <c r="E57" i="1"/>
  <c r="D53" i="9" s="1"/>
  <c r="E65" i="1"/>
  <c r="D61" i="9" s="1"/>
  <c r="E68" i="1"/>
  <c r="D64" i="9" s="1"/>
  <c r="E72" i="1"/>
  <c r="D68" i="9" s="1"/>
  <c r="E76" i="1"/>
  <c r="D72" i="9" s="1"/>
  <c r="E83" i="1"/>
  <c r="D79" i="9" s="1"/>
  <c r="E87" i="1"/>
  <c r="D83" i="9" s="1"/>
  <c r="E92" i="1"/>
  <c r="D88" i="9" s="1"/>
  <c r="E120" i="1"/>
  <c r="D116" i="9" s="1"/>
  <c r="E128" i="1"/>
  <c r="D124" i="9" s="1"/>
  <c r="E132" i="1"/>
  <c r="D128" i="9" s="1"/>
  <c r="E136" i="1"/>
  <c r="D132" i="9" s="1"/>
  <c r="E144" i="1"/>
  <c r="D140" i="9" s="1"/>
  <c r="E148" i="1"/>
  <c r="D144" i="9" s="1"/>
  <c r="E152" i="1"/>
  <c r="D148" i="9" s="1"/>
  <c r="E156" i="1"/>
  <c r="D152" i="9" s="1"/>
  <c r="E162" i="1"/>
  <c r="D158" i="9" s="1"/>
  <c r="E7" i="1"/>
  <c r="D3" i="9" s="1"/>
  <c r="E11" i="1"/>
  <c r="D7" i="9" s="1"/>
  <c r="E15" i="1"/>
  <c r="D11" i="9" s="1"/>
  <c r="E19" i="1"/>
  <c r="D15" i="9" s="1"/>
  <c r="E23" i="1"/>
  <c r="D19" i="9" s="1"/>
  <c r="E27" i="1"/>
  <c r="D23" i="9" s="1"/>
  <c r="E34" i="1"/>
  <c r="D30" i="9" s="1"/>
  <c r="E38" i="1"/>
  <c r="D34" i="9" s="1"/>
  <c r="E42" i="1"/>
  <c r="D38" i="9" s="1"/>
  <c r="E45" i="1"/>
  <c r="D41" i="9" s="1"/>
  <c r="E49" i="1"/>
  <c r="D45" i="9" s="1"/>
  <c r="E53" i="1"/>
  <c r="D49" i="9" s="1"/>
  <c r="E56" i="1"/>
  <c r="D52" i="9" s="1"/>
  <c r="E60" i="1"/>
  <c r="D56" i="9" s="1"/>
  <c r="E64" i="1"/>
  <c r="D60" i="9" s="1"/>
  <c r="E67" i="1"/>
  <c r="D63" i="9" s="1"/>
  <c r="E71" i="1"/>
  <c r="D67" i="9" s="1"/>
  <c r="E75" i="1"/>
  <c r="D71" i="9" s="1"/>
  <c r="E82" i="1"/>
  <c r="D78" i="9" s="1"/>
  <c r="E86" i="1"/>
  <c r="D82" i="9" s="1"/>
  <c r="E90" i="1"/>
  <c r="D86" i="9" s="1"/>
  <c r="E95" i="1"/>
  <c r="D91" i="9" s="1"/>
  <c r="E99" i="1"/>
  <c r="D95" i="9" s="1"/>
  <c r="E107" i="1"/>
  <c r="D103" i="9" s="1"/>
  <c r="E111" i="1"/>
  <c r="D107" i="9" s="1"/>
  <c r="E119" i="1"/>
  <c r="D115" i="9" s="1"/>
  <c r="E123" i="1"/>
  <c r="D119" i="9" s="1"/>
  <c r="E131" i="1"/>
  <c r="D127" i="9" s="1"/>
  <c r="E135" i="1"/>
  <c r="D131" i="9" s="1"/>
  <c r="E143" i="1"/>
  <c r="D139" i="9" s="1"/>
  <c r="E147" i="1"/>
  <c r="D143" i="9" s="1"/>
  <c r="E155" i="1"/>
  <c r="D151" i="9" s="1"/>
  <c r="E161" i="1"/>
  <c r="D157" i="9" s="1"/>
  <c r="E163" i="1"/>
  <c r="D159" i="9" s="1"/>
  <c r="E24" i="1"/>
  <c r="D20" i="9" s="1"/>
  <c r="E31" i="1"/>
  <c r="D27" i="9" s="1"/>
  <c r="E39" i="1"/>
  <c r="D35" i="9" s="1"/>
  <c r="E112" i="1"/>
  <c r="D108" i="9" s="1"/>
  <c r="E116" i="1"/>
  <c r="D112" i="9" s="1"/>
  <c r="E124" i="1"/>
  <c r="D120" i="9" s="1"/>
  <c r="E18" i="1"/>
  <c r="D14" i="9" s="1"/>
  <c r="E22" i="1"/>
  <c r="D18" i="9" s="1"/>
  <c r="E26" i="1"/>
  <c r="D22" i="9" s="1"/>
  <c r="E30" i="1"/>
  <c r="E33" i="1"/>
  <c r="D29" i="9" s="1"/>
  <c r="E37" i="1"/>
  <c r="D33" i="9" s="1"/>
  <c r="E41" i="1"/>
  <c r="D37" i="9" s="1"/>
  <c r="E44" i="1"/>
  <c r="D40" i="9" s="1"/>
  <c r="E48" i="1"/>
  <c r="D44" i="9" s="1"/>
  <c r="E52" i="1"/>
  <c r="D48" i="9" s="1"/>
  <c r="E55" i="1"/>
  <c r="D51" i="9" s="1"/>
  <c r="E59" i="1"/>
  <c r="D55" i="9" s="1"/>
  <c r="E63" i="1"/>
  <c r="D59" i="9" s="1"/>
  <c r="E70" i="1"/>
  <c r="D66" i="9" s="1"/>
  <c r="E74" i="1"/>
  <c r="D70" i="9" s="1"/>
  <c r="E78" i="1"/>
  <c r="D74" i="9" s="1"/>
  <c r="E81" i="1"/>
  <c r="D77" i="9" s="1"/>
  <c r="E85" i="1"/>
  <c r="D81" i="9" s="1"/>
  <c r="E89" i="1"/>
  <c r="D85" i="9" s="1"/>
  <c r="E91" i="1"/>
  <c r="D87" i="9" s="1"/>
  <c r="E94" i="1"/>
  <c r="D90" i="9" s="1"/>
  <c r="E98" i="1"/>
  <c r="D94" i="9" s="1"/>
  <c r="E102" i="1"/>
  <c r="D98" i="9" s="1"/>
  <c r="E106" i="1"/>
  <c r="D102" i="9" s="1"/>
  <c r="E110" i="1"/>
  <c r="D106" i="9" s="1"/>
  <c r="E114" i="1"/>
  <c r="D110" i="9" s="1"/>
  <c r="E118" i="1"/>
  <c r="D114" i="9" s="1"/>
  <c r="E122" i="1"/>
  <c r="D118" i="9" s="1"/>
  <c r="E126" i="1"/>
  <c r="D122" i="9" s="1"/>
  <c r="E130" i="1"/>
  <c r="D126" i="9" s="1"/>
  <c r="E134" i="1"/>
  <c r="D130" i="9" s="1"/>
  <c r="E138" i="1"/>
  <c r="D134" i="9" s="1"/>
  <c r="E142" i="1"/>
  <c r="D138" i="9" s="1"/>
  <c r="E146" i="1"/>
  <c r="D142" i="9" s="1"/>
  <c r="E150" i="1"/>
  <c r="D146" i="9" s="1"/>
  <c r="E154" i="1"/>
  <c r="D150" i="9" s="1"/>
  <c r="E158" i="1"/>
  <c r="D154" i="9" s="1"/>
  <c r="E159" i="1"/>
  <c r="D155" i="9" s="1"/>
  <c r="E160" i="1"/>
  <c r="D156" i="9" s="1"/>
  <c r="E8" i="1"/>
  <c r="D4" i="9" s="1"/>
  <c r="E20" i="1"/>
  <c r="D16" i="9" s="1"/>
  <c r="E46" i="1"/>
  <c r="D42" i="9" s="1"/>
  <c r="E50" i="1"/>
  <c r="D46" i="9" s="1"/>
  <c r="E61" i="1"/>
  <c r="D57" i="9" s="1"/>
  <c r="E79" i="1"/>
  <c r="D75" i="9" s="1"/>
  <c r="E96" i="1"/>
  <c r="D92" i="9" s="1"/>
  <c r="E100" i="1"/>
  <c r="D96" i="9" s="1"/>
  <c r="E104" i="1"/>
  <c r="D100" i="9" s="1"/>
  <c r="E108" i="1"/>
  <c r="D104" i="9" s="1"/>
  <c r="E140" i="1"/>
  <c r="D136" i="9" s="1"/>
  <c r="E6" i="1"/>
  <c r="D2" i="9" s="1"/>
  <c r="E10" i="1"/>
  <c r="D6" i="9" s="1"/>
  <c r="E14" i="1"/>
  <c r="D10" i="9" s="1"/>
  <c r="E9" i="1"/>
  <c r="D5" i="9" s="1"/>
  <c r="E13" i="1"/>
  <c r="D9" i="9" s="1"/>
  <c r="E17" i="1"/>
  <c r="D13" i="9" s="1"/>
  <c r="E21" i="1"/>
  <c r="D17" i="9" s="1"/>
  <c r="E25" i="1"/>
  <c r="D21" i="9" s="1"/>
  <c r="E29" i="1"/>
  <c r="D25" i="9" s="1"/>
  <c r="E32" i="1"/>
  <c r="D28" i="9" s="1"/>
  <c r="E36" i="1"/>
  <c r="D32" i="9" s="1"/>
  <c r="E40" i="1"/>
  <c r="D36" i="9" s="1"/>
  <c r="E43" i="1"/>
  <c r="D39" i="9" s="1"/>
  <c r="E47" i="1"/>
  <c r="D43" i="9" s="1"/>
  <c r="E51" i="1"/>
  <c r="D47" i="9" s="1"/>
  <c r="E58" i="1"/>
  <c r="D54" i="9" s="1"/>
  <c r="E62" i="1"/>
  <c r="D58" i="9" s="1"/>
  <c r="E66" i="1"/>
  <c r="D62" i="9" s="1"/>
  <c r="E69" i="1"/>
  <c r="D65" i="9" s="1"/>
  <c r="E73" i="1"/>
  <c r="D69" i="9" s="1"/>
  <c r="E77" i="1"/>
  <c r="D73" i="9" s="1"/>
  <c r="E80" i="1"/>
  <c r="D76" i="9" s="1"/>
  <c r="E84" i="1"/>
  <c r="D80" i="9" s="1"/>
  <c r="E88" i="1"/>
  <c r="D84" i="9" s="1"/>
  <c r="E93" i="1"/>
  <c r="D89" i="9" s="1"/>
  <c r="E97" i="1"/>
  <c r="D93" i="9" s="1"/>
  <c r="E101" i="1"/>
  <c r="D97" i="9" s="1"/>
  <c r="E103" i="1"/>
  <c r="D99" i="9" s="1"/>
  <c r="E105" i="1"/>
  <c r="D101" i="9" s="1"/>
  <c r="E109" i="1"/>
  <c r="D105" i="9" s="1"/>
  <c r="E113" i="1"/>
  <c r="D109" i="9" s="1"/>
  <c r="E115" i="1"/>
  <c r="D111" i="9" s="1"/>
  <c r="E117" i="1"/>
  <c r="D113" i="9" s="1"/>
  <c r="E121" i="1"/>
  <c r="D117" i="9" s="1"/>
  <c r="E125" i="1"/>
  <c r="D121" i="9" s="1"/>
  <c r="E127" i="1"/>
  <c r="D123" i="9" s="1"/>
  <c r="E129" i="1"/>
  <c r="D125" i="9" s="1"/>
  <c r="E133" i="1"/>
  <c r="D129" i="9" s="1"/>
  <c r="E137" i="1"/>
  <c r="D133" i="9" s="1"/>
  <c r="E139" i="1"/>
  <c r="D135" i="9" s="1"/>
  <c r="E141" i="1"/>
  <c r="D137" i="9" s="1"/>
  <c r="E145" i="1"/>
  <c r="D141" i="9" s="1"/>
  <c r="E149" i="1"/>
  <c r="D145" i="9" s="1"/>
  <c r="E157" i="1"/>
  <c r="D153" i="9" s="1"/>
  <c r="AK2" i="1"/>
  <c r="C2" i="1"/>
  <c r="C4" i="1" s="1"/>
  <c r="B2" i="1"/>
  <c r="B4" i="1" s="1"/>
  <c r="F2" i="1"/>
  <c r="F3" i="1" s="1"/>
  <c r="G2" i="1"/>
  <c r="D2" i="1"/>
  <c r="I2" i="1"/>
  <c r="H2" i="1"/>
  <c r="E2" i="1" l="1"/>
  <c r="E3" i="1" s="1"/>
  <c r="D26" i="9"/>
  <c r="C3" i="1"/>
  <c r="B3" i="1"/>
  <c r="F4" i="1"/>
  <c r="O101" i="1" s="1"/>
  <c r="I3" i="1"/>
  <c r="I4" i="1"/>
  <c r="D3" i="1"/>
  <c r="D4" i="1"/>
  <c r="AK3" i="1"/>
  <c r="AK4" i="1"/>
  <c r="H4" i="1"/>
  <c r="H3" i="1"/>
  <c r="G4" i="1"/>
  <c r="G3" i="1"/>
  <c r="AL66" i="1" l="1"/>
  <c r="E4" i="1"/>
  <c r="N117" i="1" s="1"/>
  <c r="L189" i="1"/>
  <c r="L191" i="1"/>
  <c r="L190" i="1"/>
  <c r="Q191" i="1"/>
  <c r="Q190" i="1"/>
  <c r="Q189" i="1"/>
  <c r="O190" i="1"/>
  <c r="R190" i="1"/>
  <c r="R189" i="1"/>
  <c r="R191" i="1"/>
  <c r="M191" i="1"/>
  <c r="M190" i="1"/>
  <c r="M189" i="1"/>
  <c r="K189" i="1"/>
  <c r="K191" i="1"/>
  <c r="K190" i="1"/>
  <c r="O191" i="1"/>
  <c r="P189" i="1"/>
  <c r="P191" i="1"/>
  <c r="P190" i="1"/>
  <c r="O189" i="1"/>
  <c r="AL65" i="1"/>
  <c r="R187" i="1"/>
  <c r="R186" i="1"/>
  <c r="R188" i="1"/>
  <c r="L186" i="1"/>
  <c r="L188" i="1"/>
  <c r="L187" i="1"/>
  <c r="O187" i="1"/>
  <c r="Q188" i="1"/>
  <c r="Q187" i="1"/>
  <c r="Q186" i="1"/>
  <c r="O188" i="1"/>
  <c r="P186" i="1"/>
  <c r="P188" i="1"/>
  <c r="P187" i="1"/>
  <c r="M188" i="1"/>
  <c r="M187" i="1"/>
  <c r="M186" i="1"/>
  <c r="K186" i="1"/>
  <c r="K188" i="1"/>
  <c r="K187" i="1"/>
  <c r="O186" i="1"/>
  <c r="M183" i="1"/>
  <c r="M182" i="1"/>
  <c r="K182" i="1"/>
  <c r="K183" i="1"/>
  <c r="P182" i="1"/>
  <c r="P183" i="1"/>
  <c r="O182" i="1"/>
  <c r="L182" i="1"/>
  <c r="L183" i="1"/>
  <c r="O183" i="1"/>
  <c r="Q183" i="1"/>
  <c r="R183" i="1"/>
  <c r="AL64" i="1"/>
  <c r="R182" i="1"/>
  <c r="Q182" i="1"/>
  <c r="Q185" i="1"/>
  <c r="Q184" i="1"/>
  <c r="O185" i="1"/>
  <c r="M185" i="1"/>
  <c r="M184" i="1"/>
  <c r="K181" i="1"/>
  <c r="K184" i="1"/>
  <c r="K185" i="1"/>
  <c r="P184" i="1"/>
  <c r="P185" i="1"/>
  <c r="O184" i="1"/>
  <c r="R185" i="1"/>
  <c r="R184" i="1"/>
  <c r="L181" i="1"/>
  <c r="L184" i="1"/>
  <c r="L185" i="1"/>
  <c r="P181" i="1"/>
  <c r="Q181" i="1"/>
  <c r="R181" i="1"/>
  <c r="M181" i="1"/>
  <c r="O181" i="1"/>
  <c r="AL63" i="1"/>
  <c r="O180" i="1"/>
  <c r="R180" i="1"/>
  <c r="L180" i="1"/>
  <c r="P180" i="1"/>
  <c r="Q180" i="1"/>
  <c r="M180" i="1"/>
  <c r="K180" i="1"/>
  <c r="AL62" i="1"/>
  <c r="O179" i="1"/>
  <c r="M177" i="1"/>
  <c r="M179" i="1"/>
  <c r="M176" i="1"/>
  <c r="M178" i="1"/>
  <c r="K176" i="1"/>
  <c r="K178" i="1"/>
  <c r="K177" i="1"/>
  <c r="K179" i="1"/>
  <c r="O177" i="1"/>
  <c r="P176" i="1"/>
  <c r="P178" i="1"/>
  <c r="P177" i="1"/>
  <c r="P179" i="1"/>
  <c r="O178" i="1"/>
  <c r="L177" i="1"/>
  <c r="L179" i="1"/>
  <c r="L176" i="1"/>
  <c r="L178" i="1"/>
  <c r="O176" i="1"/>
  <c r="O174" i="1"/>
  <c r="M174" i="1"/>
  <c r="M175" i="1"/>
  <c r="K174" i="1"/>
  <c r="K175" i="1"/>
  <c r="O175" i="1"/>
  <c r="Q174" i="1"/>
  <c r="Q175" i="1"/>
  <c r="P175" i="1"/>
  <c r="P174" i="1"/>
  <c r="R174" i="1"/>
  <c r="R175" i="1"/>
  <c r="L174" i="1"/>
  <c r="L175" i="1"/>
  <c r="AL61" i="1"/>
  <c r="R178" i="1"/>
  <c r="R177" i="1"/>
  <c r="R179" i="1"/>
  <c r="Q178" i="1"/>
  <c r="Q179" i="1"/>
  <c r="Q177" i="1"/>
  <c r="R176" i="1"/>
  <c r="Q176" i="1"/>
  <c r="AL60" i="1"/>
  <c r="O171" i="1"/>
  <c r="M171" i="1"/>
  <c r="M170" i="1"/>
  <c r="K170" i="1"/>
  <c r="K171" i="1"/>
  <c r="O170" i="1"/>
  <c r="Q171" i="1"/>
  <c r="Q170" i="1"/>
  <c r="P170" i="1"/>
  <c r="P171" i="1"/>
  <c r="R171" i="1"/>
  <c r="R170" i="1"/>
  <c r="L170" i="1"/>
  <c r="L171" i="1"/>
  <c r="P169" i="1"/>
  <c r="P173" i="1"/>
  <c r="P172" i="1"/>
  <c r="R172" i="1"/>
  <c r="R169" i="1"/>
  <c r="R173" i="1"/>
  <c r="L167" i="1"/>
  <c r="L169" i="1"/>
  <c r="L173" i="1"/>
  <c r="L172" i="1"/>
  <c r="O172" i="1"/>
  <c r="Q172" i="1"/>
  <c r="Q169" i="1"/>
  <c r="Q173" i="1"/>
  <c r="O173" i="1"/>
  <c r="M173" i="1"/>
  <c r="M169" i="1"/>
  <c r="M172" i="1"/>
  <c r="K167" i="1"/>
  <c r="K169" i="1"/>
  <c r="K172" i="1"/>
  <c r="K173" i="1"/>
  <c r="O169" i="1"/>
  <c r="AL59" i="1"/>
  <c r="P167" i="1"/>
  <c r="M167" i="1"/>
  <c r="O167" i="1"/>
  <c r="O168" i="1"/>
  <c r="R168" i="1"/>
  <c r="L168" i="1"/>
  <c r="Q168" i="1"/>
  <c r="P168" i="1"/>
  <c r="M168" i="1"/>
  <c r="K168" i="1"/>
  <c r="Q167" i="1"/>
  <c r="R167" i="1"/>
  <c r="K166" i="1"/>
  <c r="P166" i="1"/>
  <c r="Q166" i="1"/>
  <c r="M166" i="1"/>
  <c r="R166" i="1"/>
  <c r="L166" i="1"/>
  <c r="O166" i="1"/>
  <c r="L45" i="1"/>
  <c r="K165" i="1"/>
  <c r="L50" i="1"/>
  <c r="L165" i="1"/>
  <c r="P165" i="1"/>
  <c r="M165" i="1"/>
  <c r="O165" i="1"/>
  <c r="L11" i="1"/>
  <c r="K163" i="1"/>
  <c r="K164" i="1"/>
  <c r="L55" i="1"/>
  <c r="L27" i="1"/>
  <c r="L64" i="1"/>
  <c r="L8" i="1"/>
  <c r="L150" i="1"/>
  <c r="L34" i="1"/>
  <c r="L35" i="1"/>
  <c r="L42" i="1"/>
  <c r="Q165" i="1"/>
  <c r="R165" i="1"/>
  <c r="L17" i="1"/>
  <c r="L43" i="1"/>
  <c r="L66" i="1"/>
  <c r="L14" i="1"/>
  <c r="L122" i="1"/>
  <c r="L28" i="1"/>
  <c r="L68" i="1"/>
  <c r="L60" i="1"/>
  <c r="L29" i="1"/>
  <c r="L40" i="1"/>
  <c r="L48" i="1"/>
  <c r="L69" i="1"/>
  <c r="L126" i="1"/>
  <c r="L23" i="1"/>
  <c r="L13" i="1"/>
  <c r="L83" i="1"/>
  <c r="L125" i="1"/>
  <c r="L109" i="1"/>
  <c r="L53" i="1"/>
  <c r="L88" i="1"/>
  <c r="L89" i="1"/>
  <c r="L72" i="1"/>
  <c r="L159" i="1"/>
  <c r="L46" i="1"/>
  <c r="L164" i="1"/>
  <c r="L79" i="1"/>
  <c r="AL58" i="1"/>
  <c r="L142" i="1"/>
  <c r="L152" i="1"/>
  <c r="L116" i="1"/>
  <c r="L103" i="1"/>
  <c r="L154" i="1"/>
  <c r="L108" i="1"/>
  <c r="L146" i="1"/>
  <c r="L93" i="1"/>
  <c r="L145" i="1"/>
  <c r="L31" i="1"/>
  <c r="L25" i="1"/>
  <c r="L38" i="1"/>
  <c r="L52" i="1"/>
  <c r="L6" i="1"/>
  <c r="L37" i="1"/>
  <c r="L19" i="1"/>
  <c r="L20" i="1"/>
  <c r="L51" i="1"/>
  <c r="L104" i="1"/>
  <c r="L84" i="1"/>
  <c r="L82" i="1"/>
  <c r="L143" i="1"/>
  <c r="L75" i="1"/>
  <c r="L131" i="1"/>
  <c r="L157" i="1"/>
  <c r="L106" i="1"/>
  <c r="L128" i="1"/>
  <c r="L94" i="1"/>
  <c r="L136" i="1"/>
  <c r="L87" i="1"/>
  <c r="L155" i="1"/>
  <c r="L9" i="1"/>
  <c r="L22" i="1"/>
  <c r="L96" i="1"/>
  <c r="L58" i="1"/>
  <c r="L39" i="1"/>
  <c r="L33" i="1"/>
  <c r="L62" i="1"/>
  <c r="L18" i="1"/>
  <c r="L32" i="1"/>
  <c r="L12" i="1"/>
  <c r="L56" i="1"/>
  <c r="L63" i="1"/>
  <c r="L99" i="1"/>
  <c r="L76" i="1"/>
  <c r="L101" i="1"/>
  <c r="L141" i="1"/>
  <c r="L80" i="1"/>
  <c r="L102" i="1"/>
  <c r="L144" i="1"/>
  <c r="L129" i="1"/>
  <c r="L86" i="1"/>
  <c r="L127" i="1"/>
  <c r="L92" i="1"/>
  <c r="L41" i="1"/>
  <c r="L65" i="1"/>
  <c r="L121" i="1"/>
  <c r="L133" i="1"/>
  <c r="L30" i="1"/>
  <c r="L44" i="1"/>
  <c r="L16" i="1"/>
  <c r="L100" i="1"/>
  <c r="L91" i="1"/>
  <c r="L77" i="1"/>
  <c r="L117" i="1"/>
  <c r="L120" i="1"/>
  <c r="L85" i="1"/>
  <c r="L119" i="1"/>
  <c r="L138" i="1"/>
  <c r="L156" i="1"/>
  <c r="L59" i="1"/>
  <c r="L95" i="1"/>
  <c r="L90" i="1"/>
  <c r="L105" i="1"/>
  <c r="L153" i="1"/>
  <c r="L71" i="1"/>
  <c r="L110" i="1"/>
  <c r="L124" i="1"/>
  <c r="L114" i="1"/>
  <c r="L148" i="1"/>
  <c r="L123" i="1"/>
  <c r="L135" i="1"/>
  <c r="L161" i="1"/>
  <c r="L10" i="1"/>
  <c r="L24" i="1"/>
  <c r="L36" i="1"/>
  <c r="L61" i="1"/>
  <c r="L21" i="1"/>
  <c r="L26" i="1"/>
  <c r="L49" i="1"/>
  <c r="L47" i="1"/>
  <c r="L112" i="1"/>
  <c r="L107" i="1"/>
  <c r="L7" i="1"/>
  <c r="L57" i="1"/>
  <c r="L67" i="1"/>
  <c r="L98" i="1"/>
  <c r="L113" i="1"/>
  <c r="L139" i="1"/>
  <c r="L140" i="1"/>
  <c r="L160" i="1"/>
  <c r="L54" i="1"/>
  <c r="L70" i="1"/>
  <c r="L74" i="1"/>
  <c r="L147" i="1"/>
  <c r="L158" i="1"/>
  <c r="L78" i="1"/>
  <c r="L118" i="1"/>
  <c r="L149" i="1"/>
  <c r="L130" i="1"/>
  <c r="L73" i="1"/>
  <c r="L132" i="1"/>
  <c r="L111" i="1"/>
  <c r="L115" i="1"/>
  <c r="L97" i="1"/>
  <c r="L151" i="1"/>
  <c r="L81" i="1"/>
  <c r="L137" i="1"/>
  <c r="L15" i="1"/>
  <c r="L162" i="1"/>
  <c r="L163" i="1"/>
  <c r="L134" i="1"/>
  <c r="Q164" i="1"/>
  <c r="Q163" i="1"/>
  <c r="Q162" i="1"/>
  <c r="K98" i="1"/>
  <c r="K162" i="1"/>
  <c r="O162" i="1"/>
  <c r="P162" i="1"/>
  <c r="P164" i="1"/>
  <c r="P163" i="1"/>
  <c r="N164" i="1"/>
  <c r="O164" i="1"/>
  <c r="M163" i="1"/>
  <c r="M164" i="1"/>
  <c r="M162" i="1"/>
  <c r="R163" i="1"/>
  <c r="R162" i="1"/>
  <c r="R164" i="1"/>
  <c r="O163" i="1"/>
  <c r="K47" i="1"/>
  <c r="K69" i="1"/>
  <c r="K105" i="1"/>
  <c r="K84" i="1"/>
  <c r="K81" i="1"/>
  <c r="K124" i="1"/>
  <c r="K155" i="1"/>
  <c r="K148" i="1"/>
  <c r="K118" i="1"/>
  <c r="K61" i="1"/>
  <c r="K121" i="1"/>
  <c r="K115" i="1"/>
  <c r="K20" i="1"/>
  <c r="K7" i="1"/>
  <c r="K119" i="1"/>
  <c r="K111" i="1"/>
  <c r="K40" i="1"/>
  <c r="K103" i="1"/>
  <c r="K107" i="1"/>
  <c r="O109" i="1"/>
  <c r="O148" i="1"/>
  <c r="O123" i="1"/>
  <c r="K21" i="1"/>
  <c r="K34" i="1"/>
  <c r="K76" i="1"/>
  <c r="K132" i="1"/>
  <c r="K56" i="1"/>
  <c r="K117" i="1"/>
  <c r="K39" i="1"/>
  <c r="K127" i="1"/>
  <c r="K97" i="1"/>
  <c r="O102" i="1"/>
  <c r="K24" i="1"/>
  <c r="K71" i="1"/>
  <c r="K25" i="1"/>
  <c r="K55" i="1"/>
  <c r="K66" i="1"/>
  <c r="K152" i="1"/>
  <c r="K33" i="1"/>
  <c r="K90" i="1"/>
  <c r="K123" i="1"/>
  <c r="K48" i="1"/>
  <c r="K35" i="1"/>
  <c r="K62" i="1"/>
  <c r="K131" i="1"/>
  <c r="K65" i="1"/>
  <c r="K116" i="1"/>
  <c r="K114" i="1"/>
  <c r="K161" i="1"/>
  <c r="K144" i="1"/>
  <c r="K106" i="1"/>
  <c r="K83" i="1"/>
  <c r="K30" i="1"/>
  <c r="K140" i="1"/>
  <c r="K9" i="1"/>
  <c r="K22" i="1"/>
  <c r="K44" i="1"/>
  <c r="K23" i="1"/>
  <c r="K50" i="1"/>
  <c r="K64" i="1"/>
  <c r="K75" i="1"/>
  <c r="K122" i="1"/>
  <c r="K141" i="1"/>
  <c r="K36" i="1"/>
  <c r="K89" i="1"/>
  <c r="K45" i="1"/>
  <c r="K63" i="1"/>
  <c r="K104" i="1"/>
  <c r="K134" i="1"/>
  <c r="K151" i="1"/>
  <c r="K31" i="1"/>
  <c r="K42" i="1"/>
  <c r="K92" i="1"/>
  <c r="K74" i="1"/>
  <c r="K120" i="1"/>
  <c r="K125" i="1"/>
  <c r="K147" i="1"/>
  <c r="K79" i="1"/>
  <c r="K154" i="1"/>
  <c r="K6" i="1"/>
  <c r="K67" i="1"/>
  <c r="K72" i="1"/>
  <c r="K16" i="1"/>
  <c r="K28" i="1"/>
  <c r="K82" i="1"/>
  <c r="K14" i="1"/>
  <c r="K17" i="1"/>
  <c r="K29" i="1"/>
  <c r="K8" i="1"/>
  <c r="K32" i="1"/>
  <c r="K102" i="1"/>
  <c r="K41" i="1"/>
  <c r="K88" i="1"/>
  <c r="K142" i="1"/>
  <c r="K156" i="1"/>
  <c r="K160" i="1"/>
  <c r="K49" i="1"/>
  <c r="K99" i="1"/>
  <c r="K101" i="1"/>
  <c r="K113" i="1"/>
  <c r="K153" i="1"/>
  <c r="K53" i="1"/>
  <c r="K91" i="1"/>
  <c r="K60" i="1"/>
  <c r="K78" i="1"/>
  <c r="K135" i="1"/>
  <c r="K133" i="1"/>
  <c r="K137" i="1"/>
  <c r="K86" i="1"/>
  <c r="K143" i="1"/>
  <c r="K129" i="1"/>
  <c r="K43" i="1"/>
  <c r="K52" i="1"/>
  <c r="K110" i="1"/>
  <c r="O19" i="1"/>
  <c r="K18" i="1"/>
  <c r="K26" i="1"/>
  <c r="K51" i="1"/>
  <c r="K158" i="1"/>
  <c r="K19" i="1"/>
  <c r="K27" i="1"/>
  <c r="K10" i="1"/>
  <c r="K109" i="1"/>
  <c r="K68" i="1"/>
  <c r="K85" i="1"/>
  <c r="K112" i="1"/>
  <c r="K126" i="1"/>
  <c r="K139" i="1"/>
  <c r="K11" i="1"/>
  <c r="K13" i="1"/>
  <c r="K77" i="1"/>
  <c r="K100" i="1"/>
  <c r="K73" i="1"/>
  <c r="K146" i="1"/>
  <c r="K150" i="1"/>
  <c r="K157" i="1"/>
  <c r="K87" i="1"/>
  <c r="K15" i="1"/>
  <c r="K46" i="1"/>
  <c r="K96" i="1"/>
  <c r="K80" i="1"/>
  <c r="K58" i="1"/>
  <c r="K93" i="1"/>
  <c r="K136" i="1"/>
  <c r="K128" i="1"/>
  <c r="K149" i="1"/>
  <c r="K130" i="1"/>
  <c r="K57" i="1"/>
  <c r="K145" i="1"/>
  <c r="K38" i="1"/>
  <c r="K37" i="1"/>
  <c r="K94" i="1"/>
  <c r="K95" i="1"/>
  <c r="K138" i="1"/>
  <c r="K54" i="1"/>
  <c r="K12" i="1"/>
  <c r="K59" i="1"/>
  <c r="K108" i="1"/>
  <c r="K70" i="1"/>
  <c r="K159" i="1"/>
  <c r="O142" i="1"/>
  <c r="O98" i="1"/>
  <c r="O63" i="1"/>
  <c r="O99" i="1"/>
  <c r="O51" i="1"/>
  <c r="O57" i="1"/>
  <c r="O17" i="1"/>
  <c r="O140" i="1"/>
  <c r="O121" i="1"/>
  <c r="O107" i="1"/>
  <c r="O46" i="1"/>
  <c r="O160" i="1"/>
  <c r="O6" i="1"/>
  <c r="O38" i="1"/>
  <c r="O159" i="1"/>
  <c r="O84" i="1"/>
  <c r="O77" i="1"/>
  <c r="O14" i="1"/>
  <c r="O122" i="1"/>
  <c r="O146" i="1"/>
  <c r="O90" i="1"/>
  <c r="O71" i="1"/>
  <c r="O35" i="1"/>
  <c r="O9" i="1"/>
  <c r="O22" i="1"/>
  <c r="O157" i="1"/>
  <c r="O158" i="1"/>
  <c r="O126" i="1"/>
  <c r="O95" i="1"/>
  <c r="O117" i="1"/>
  <c r="O32" i="1"/>
  <c r="O81" i="1"/>
  <c r="O74" i="1"/>
  <c r="O136" i="1"/>
  <c r="O125" i="1"/>
  <c r="O31" i="1"/>
  <c r="O111" i="1"/>
  <c r="O80" i="1"/>
  <c r="O41" i="1"/>
  <c r="O47" i="1"/>
  <c r="O137" i="1"/>
  <c r="O88" i="1"/>
  <c r="O114" i="1"/>
  <c r="O133" i="1"/>
  <c r="O78" i="1"/>
  <c r="O53" i="1"/>
  <c r="O15" i="1"/>
  <c r="O34" i="1"/>
  <c r="O18" i="1"/>
  <c r="O40" i="1"/>
  <c r="O147" i="1"/>
  <c r="O145" i="1"/>
  <c r="O115" i="1"/>
  <c r="O94" i="1"/>
  <c r="O39" i="1"/>
  <c r="O89" i="1"/>
  <c r="O105" i="1"/>
  <c r="O12" i="1"/>
  <c r="O58" i="1"/>
  <c r="O45" i="1"/>
  <c r="O134" i="1"/>
  <c r="O128" i="1"/>
  <c r="O23" i="1"/>
  <c r="O151" i="1"/>
  <c r="O141" i="1"/>
  <c r="O70" i="1"/>
  <c r="O75" i="1"/>
  <c r="O64" i="1"/>
  <c r="O68" i="1"/>
  <c r="O37" i="1"/>
  <c r="O154" i="1"/>
  <c r="O135" i="1"/>
  <c r="O55" i="1"/>
  <c r="O155" i="1"/>
  <c r="O112" i="1"/>
  <c r="O119" i="1"/>
  <c r="O103" i="1"/>
  <c r="O129" i="1"/>
  <c r="O26" i="1"/>
  <c r="O16" i="1"/>
  <c r="O29" i="1"/>
  <c r="O152" i="1"/>
  <c r="O150" i="1"/>
  <c r="O130" i="1"/>
  <c r="O59" i="1"/>
  <c r="O7" i="1"/>
  <c r="O144" i="1"/>
  <c r="O24" i="1"/>
  <c r="O36" i="1"/>
  <c r="O85" i="1"/>
  <c r="O73" i="1"/>
  <c r="O52" i="1"/>
  <c r="O48" i="1"/>
  <c r="O42" i="1"/>
  <c r="O60" i="1"/>
  <c r="O21" i="1"/>
  <c r="O118" i="1"/>
  <c r="O61" i="1"/>
  <c r="O69" i="1"/>
  <c r="O131" i="1"/>
  <c r="O76" i="1"/>
  <c r="O124" i="1"/>
  <c r="O127" i="1"/>
  <c r="O44" i="1"/>
  <c r="O106" i="1"/>
  <c r="O67" i="1"/>
  <c r="O86" i="1"/>
  <c r="O132" i="1"/>
  <c r="O153" i="1"/>
  <c r="O139" i="1"/>
  <c r="O25" i="1"/>
  <c r="O100" i="1"/>
  <c r="O20" i="1"/>
  <c r="O28" i="1"/>
  <c r="O33" i="1"/>
  <c r="O96" i="1"/>
  <c r="O56" i="1"/>
  <c r="O62" i="1"/>
  <c r="O93" i="1"/>
  <c r="O110" i="1"/>
  <c r="O120" i="1"/>
  <c r="O10" i="1"/>
  <c r="O92" i="1"/>
  <c r="O104" i="1"/>
  <c r="O156" i="1"/>
  <c r="O161" i="1"/>
  <c r="O11" i="1"/>
  <c r="O50" i="1"/>
  <c r="O87" i="1"/>
  <c r="O97" i="1"/>
  <c r="O72" i="1"/>
  <c r="O82" i="1"/>
  <c r="O113" i="1"/>
  <c r="O149" i="1"/>
  <c r="O143" i="1"/>
  <c r="O13" i="1"/>
  <c r="O27" i="1"/>
  <c r="O54" i="1"/>
  <c r="O66" i="1"/>
  <c r="O79" i="1"/>
  <c r="O65" i="1"/>
  <c r="O138" i="1"/>
  <c r="O108" i="1"/>
  <c r="O83" i="1"/>
  <c r="O43" i="1"/>
  <c r="O8" i="1"/>
  <c r="O30" i="1"/>
  <c r="O116" i="1"/>
  <c r="O49" i="1"/>
  <c r="O91" i="1"/>
  <c r="Q136" i="1"/>
  <c r="Q150" i="1"/>
  <c r="Q146" i="1"/>
  <c r="Q142" i="1"/>
  <c r="Q138" i="1"/>
  <c r="Q143" i="1"/>
  <c r="Q154" i="1"/>
  <c r="Q147" i="1"/>
  <c r="Q151" i="1"/>
  <c r="Q139" i="1"/>
  <c r="Q121" i="1"/>
  <c r="Q120" i="1"/>
  <c r="Q108" i="1"/>
  <c r="Q122" i="1"/>
  <c r="Q114" i="1"/>
  <c r="Q46" i="1"/>
  <c r="Q36" i="1"/>
  <c r="Q10" i="1"/>
  <c r="Q38" i="1"/>
  <c r="Q127" i="1"/>
  <c r="Q37" i="1"/>
  <c r="Q44" i="1"/>
  <c r="Q48" i="1"/>
  <c r="Q101" i="1"/>
  <c r="Q82" i="1"/>
  <c r="Q65" i="1"/>
  <c r="Q74" i="1"/>
  <c r="Q112" i="1"/>
  <c r="Q50" i="1"/>
  <c r="Q72" i="1"/>
  <c r="Q81" i="1"/>
  <c r="Q110" i="1"/>
  <c r="Q118" i="1"/>
  <c r="Q86" i="1"/>
  <c r="Q94" i="1"/>
  <c r="Q102" i="1"/>
  <c r="Q105" i="1"/>
  <c r="Q111" i="1"/>
  <c r="Q131" i="1"/>
  <c r="Q144" i="1"/>
  <c r="Q155" i="1"/>
  <c r="Q6" i="1"/>
  <c r="Q32" i="1"/>
  <c r="Q16" i="1"/>
  <c r="Q22" i="1"/>
  <c r="Q28" i="1"/>
  <c r="Q34" i="1"/>
  <c r="Q35" i="1"/>
  <c r="Q113" i="1"/>
  <c r="Q52" i="1"/>
  <c r="Q64" i="1"/>
  <c r="Q89" i="1"/>
  <c r="Q84" i="1"/>
  <c r="Q92" i="1"/>
  <c r="Q83" i="1"/>
  <c r="Q145" i="1"/>
  <c r="Q7" i="1"/>
  <c r="Q11" i="1"/>
  <c r="Q15" i="1"/>
  <c r="Q17" i="1"/>
  <c r="Q19" i="1"/>
  <c r="Q21" i="1"/>
  <c r="Q23" i="1"/>
  <c r="Q25" i="1"/>
  <c r="Q27" i="1"/>
  <c r="Q29" i="1"/>
  <c r="Q40" i="1"/>
  <c r="Q41" i="1"/>
  <c r="Q57" i="1"/>
  <c r="Q62" i="1"/>
  <c r="Q39" i="1"/>
  <c r="Q53" i="1"/>
  <c r="Q60" i="1"/>
  <c r="Q68" i="1"/>
  <c r="Q126" i="1"/>
  <c r="Q55" i="1"/>
  <c r="Q59" i="1"/>
  <c r="Q67" i="1"/>
  <c r="Q107" i="1"/>
  <c r="Q69" i="1"/>
  <c r="Q77" i="1"/>
  <c r="Q80" i="1"/>
  <c r="Q88" i="1"/>
  <c r="Q96" i="1"/>
  <c r="Q104" i="1"/>
  <c r="Q140" i="1"/>
  <c r="Q76" i="1"/>
  <c r="Q87" i="1"/>
  <c r="Q95" i="1"/>
  <c r="Q103" i="1"/>
  <c r="Q106" i="1"/>
  <c r="Q70" i="1"/>
  <c r="Q75" i="1"/>
  <c r="Q119" i="1"/>
  <c r="Q132" i="1"/>
  <c r="Q123" i="1"/>
  <c r="Q125" i="1"/>
  <c r="Q137" i="1"/>
  <c r="Q135" i="1"/>
  <c r="Q141" i="1"/>
  <c r="Q148" i="1"/>
  <c r="Q156" i="1"/>
  <c r="Q9" i="1"/>
  <c r="Q20" i="1"/>
  <c r="Q24" i="1"/>
  <c r="Q30" i="1"/>
  <c r="Q42" i="1"/>
  <c r="Q115" i="1"/>
  <c r="Q78" i="1"/>
  <c r="Q54" i="1"/>
  <c r="Q100" i="1"/>
  <c r="Q71" i="1"/>
  <c r="Q91" i="1"/>
  <c r="Q99" i="1"/>
  <c r="Q149" i="1"/>
  <c r="Q157" i="1"/>
  <c r="Q8" i="1"/>
  <c r="Q14" i="1"/>
  <c r="Q49" i="1"/>
  <c r="Q31" i="1"/>
  <c r="Q13" i="1"/>
  <c r="Q66" i="1"/>
  <c r="Q33" i="1"/>
  <c r="Q45" i="1"/>
  <c r="Q47" i="1"/>
  <c r="Q73" i="1"/>
  <c r="Q43" i="1"/>
  <c r="Q58" i="1"/>
  <c r="Q61" i="1"/>
  <c r="Q93" i="1"/>
  <c r="Q97" i="1"/>
  <c r="Q85" i="1"/>
  <c r="Q109" i="1"/>
  <c r="Q90" i="1"/>
  <c r="Q98" i="1"/>
  <c r="Q116" i="1"/>
  <c r="Q134" i="1"/>
  <c r="Q133" i="1"/>
  <c r="Q124" i="1"/>
  <c r="Q130" i="1"/>
  <c r="Q153" i="1"/>
  <c r="Q160" i="1"/>
  <c r="Q161" i="1"/>
  <c r="Q12" i="1"/>
  <c r="Q18" i="1"/>
  <c r="Q26" i="1"/>
  <c r="Q51" i="1"/>
  <c r="Q56" i="1"/>
  <c r="Q63" i="1"/>
  <c r="Q79" i="1"/>
  <c r="Q117" i="1"/>
  <c r="Q129" i="1"/>
  <c r="Q128" i="1"/>
  <c r="Q152" i="1"/>
  <c r="Q159" i="1"/>
  <c r="Q158" i="1"/>
  <c r="P6" i="1"/>
  <c r="P37" i="1"/>
  <c r="P35" i="1"/>
  <c r="P33" i="1"/>
  <c r="P65" i="1"/>
  <c r="P7" i="1"/>
  <c r="P14" i="1"/>
  <c r="P18" i="1"/>
  <c r="P21" i="1"/>
  <c r="P30" i="1"/>
  <c r="P52" i="1"/>
  <c r="P60" i="1"/>
  <c r="P51" i="1"/>
  <c r="P117" i="1"/>
  <c r="P156" i="1"/>
  <c r="P48" i="1"/>
  <c r="P67" i="1"/>
  <c r="P47" i="1"/>
  <c r="P115" i="1"/>
  <c r="P46" i="1"/>
  <c r="P63" i="1"/>
  <c r="P50" i="1"/>
  <c r="P158" i="1"/>
  <c r="P77" i="1"/>
  <c r="P100" i="1"/>
  <c r="P106" i="1"/>
  <c r="P109" i="1"/>
  <c r="P72" i="1"/>
  <c r="P89" i="1"/>
  <c r="P97" i="1"/>
  <c r="P116" i="1"/>
  <c r="P121" i="1"/>
  <c r="P125" i="1"/>
  <c r="P128" i="1"/>
  <c r="P132" i="1"/>
  <c r="P154" i="1"/>
  <c r="P142" i="1"/>
  <c r="P150" i="1"/>
  <c r="P141" i="1"/>
  <c r="P149" i="1"/>
  <c r="P135" i="1"/>
  <c r="P137" i="1"/>
  <c r="P144" i="1"/>
  <c r="P152" i="1"/>
  <c r="P157" i="1"/>
  <c r="P160" i="1"/>
  <c r="P39" i="1"/>
  <c r="P10" i="1"/>
  <c r="P12" i="1"/>
  <c r="P17" i="1"/>
  <c r="P24" i="1"/>
  <c r="P68" i="1"/>
  <c r="P92" i="1"/>
  <c r="P76" i="1"/>
  <c r="P61" i="1"/>
  <c r="P9" i="1"/>
  <c r="P11" i="1"/>
  <c r="P31" i="1"/>
  <c r="P13" i="1"/>
  <c r="P23" i="1"/>
  <c r="P45" i="1"/>
  <c r="P22" i="1"/>
  <c r="P25" i="1"/>
  <c r="P28" i="1"/>
  <c r="P34" i="1"/>
  <c r="P38" i="1"/>
  <c r="P42" i="1"/>
  <c r="P43" i="1"/>
  <c r="P69" i="1"/>
  <c r="P84" i="1"/>
  <c r="P71" i="1"/>
  <c r="P64" i="1"/>
  <c r="P53" i="1"/>
  <c r="P55" i="1"/>
  <c r="P57" i="1"/>
  <c r="P83" i="1"/>
  <c r="P91" i="1"/>
  <c r="P99" i="1"/>
  <c r="P114" i="1"/>
  <c r="P70" i="1"/>
  <c r="P79" i="1"/>
  <c r="P90" i="1"/>
  <c r="P98" i="1"/>
  <c r="P78" i="1"/>
  <c r="P113" i="1"/>
  <c r="P131" i="1"/>
  <c r="P126" i="1"/>
  <c r="P20" i="1"/>
  <c r="P27" i="1"/>
  <c r="P58" i="1"/>
  <c r="P82" i="1"/>
  <c r="P36" i="1"/>
  <c r="P129" i="1"/>
  <c r="P143" i="1"/>
  <c r="P54" i="1"/>
  <c r="P86" i="1"/>
  <c r="P74" i="1"/>
  <c r="P108" i="1"/>
  <c r="P110" i="1"/>
  <c r="P155" i="1"/>
  <c r="P161" i="1"/>
  <c r="P15" i="1"/>
  <c r="P16" i="1"/>
  <c r="P19" i="1"/>
  <c r="P26" i="1"/>
  <c r="P29" i="1"/>
  <c r="P56" i="1"/>
  <c r="P105" i="1"/>
  <c r="P124" i="1"/>
  <c r="P104" i="1"/>
  <c r="P62" i="1"/>
  <c r="P44" i="1"/>
  <c r="P133" i="1"/>
  <c r="P59" i="1"/>
  <c r="P66" i="1"/>
  <c r="P49" i="1"/>
  <c r="P88" i="1"/>
  <c r="P96" i="1"/>
  <c r="P120" i="1"/>
  <c r="P81" i="1"/>
  <c r="P122" i="1"/>
  <c r="P85" i="1"/>
  <c r="P93" i="1"/>
  <c r="P101" i="1"/>
  <c r="P123" i="1"/>
  <c r="P118" i="1"/>
  <c r="P130" i="1"/>
  <c r="P134" i="1"/>
  <c r="P147" i="1"/>
  <c r="P136" i="1"/>
  <c r="P138" i="1"/>
  <c r="P146" i="1"/>
  <c r="P145" i="1"/>
  <c r="P153" i="1"/>
  <c r="P140" i="1"/>
  <c r="P148" i="1"/>
  <c r="P159" i="1"/>
  <c r="P41" i="1"/>
  <c r="P8" i="1"/>
  <c r="P32" i="1"/>
  <c r="P40" i="1"/>
  <c r="P73" i="1"/>
  <c r="P80" i="1"/>
  <c r="P112" i="1"/>
  <c r="P127" i="1"/>
  <c r="P87" i="1"/>
  <c r="P95" i="1"/>
  <c r="P103" i="1"/>
  <c r="P75" i="1"/>
  <c r="P94" i="1"/>
  <c r="P102" i="1"/>
  <c r="P107" i="1"/>
  <c r="P111" i="1"/>
  <c r="P119" i="1"/>
  <c r="P139" i="1"/>
  <c r="P151" i="1"/>
  <c r="M151" i="1"/>
  <c r="M147" i="1"/>
  <c r="M143" i="1"/>
  <c r="M139" i="1"/>
  <c r="M150" i="1"/>
  <c r="M138" i="1"/>
  <c r="M142" i="1"/>
  <c r="M122" i="1"/>
  <c r="M120" i="1"/>
  <c r="M114" i="1"/>
  <c r="M109" i="1"/>
  <c r="M146" i="1"/>
  <c r="M121" i="1"/>
  <c r="M113" i="1"/>
  <c r="M119" i="1"/>
  <c r="M116" i="1"/>
  <c r="M111" i="1"/>
  <c r="M49" i="1"/>
  <c r="M42" i="1"/>
  <c r="M53" i="1"/>
  <c r="M46" i="1"/>
  <c r="M7" i="1"/>
  <c r="M13" i="1"/>
  <c r="M15" i="1"/>
  <c r="M11" i="1"/>
  <c r="M17" i="1"/>
  <c r="M19" i="1"/>
  <c r="M21" i="1"/>
  <c r="M23" i="1"/>
  <c r="M25" i="1"/>
  <c r="M27" i="1"/>
  <c r="M29" i="1"/>
  <c r="M57" i="1"/>
  <c r="M62" i="1"/>
  <c r="M81" i="1"/>
  <c r="M39" i="1"/>
  <c r="M66" i="1"/>
  <c r="M60" i="1"/>
  <c r="M68" i="1"/>
  <c r="M126" i="1"/>
  <c r="M55" i="1"/>
  <c r="M59" i="1"/>
  <c r="M67" i="1"/>
  <c r="M69" i="1"/>
  <c r="M77" i="1"/>
  <c r="M88" i="1"/>
  <c r="M96" i="1"/>
  <c r="M104" i="1"/>
  <c r="M117" i="1"/>
  <c r="M140" i="1"/>
  <c r="M76" i="1"/>
  <c r="M87" i="1"/>
  <c r="M95" i="1"/>
  <c r="M103" i="1"/>
  <c r="M106" i="1"/>
  <c r="M70" i="1"/>
  <c r="M75" i="1"/>
  <c r="M108" i="1"/>
  <c r="M118" i="1"/>
  <c r="M132" i="1"/>
  <c r="M123" i="1"/>
  <c r="M125" i="1"/>
  <c r="M137" i="1"/>
  <c r="M129" i="1"/>
  <c r="M135" i="1"/>
  <c r="M141" i="1"/>
  <c r="M148" i="1"/>
  <c r="M36" i="1"/>
  <c r="M10" i="1"/>
  <c r="M38" i="1"/>
  <c r="M50" i="1"/>
  <c r="M65" i="1"/>
  <c r="M74" i="1"/>
  <c r="M105" i="1"/>
  <c r="M94" i="1"/>
  <c r="M131" i="1"/>
  <c r="M136" i="1"/>
  <c r="M155" i="1"/>
  <c r="M40" i="1"/>
  <c r="M8" i="1"/>
  <c r="M31" i="1"/>
  <c r="M47" i="1"/>
  <c r="M72" i="1"/>
  <c r="M33" i="1"/>
  <c r="M41" i="1"/>
  <c r="M45" i="1"/>
  <c r="M43" i="1"/>
  <c r="M58" i="1"/>
  <c r="M61" i="1"/>
  <c r="M93" i="1"/>
  <c r="M115" i="1"/>
  <c r="M97" i="1"/>
  <c r="M85" i="1"/>
  <c r="M107" i="1"/>
  <c r="M73" i="1"/>
  <c r="M90" i="1"/>
  <c r="M98" i="1"/>
  <c r="M134" i="1"/>
  <c r="M130" i="1"/>
  <c r="M133" i="1"/>
  <c r="M124" i="1"/>
  <c r="M153" i="1"/>
  <c r="M154" i="1"/>
  <c r="M160" i="1"/>
  <c r="M158" i="1"/>
  <c r="M161" i="1"/>
  <c r="M14" i="1"/>
  <c r="M37" i="1"/>
  <c r="M82" i="1"/>
  <c r="M110" i="1"/>
  <c r="M102" i="1"/>
  <c r="M6" i="1"/>
  <c r="M12" i="1"/>
  <c r="M32" i="1"/>
  <c r="M9" i="1"/>
  <c r="M16" i="1"/>
  <c r="M18" i="1"/>
  <c r="M20" i="1"/>
  <c r="M22" i="1"/>
  <c r="M24" i="1"/>
  <c r="M26" i="1"/>
  <c r="M28" i="1"/>
  <c r="M30" i="1"/>
  <c r="M34" i="1"/>
  <c r="M35" i="1"/>
  <c r="M78" i="1"/>
  <c r="M52" i="1"/>
  <c r="M51" i="1"/>
  <c r="M64" i="1"/>
  <c r="M89" i="1"/>
  <c r="M54" i="1"/>
  <c r="M56" i="1"/>
  <c r="M63" i="1"/>
  <c r="M84" i="1"/>
  <c r="M92" i="1"/>
  <c r="M100" i="1"/>
  <c r="M80" i="1"/>
  <c r="M83" i="1"/>
  <c r="M91" i="1"/>
  <c r="M99" i="1"/>
  <c r="M149" i="1"/>
  <c r="M71" i="1"/>
  <c r="M79" i="1"/>
  <c r="M128" i="1"/>
  <c r="M145" i="1"/>
  <c r="M152" i="1"/>
  <c r="M127" i="1"/>
  <c r="M157" i="1"/>
  <c r="M159" i="1"/>
  <c r="M156" i="1"/>
  <c r="M48" i="1"/>
  <c r="M101" i="1"/>
  <c r="M44" i="1"/>
  <c r="M112" i="1"/>
  <c r="M86" i="1"/>
  <c r="M144" i="1"/>
  <c r="R130" i="1"/>
  <c r="R133" i="1"/>
  <c r="R127" i="1"/>
  <c r="R131" i="1"/>
  <c r="R125" i="1"/>
  <c r="R58" i="1"/>
  <c r="R47" i="1"/>
  <c r="R50" i="1"/>
  <c r="R39" i="1"/>
  <c r="R46" i="1"/>
  <c r="R38" i="1"/>
  <c r="R44" i="1"/>
  <c r="R56" i="1"/>
  <c r="R67" i="1"/>
  <c r="R62" i="1"/>
  <c r="R52" i="1"/>
  <c r="R70" i="1"/>
  <c r="R86" i="1"/>
  <c r="R105" i="1"/>
  <c r="R51" i="1"/>
  <c r="R53" i="1"/>
  <c r="R117" i="1"/>
  <c r="R83" i="1"/>
  <c r="R91" i="1"/>
  <c r="R99" i="1"/>
  <c r="R129" i="1"/>
  <c r="R116" i="1"/>
  <c r="R135" i="1"/>
  <c r="R137" i="1"/>
  <c r="R140" i="1"/>
  <c r="R148" i="1"/>
  <c r="R139" i="1"/>
  <c r="R147" i="1"/>
  <c r="R142" i="1"/>
  <c r="R150" i="1"/>
  <c r="R161" i="1"/>
  <c r="R30" i="1"/>
  <c r="R156" i="1"/>
  <c r="R90" i="1"/>
  <c r="R108" i="1"/>
  <c r="R97" i="1"/>
  <c r="R88" i="1"/>
  <c r="R96" i="1"/>
  <c r="R104" i="1"/>
  <c r="R76" i="1"/>
  <c r="R132" i="1"/>
  <c r="R33" i="1"/>
  <c r="R63" i="1"/>
  <c r="R75" i="1"/>
  <c r="R55" i="1"/>
  <c r="R36" i="1"/>
  <c r="R45" i="1"/>
  <c r="R65" i="1"/>
  <c r="R64" i="1"/>
  <c r="R79" i="1"/>
  <c r="R102" i="1"/>
  <c r="R74" i="1"/>
  <c r="R85" i="1"/>
  <c r="R93" i="1"/>
  <c r="R101" i="1"/>
  <c r="R73" i="1"/>
  <c r="R84" i="1"/>
  <c r="R92" i="1"/>
  <c r="R100" i="1"/>
  <c r="R109" i="1"/>
  <c r="R115" i="1"/>
  <c r="R118" i="1"/>
  <c r="R120" i="1"/>
  <c r="R153" i="1"/>
  <c r="R149" i="1"/>
  <c r="R157" i="1"/>
  <c r="R160" i="1"/>
  <c r="R159" i="1"/>
  <c r="R155" i="1"/>
  <c r="R54" i="1"/>
  <c r="R61" i="1"/>
  <c r="R68" i="1"/>
  <c r="R72" i="1"/>
  <c r="R89" i="1"/>
  <c r="R77" i="1"/>
  <c r="R110" i="1"/>
  <c r="R122" i="1"/>
  <c r="R111" i="1"/>
  <c r="R121" i="1"/>
  <c r="R145" i="1"/>
  <c r="R154" i="1"/>
  <c r="R35" i="1"/>
  <c r="R31" i="1"/>
  <c r="R37" i="1"/>
  <c r="R80" i="1"/>
  <c r="R112" i="1"/>
  <c r="R41" i="1"/>
  <c r="R43" i="1"/>
  <c r="R49" i="1"/>
  <c r="R34" i="1"/>
  <c r="R48" i="1"/>
  <c r="R94" i="1"/>
  <c r="R66" i="1"/>
  <c r="R98" i="1"/>
  <c r="R69" i="1"/>
  <c r="R107" i="1"/>
  <c r="R81" i="1"/>
  <c r="R87" i="1"/>
  <c r="R95" i="1"/>
  <c r="R103" i="1"/>
  <c r="R106" i="1"/>
  <c r="R126" i="1"/>
  <c r="R114" i="1"/>
  <c r="R123" i="1"/>
  <c r="R128" i="1"/>
  <c r="R141" i="1"/>
  <c r="R144" i="1"/>
  <c r="R152" i="1"/>
  <c r="R143" i="1"/>
  <c r="R151" i="1"/>
  <c r="R136" i="1"/>
  <c r="R138" i="1"/>
  <c r="R146" i="1"/>
  <c r="R158" i="1"/>
  <c r="R124" i="1"/>
  <c r="R59" i="1"/>
  <c r="R32" i="1"/>
  <c r="R40" i="1"/>
  <c r="R42" i="1"/>
  <c r="R57" i="1"/>
  <c r="R60" i="1"/>
  <c r="R82" i="1"/>
  <c r="R78" i="1"/>
  <c r="R134" i="1"/>
  <c r="R71" i="1"/>
  <c r="R113" i="1"/>
  <c r="R119" i="1"/>
  <c r="AL52" i="1"/>
  <c r="AL47" i="1"/>
  <c r="AL43" i="1"/>
  <c r="AL56" i="1"/>
  <c r="AL41" i="1"/>
  <c r="AL39" i="1"/>
  <c r="AL37" i="1"/>
  <c r="AL35" i="1"/>
  <c r="AL33" i="1"/>
  <c r="AL31" i="1"/>
  <c r="AL29" i="1"/>
  <c r="AL28" i="1"/>
  <c r="AL27" i="1"/>
  <c r="AL26" i="1"/>
  <c r="AL25" i="1"/>
  <c r="AL24" i="1"/>
  <c r="AL23" i="1"/>
  <c r="AL22" i="1"/>
  <c r="AL21" i="1"/>
  <c r="AL20" i="1"/>
  <c r="AL19" i="1"/>
  <c r="AL18" i="1"/>
  <c r="AL17" i="1"/>
  <c r="AL16" i="1"/>
  <c r="AL15" i="1"/>
  <c r="AL14" i="1"/>
  <c r="AL10" i="1"/>
  <c r="AL8" i="1"/>
  <c r="AL45" i="1"/>
  <c r="AL12" i="1"/>
  <c r="AL6" i="1"/>
  <c r="AL13" i="1"/>
  <c r="AL32" i="1"/>
  <c r="AL34" i="1"/>
  <c r="AL40" i="1"/>
  <c r="AL46" i="1"/>
  <c r="AL42" i="1"/>
  <c r="AL57" i="1"/>
  <c r="AL11" i="1"/>
  <c r="AL55" i="1"/>
  <c r="AL44" i="1"/>
  <c r="AL7" i="1"/>
  <c r="AL30" i="1"/>
  <c r="AL53" i="1"/>
  <c r="AL54" i="1"/>
  <c r="AL49" i="1"/>
  <c r="AL9" i="1"/>
  <c r="AL36" i="1"/>
  <c r="AL38" i="1"/>
  <c r="AL48" i="1"/>
  <c r="AL51" i="1"/>
  <c r="AL50" i="1"/>
  <c r="N71" i="1" l="1"/>
  <c r="N63" i="1"/>
  <c r="N122" i="1"/>
  <c r="N152" i="1"/>
  <c r="S152" i="1" s="1"/>
  <c r="N138" i="1"/>
  <c r="S138" i="1" s="1"/>
  <c r="N148" i="1"/>
  <c r="S148" i="1" s="1"/>
  <c r="N9" i="1"/>
  <c r="N110" i="1"/>
  <c r="S110" i="1" s="1"/>
  <c r="N143" i="1"/>
  <c r="S143" i="1" s="1"/>
  <c r="N108" i="1"/>
  <c r="N132" i="1"/>
  <c r="S132" i="1" s="1"/>
  <c r="N135" i="1"/>
  <c r="S135" i="1" s="1"/>
  <c r="N139" i="1"/>
  <c r="S139" i="1" s="1"/>
  <c r="N175" i="1"/>
  <c r="S175" i="1" s="1"/>
  <c r="N179" i="1"/>
  <c r="S179" i="1" s="1"/>
  <c r="N121" i="1"/>
  <c r="S121" i="1" s="1"/>
  <c r="N69" i="1"/>
  <c r="S69" i="1" s="1"/>
  <c r="N70" i="1"/>
  <c r="N51" i="1"/>
  <c r="S51" i="1" s="1"/>
  <c r="N94" i="1"/>
  <c r="S94" i="1" s="1"/>
  <c r="N49" i="1"/>
  <c r="S49" i="1" s="1"/>
  <c r="N149" i="1"/>
  <c r="S149" i="1" s="1"/>
  <c r="N144" i="1"/>
  <c r="S144" i="1" s="1"/>
  <c r="N97" i="1"/>
  <c r="S97" i="1" s="1"/>
  <c r="N67" i="1"/>
  <c r="S67" i="1" s="1"/>
  <c r="N50" i="1"/>
  <c r="S50" i="1" s="1"/>
  <c r="N60" i="1"/>
  <c r="S60" i="1" s="1"/>
  <c r="N68" i="1"/>
  <c r="N13" i="1"/>
  <c r="N119" i="1"/>
  <c r="S119" i="1" s="1"/>
  <c r="N29" i="1"/>
  <c r="N56" i="1"/>
  <c r="S56" i="1" s="1"/>
  <c r="N123" i="1"/>
  <c r="S123" i="1" s="1"/>
  <c r="N77" i="1"/>
  <c r="S77" i="1" s="1"/>
  <c r="N92" i="1"/>
  <c r="S92" i="1" s="1"/>
  <c r="N145" i="1"/>
  <c r="N115" i="1"/>
  <c r="S115" i="1" s="1"/>
  <c r="N133" i="1"/>
  <c r="S133" i="1" s="1"/>
  <c r="N38" i="1"/>
  <c r="S38" i="1" s="1"/>
  <c r="N100" i="1"/>
  <c r="S100" i="1" s="1"/>
  <c r="N107" i="1"/>
  <c r="S107" i="1" s="1"/>
  <c r="N116" i="1"/>
  <c r="N42" i="1"/>
  <c r="S42" i="1" s="1"/>
  <c r="N43" i="1"/>
  <c r="S43" i="1" s="1"/>
  <c r="N17" i="1"/>
  <c r="N47" i="1"/>
  <c r="S47" i="1" s="1"/>
  <c r="N72" i="1"/>
  <c r="N113" i="1"/>
  <c r="S113" i="1" s="1"/>
  <c r="N157" i="1"/>
  <c r="S157" i="1" s="1"/>
  <c r="N45" i="1"/>
  <c r="S45" i="1" s="1"/>
  <c r="N118" i="1"/>
  <c r="S118" i="1" s="1"/>
  <c r="N48" i="1"/>
  <c r="S48" i="1" s="1"/>
  <c r="N109" i="1"/>
  <c r="N96" i="1"/>
  <c r="N160" i="1"/>
  <c r="S160" i="1" s="1"/>
  <c r="N112" i="1"/>
  <c r="S112" i="1" s="1"/>
  <c r="N134" i="1"/>
  <c r="S134" i="1" s="1"/>
  <c r="N90" i="1"/>
  <c r="S90" i="1" s="1"/>
  <c r="N18" i="1"/>
  <c r="N35" i="1"/>
  <c r="S35" i="1" s="1"/>
  <c r="N103" i="1"/>
  <c r="S103" i="1" s="1"/>
  <c r="N150" i="1"/>
  <c r="S150" i="1" s="1"/>
  <c r="N39" i="1"/>
  <c r="S39" i="1" s="1"/>
  <c r="N146" i="1"/>
  <c r="S146" i="1" s="1"/>
  <c r="N136" i="1"/>
  <c r="S136" i="1" s="1"/>
  <c r="N147" i="1"/>
  <c r="S147" i="1" s="1"/>
  <c r="N75" i="1"/>
  <c r="S75" i="1" s="1"/>
  <c r="N32" i="1"/>
  <c r="S32" i="1" s="1"/>
  <c r="N168" i="1"/>
  <c r="S168" i="1" s="1"/>
  <c r="N104" i="1"/>
  <c r="S104" i="1" s="1"/>
  <c r="N126" i="1"/>
  <c r="N88" i="1"/>
  <c r="S88" i="1" s="1"/>
  <c r="N114" i="1"/>
  <c r="S114" i="1" s="1"/>
  <c r="N10" i="1"/>
  <c r="N101" i="1"/>
  <c r="S101" i="1" s="1"/>
  <c r="N57" i="1"/>
  <c r="S57" i="1" s="1"/>
  <c r="N99" i="1"/>
  <c r="S99" i="1" s="1"/>
  <c r="N16" i="1"/>
  <c r="N21" i="1"/>
  <c r="N33" i="1"/>
  <c r="S33" i="1" s="1"/>
  <c r="N151" i="1"/>
  <c r="S151" i="1" s="1"/>
  <c r="N95" i="1"/>
  <c r="S95" i="1" s="1"/>
  <c r="N111" i="1"/>
  <c r="N55" i="1"/>
  <c r="S55" i="1" s="1"/>
  <c r="N76" i="1"/>
  <c r="S76" i="1" s="1"/>
  <c r="N58" i="1"/>
  <c r="N37" i="1"/>
  <c r="N159" i="1"/>
  <c r="S159" i="1" s="1"/>
  <c r="N125" i="1"/>
  <c r="S125" i="1" s="1"/>
  <c r="N93" i="1"/>
  <c r="N74" i="1"/>
  <c r="S74" i="1" s="1"/>
  <c r="N59" i="1"/>
  <c r="S59" i="1" s="1"/>
  <c r="N19" i="1"/>
  <c r="N24" i="1"/>
  <c r="N161" i="1"/>
  <c r="S161" i="1" s="1"/>
  <c r="N52" i="1"/>
  <c r="S52" i="1" s="1"/>
  <c r="N128" i="1"/>
  <c r="S128" i="1" s="1"/>
  <c r="N28" i="1"/>
  <c r="N124" i="1"/>
  <c r="N98" i="1"/>
  <c r="S98" i="1" s="1"/>
  <c r="N15" i="1"/>
  <c r="N41" i="1"/>
  <c r="S41" i="1" s="1"/>
  <c r="N46" i="1"/>
  <c r="S46" i="1" s="1"/>
  <c r="N120" i="1"/>
  <c r="AQ44" i="1" s="1"/>
  <c r="N172" i="1"/>
  <c r="N81" i="1"/>
  <c r="S81" i="1" s="1"/>
  <c r="N64" i="1"/>
  <c r="N79" i="1"/>
  <c r="S79" i="1" s="1"/>
  <c r="N14" i="1"/>
  <c r="N87" i="1"/>
  <c r="S87" i="1" s="1"/>
  <c r="N156" i="1"/>
  <c r="S156" i="1" s="1"/>
  <c r="N86" i="1"/>
  <c r="S86" i="1" s="1"/>
  <c r="N154" i="1"/>
  <c r="S154" i="1" s="1"/>
  <c r="N82" i="1"/>
  <c r="S82" i="1" s="1"/>
  <c r="N66" i="1"/>
  <c r="N7" i="1"/>
  <c r="N127" i="1"/>
  <c r="S127" i="1" s="1"/>
  <c r="N89" i="1"/>
  <c r="S89" i="1" s="1"/>
  <c r="N65" i="1"/>
  <c r="AB65" i="1" s="1"/>
  <c r="N84" i="1"/>
  <c r="S84" i="1" s="1"/>
  <c r="N11" i="1"/>
  <c r="N53" i="1"/>
  <c r="S53" i="1" s="1"/>
  <c r="N30" i="1"/>
  <c r="S30" i="1" s="1"/>
  <c r="N153" i="1"/>
  <c r="S153" i="1" s="1"/>
  <c r="N80" i="1"/>
  <c r="S80" i="1" s="1"/>
  <c r="N142" i="1"/>
  <c r="N73" i="1"/>
  <c r="N27" i="1"/>
  <c r="N22" i="1"/>
  <c r="N31" i="1"/>
  <c r="N155" i="1"/>
  <c r="N158" i="1"/>
  <c r="S158" i="1" s="1"/>
  <c r="N102" i="1"/>
  <c r="S102" i="1" s="1"/>
  <c r="N129" i="1"/>
  <c r="N25" i="1"/>
  <c r="N106" i="1"/>
  <c r="N91" i="1"/>
  <c r="N105" i="1"/>
  <c r="S105" i="1" s="1"/>
  <c r="N169" i="1"/>
  <c r="S169" i="1" s="1"/>
  <c r="N171" i="1"/>
  <c r="S171" i="1" s="1"/>
  <c r="N83" i="1"/>
  <c r="S83" i="1" s="1"/>
  <c r="N26" i="1"/>
  <c r="N131" i="1"/>
  <c r="S131" i="1" s="1"/>
  <c r="N34" i="1"/>
  <c r="S34" i="1" s="1"/>
  <c r="N6" i="1"/>
  <c r="N85" i="1"/>
  <c r="N40" i="1"/>
  <c r="N137" i="1"/>
  <c r="N23" i="1"/>
  <c r="N61" i="1"/>
  <c r="N170" i="1"/>
  <c r="N178" i="1"/>
  <c r="N180" i="1"/>
  <c r="S180" i="1" s="1"/>
  <c r="N62" i="1"/>
  <c r="N130" i="1"/>
  <c r="N163" i="1"/>
  <c r="N162" i="1"/>
  <c r="S162" i="1" s="1"/>
  <c r="N140" i="1"/>
  <c r="S140" i="1" s="1"/>
  <c r="N78" i="1"/>
  <c r="S78" i="1" s="1"/>
  <c r="N44" i="1"/>
  <c r="N54" i="1"/>
  <c r="N36" i="1"/>
  <c r="S36" i="1" s="1"/>
  <c r="N12" i="1"/>
  <c r="N8" i="1"/>
  <c r="N20" i="1"/>
  <c r="N141" i="1"/>
  <c r="N165" i="1"/>
  <c r="S165" i="1" s="1"/>
  <c r="N166" i="1"/>
  <c r="S166" i="1" s="1"/>
  <c r="N167" i="1"/>
  <c r="S167" i="1" s="1"/>
  <c r="N173" i="1"/>
  <c r="S173" i="1" s="1"/>
  <c r="N174" i="1"/>
  <c r="N177" i="1"/>
  <c r="N176" i="1"/>
  <c r="S176" i="1" s="1"/>
  <c r="N181" i="1"/>
  <c r="S181" i="1" s="1"/>
  <c r="N185" i="1"/>
  <c r="S185" i="1" s="1"/>
  <c r="N184" i="1"/>
  <c r="S184" i="1" s="1"/>
  <c r="N186" i="1"/>
  <c r="N188" i="1"/>
  <c r="S188" i="1" s="1"/>
  <c r="N183" i="1"/>
  <c r="S183" i="1" s="1"/>
  <c r="N189" i="1"/>
  <c r="N182" i="1"/>
  <c r="S182" i="1" s="1"/>
  <c r="N191" i="1"/>
  <c r="S191" i="1" s="1"/>
  <c r="N187" i="1"/>
  <c r="N190" i="1"/>
  <c r="S190" i="1" s="1"/>
  <c r="AS67" i="1"/>
  <c r="Y191" i="1"/>
  <c r="AA191" i="1"/>
  <c r="AF191" i="1"/>
  <c r="AR67" i="1"/>
  <c r="AP67" i="1"/>
  <c r="AN67" i="1"/>
  <c r="AT67" i="1"/>
  <c r="AU67" i="1"/>
  <c r="AO67" i="1"/>
  <c r="Z190" i="1"/>
  <c r="AE189" i="1"/>
  <c r="AD189" i="1"/>
  <c r="Y189" i="1"/>
  <c r="AD190" i="1"/>
  <c r="AA189" i="1"/>
  <c r="AF189" i="1"/>
  <c r="AE190" i="1"/>
  <c r="Z189" i="1"/>
  <c r="AC189" i="1"/>
  <c r="AC190" i="1"/>
  <c r="AC191" i="1"/>
  <c r="Z191" i="1"/>
  <c r="AD191" i="1"/>
  <c r="Y190" i="1"/>
  <c r="AA190" i="1"/>
  <c r="AF190" i="1"/>
  <c r="AE191" i="1"/>
  <c r="AF113" i="1"/>
  <c r="AN66" i="1"/>
  <c r="AU66" i="1"/>
  <c r="AR66" i="1"/>
  <c r="AT66" i="1"/>
  <c r="AP66" i="1"/>
  <c r="AS66" i="1"/>
  <c r="AO66" i="1"/>
  <c r="AE188" i="1"/>
  <c r="AA186" i="1"/>
  <c r="AF188" i="1"/>
  <c r="AC186" i="1"/>
  <c r="Y186" i="1"/>
  <c r="AC188" i="1"/>
  <c r="Z186" i="1"/>
  <c r="AD187" i="1"/>
  <c r="AC187" i="1"/>
  <c r="Y187" i="1"/>
  <c r="AA187" i="1"/>
  <c r="AD188" i="1"/>
  <c r="AE186" i="1"/>
  <c r="Z187" i="1"/>
  <c r="AF186" i="1"/>
  <c r="Y188" i="1"/>
  <c r="AA188" i="1"/>
  <c r="AD186" i="1"/>
  <c r="AE187" i="1"/>
  <c r="Z188" i="1"/>
  <c r="AF187" i="1"/>
  <c r="Z182" i="1"/>
  <c r="AD182" i="1"/>
  <c r="Y182" i="1"/>
  <c r="AF182" i="1"/>
  <c r="AA182" i="1"/>
  <c r="AC182" i="1"/>
  <c r="AE182" i="1"/>
  <c r="AT65" i="1"/>
  <c r="AP65" i="1"/>
  <c r="AO65" i="1"/>
  <c r="AN65" i="1"/>
  <c r="AR65" i="1"/>
  <c r="AU65" i="1"/>
  <c r="AS65" i="1"/>
  <c r="AF183" i="1"/>
  <c r="AD183" i="1"/>
  <c r="AA185" i="1"/>
  <c r="AE184" i="1"/>
  <c r="Z185" i="1"/>
  <c r="AF184" i="1"/>
  <c r="AC184" i="1"/>
  <c r="AD184" i="1"/>
  <c r="Y185" i="1"/>
  <c r="AA183" i="1"/>
  <c r="Z183" i="1"/>
  <c r="Y183" i="1"/>
  <c r="AC185" i="1"/>
  <c r="AE185" i="1"/>
  <c r="Z184" i="1"/>
  <c r="AF185" i="1"/>
  <c r="AD185" i="1"/>
  <c r="AC183" i="1"/>
  <c r="Y184" i="1"/>
  <c r="AA184" i="1"/>
  <c r="AE183" i="1"/>
  <c r="AP64" i="1"/>
  <c r="AU64" i="1"/>
  <c r="AT64" i="1"/>
  <c r="AA181" i="1"/>
  <c r="AS64" i="1"/>
  <c r="AO64" i="1"/>
  <c r="AR64" i="1"/>
  <c r="Y180" i="1"/>
  <c r="AN64" i="1"/>
  <c r="AA180" i="1"/>
  <c r="AC181" i="1"/>
  <c r="AD181" i="1"/>
  <c r="Z181" i="1"/>
  <c r="AF180" i="1"/>
  <c r="Y181" i="1"/>
  <c r="AE180" i="1"/>
  <c r="AF181" i="1"/>
  <c r="AE181" i="1"/>
  <c r="AD180" i="1"/>
  <c r="Z180" i="1"/>
  <c r="AC180" i="1"/>
  <c r="AF176" i="1"/>
  <c r="AF179" i="1"/>
  <c r="AE175" i="1"/>
  <c r="Z179" i="1"/>
  <c r="AD179" i="1"/>
  <c r="Y178" i="1"/>
  <c r="AA179" i="1"/>
  <c r="AE179" i="1"/>
  <c r="Z178" i="1"/>
  <c r="AD178" i="1"/>
  <c r="AA178" i="1"/>
  <c r="Y174" i="1"/>
  <c r="AF174" i="1"/>
  <c r="AE177" i="1"/>
  <c r="AF177" i="1"/>
  <c r="Z175" i="1"/>
  <c r="AE174" i="1"/>
  <c r="AA175" i="1"/>
  <c r="AC176" i="1"/>
  <c r="Z177" i="1"/>
  <c r="AD177" i="1"/>
  <c r="AC177" i="1"/>
  <c r="Y176" i="1"/>
  <c r="AA177" i="1"/>
  <c r="AF178" i="1"/>
  <c r="Z174" i="1"/>
  <c r="AD174" i="1"/>
  <c r="AC175" i="1"/>
  <c r="AA174" i="1"/>
  <c r="Y179" i="1"/>
  <c r="AC179" i="1"/>
  <c r="AE176" i="1"/>
  <c r="AE178" i="1"/>
  <c r="AF175" i="1"/>
  <c r="AD175" i="1"/>
  <c r="Y175" i="1"/>
  <c r="AC174" i="1"/>
  <c r="Z176" i="1"/>
  <c r="AC178" i="1"/>
  <c r="AD176" i="1"/>
  <c r="Y177" i="1"/>
  <c r="AA176" i="1"/>
  <c r="AT63" i="1"/>
  <c r="AU63" i="1"/>
  <c r="AS63" i="1"/>
  <c r="AN63" i="1"/>
  <c r="AO63" i="1"/>
  <c r="AR63" i="1"/>
  <c r="AP63" i="1"/>
  <c r="AT62" i="1"/>
  <c r="AP62" i="1"/>
  <c r="AU62" i="1"/>
  <c r="AS62" i="1"/>
  <c r="AR62" i="1"/>
  <c r="AN62" i="1"/>
  <c r="AO62" i="1"/>
  <c r="AO61" i="1"/>
  <c r="AU61" i="1"/>
  <c r="AN61" i="1"/>
  <c r="AR61" i="1"/>
  <c r="AT61" i="1"/>
  <c r="AS61" i="1"/>
  <c r="AP61" i="1"/>
  <c r="AC171" i="1"/>
  <c r="AD171" i="1"/>
  <c r="Y170" i="1"/>
  <c r="AA172" i="1"/>
  <c r="AA171" i="1"/>
  <c r="AF172" i="1"/>
  <c r="AD172" i="1"/>
  <c r="AC169" i="1"/>
  <c r="S172" i="1"/>
  <c r="Y172" i="1"/>
  <c r="AA170" i="1"/>
  <c r="AE173" i="1"/>
  <c r="Z173" i="1"/>
  <c r="AF173" i="1"/>
  <c r="AF170" i="1"/>
  <c r="AD170" i="1"/>
  <c r="Y173" i="1"/>
  <c r="Y169" i="1"/>
  <c r="AA169" i="1"/>
  <c r="AC173" i="1"/>
  <c r="AE169" i="1"/>
  <c r="AC172" i="1"/>
  <c r="Z171" i="1"/>
  <c r="AF171" i="1"/>
  <c r="AD173" i="1"/>
  <c r="Y171" i="1"/>
  <c r="AA173" i="1"/>
  <c r="AE171" i="1"/>
  <c r="Z172" i="1"/>
  <c r="Z169" i="1"/>
  <c r="AF169" i="1"/>
  <c r="AC170" i="1"/>
  <c r="AE170" i="1"/>
  <c r="AE172" i="1"/>
  <c r="Z170" i="1"/>
  <c r="AD169" i="1"/>
  <c r="S109" i="1"/>
  <c r="S71" i="1"/>
  <c r="S63" i="1"/>
  <c r="S164" i="1"/>
  <c r="S122" i="1"/>
  <c r="S117" i="1"/>
  <c r="Y69" i="1"/>
  <c r="Z167" i="1"/>
  <c r="Y167" i="1"/>
  <c r="AF167" i="1"/>
  <c r="AE167" i="1"/>
  <c r="AC167" i="1"/>
  <c r="AA167" i="1"/>
  <c r="AD167" i="1"/>
  <c r="AP60" i="1"/>
  <c r="AS60" i="1"/>
  <c r="AO60" i="1"/>
  <c r="AR60" i="1"/>
  <c r="AE168" i="1"/>
  <c r="AT60" i="1"/>
  <c r="Y168" i="1"/>
  <c r="AN60" i="1"/>
  <c r="AF168" i="1"/>
  <c r="AU60" i="1"/>
  <c r="AD168" i="1"/>
  <c r="AA168" i="1"/>
  <c r="Z168" i="1"/>
  <c r="AC168" i="1"/>
  <c r="Z95" i="1"/>
  <c r="AD166" i="1"/>
  <c r="AE166" i="1"/>
  <c r="AA166" i="1"/>
  <c r="AF166" i="1"/>
  <c r="AC166" i="1"/>
  <c r="Y166" i="1"/>
  <c r="Z166" i="1"/>
  <c r="Z135" i="1"/>
  <c r="Z11" i="1"/>
  <c r="AO22" i="1"/>
  <c r="AE165" i="1"/>
  <c r="Z36" i="1"/>
  <c r="Z29" i="1"/>
  <c r="AF165" i="1"/>
  <c r="Z67" i="1"/>
  <c r="Z66" i="1"/>
  <c r="Z61" i="1"/>
  <c r="Z44" i="1"/>
  <c r="AO13" i="1"/>
  <c r="Z127" i="1"/>
  <c r="Z28" i="1"/>
  <c r="Z24" i="1"/>
  <c r="Z69" i="1"/>
  <c r="Z10" i="1"/>
  <c r="AO26" i="1"/>
  <c r="Z15" i="1"/>
  <c r="Z50" i="1"/>
  <c r="AO8" i="1"/>
  <c r="Z40" i="1"/>
  <c r="Z132" i="1"/>
  <c r="Z152" i="1"/>
  <c r="Z46" i="1"/>
  <c r="AT59" i="1"/>
  <c r="Z55" i="1"/>
  <c r="Z48" i="1"/>
  <c r="AR59" i="1"/>
  <c r="AU59" i="1"/>
  <c r="AN59" i="1"/>
  <c r="AP59" i="1"/>
  <c r="AS59" i="1"/>
  <c r="AO59" i="1"/>
  <c r="AC165" i="1"/>
  <c r="Y165" i="1"/>
  <c r="AA165" i="1"/>
  <c r="AD165" i="1"/>
  <c r="Z165" i="1"/>
  <c r="Z84" i="1"/>
  <c r="Z14" i="1"/>
  <c r="Z159" i="1"/>
  <c r="AO43" i="1"/>
  <c r="Z34" i="1"/>
  <c r="Z145" i="1"/>
  <c r="Z125" i="1"/>
  <c r="AO7" i="1"/>
  <c r="AO35" i="1"/>
  <c r="Z68" i="1"/>
  <c r="AO54" i="1"/>
  <c r="Z41" i="1"/>
  <c r="Z12" i="1"/>
  <c r="AO18" i="1"/>
  <c r="Z45" i="1"/>
  <c r="Z9" i="1"/>
  <c r="AO39" i="1"/>
  <c r="Z121" i="1"/>
  <c r="AO37" i="1"/>
  <c r="Z133" i="1"/>
  <c r="Z94" i="1"/>
  <c r="Z96" i="1"/>
  <c r="Z88" i="1"/>
  <c r="Z51" i="1"/>
  <c r="Z109" i="1"/>
  <c r="Z112" i="1"/>
  <c r="Z151" i="1"/>
  <c r="Z101" i="1"/>
  <c r="AO6" i="1"/>
  <c r="AO21" i="1"/>
  <c r="Z8" i="1"/>
  <c r="Z120" i="1"/>
  <c r="Z56" i="1"/>
  <c r="Z126" i="1"/>
  <c r="Z74" i="1"/>
  <c r="AO30" i="1"/>
  <c r="AO27" i="1"/>
  <c r="Z86" i="1"/>
  <c r="Z19" i="1"/>
  <c r="AO40" i="1"/>
  <c r="AO33" i="1"/>
  <c r="Z122" i="1"/>
  <c r="Z102" i="1"/>
  <c r="AO20" i="1"/>
  <c r="Z160" i="1"/>
  <c r="Z100" i="1"/>
  <c r="Z107" i="1"/>
  <c r="AO45" i="1"/>
  <c r="Z110" i="1"/>
  <c r="AO44" i="1"/>
  <c r="Z144" i="1"/>
  <c r="Z103" i="1"/>
  <c r="Z89" i="1"/>
  <c r="Z97" i="1"/>
  <c r="Z57" i="1"/>
  <c r="Z114" i="1"/>
  <c r="Z32" i="1"/>
  <c r="Z131" i="1"/>
  <c r="AO51" i="1"/>
  <c r="Z64" i="1"/>
  <c r="Z156" i="1"/>
  <c r="AO46" i="1"/>
  <c r="Z105" i="1"/>
  <c r="Z39" i="1"/>
  <c r="AO52" i="1"/>
  <c r="AO24" i="1"/>
  <c r="Z147" i="1"/>
  <c r="AO55" i="1"/>
  <c r="Z59" i="1"/>
  <c r="Z58" i="1"/>
  <c r="AO10" i="1"/>
  <c r="Z20" i="1"/>
  <c r="Z42" i="1"/>
  <c r="Z31" i="1"/>
  <c r="Z30" i="1"/>
  <c r="Z115" i="1"/>
  <c r="Z154" i="1"/>
  <c r="Z63" i="1"/>
  <c r="Z72" i="1"/>
  <c r="Z146" i="1"/>
  <c r="Z148" i="1"/>
  <c r="Z70" i="1"/>
  <c r="Z130" i="1"/>
  <c r="Z60" i="1"/>
  <c r="AO14" i="1"/>
  <c r="Z38" i="1"/>
  <c r="Z62" i="1"/>
  <c r="Z43" i="1"/>
  <c r="Z49" i="1"/>
  <c r="AO32" i="1"/>
  <c r="Z143" i="1"/>
  <c r="Z87" i="1"/>
  <c r="Z153" i="1"/>
  <c r="AO16" i="1"/>
  <c r="Z65" i="1"/>
  <c r="AO25" i="1"/>
  <c r="Z37" i="1"/>
  <c r="Z47" i="1"/>
  <c r="AO17" i="1"/>
  <c r="Z85" i="1"/>
  <c r="AO28" i="1"/>
  <c r="Z79" i="1"/>
  <c r="Z155" i="1"/>
  <c r="Z116" i="1"/>
  <c r="AO42" i="1"/>
  <c r="Z80" i="1"/>
  <c r="Z157" i="1"/>
  <c r="AO47" i="1"/>
  <c r="Z73" i="1"/>
  <c r="Z26" i="1"/>
  <c r="Z91" i="1"/>
  <c r="Z140" i="1"/>
  <c r="Z119" i="1"/>
  <c r="Z18" i="1"/>
  <c r="Z128" i="1"/>
  <c r="Z104" i="1"/>
  <c r="AO29" i="1"/>
  <c r="AO23" i="1"/>
  <c r="AO19" i="1"/>
  <c r="Z71" i="1"/>
  <c r="Z106" i="1"/>
  <c r="Z142" i="1"/>
  <c r="Z33" i="1"/>
  <c r="Z22" i="1"/>
  <c r="Z158" i="1"/>
  <c r="Z52" i="1"/>
  <c r="AO53" i="1"/>
  <c r="AO12" i="1"/>
  <c r="Z83" i="1"/>
  <c r="Z21" i="1"/>
  <c r="AO11" i="1"/>
  <c r="Z27" i="1"/>
  <c r="Z13" i="1"/>
  <c r="AO38" i="1"/>
  <c r="Z25" i="1"/>
  <c r="Z78" i="1"/>
  <c r="Z76" i="1"/>
  <c r="Z77" i="1"/>
  <c r="Z129" i="1"/>
  <c r="Z118" i="1"/>
  <c r="Z113" i="1"/>
  <c r="Z111" i="1"/>
  <c r="Z23" i="1"/>
  <c r="Z53" i="1"/>
  <c r="AO36" i="1"/>
  <c r="Z35" i="1"/>
  <c r="Z54" i="1"/>
  <c r="AO15" i="1"/>
  <c r="AO34" i="1"/>
  <c r="Z92" i="1"/>
  <c r="Z117" i="1"/>
  <c r="AO56" i="1"/>
  <c r="AO50" i="1"/>
  <c r="Z108" i="1"/>
  <c r="Z124" i="1"/>
  <c r="AO57" i="1"/>
  <c r="AO41" i="1"/>
  <c r="Z99" i="1"/>
  <c r="Z90" i="1"/>
  <c r="Z123" i="1"/>
  <c r="Z137" i="1"/>
  <c r="Z82" i="1"/>
  <c r="Z150" i="1"/>
  <c r="Z98" i="1"/>
  <c r="Z75" i="1"/>
  <c r="Z141" i="1"/>
  <c r="Z161" i="1"/>
  <c r="Z93" i="1"/>
  <c r="Z149" i="1"/>
  <c r="Z162" i="1"/>
  <c r="Z163" i="1"/>
  <c r="AO58" i="1"/>
  <c r="Z164" i="1"/>
  <c r="AO31" i="1"/>
  <c r="Z81" i="1"/>
  <c r="AO48" i="1"/>
  <c r="AO49" i="1"/>
  <c r="AO9" i="1"/>
  <c r="Z17" i="1"/>
  <c r="Z16" i="1"/>
  <c r="Z139" i="1"/>
  <c r="Z138" i="1"/>
  <c r="Z136" i="1"/>
  <c r="Z134" i="1"/>
  <c r="Y43" i="1"/>
  <c r="Y112" i="1"/>
  <c r="AC161" i="1"/>
  <c r="AF164" i="1"/>
  <c r="AA161" i="1"/>
  <c r="AD161" i="1"/>
  <c r="AE161" i="1"/>
  <c r="AF162" i="1"/>
  <c r="AA163" i="1"/>
  <c r="AD163" i="1"/>
  <c r="Y163" i="1"/>
  <c r="AE162" i="1"/>
  <c r="AF161" i="1"/>
  <c r="AA164" i="1"/>
  <c r="AP6" i="1"/>
  <c r="Y161" i="1"/>
  <c r="AF163" i="1"/>
  <c r="AD164" i="1"/>
  <c r="Y164" i="1"/>
  <c r="AE163" i="1"/>
  <c r="AC162" i="1"/>
  <c r="AF92" i="1"/>
  <c r="AC163" i="1"/>
  <c r="AA162" i="1"/>
  <c r="AC164" i="1"/>
  <c r="AD162" i="1"/>
  <c r="Y162" i="1"/>
  <c r="AE164" i="1"/>
  <c r="AN39" i="1"/>
  <c r="AN10" i="1"/>
  <c r="Y20" i="1"/>
  <c r="AC104" i="1"/>
  <c r="AC103" i="1"/>
  <c r="Y94" i="1"/>
  <c r="Y136" i="1"/>
  <c r="Y76" i="1"/>
  <c r="Y124" i="1"/>
  <c r="Y9" i="1"/>
  <c r="Y90" i="1"/>
  <c r="Y89" i="1"/>
  <c r="Y51" i="1"/>
  <c r="Y133" i="1"/>
  <c r="Y92" i="1"/>
  <c r="Y156" i="1"/>
  <c r="AN55" i="1"/>
  <c r="Y120" i="1"/>
  <c r="Y63" i="1"/>
  <c r="Y50" i="1"/>
  <c r="Y83" i="1"/>
  <c r="Y18" i="1"/>
  <c r="Y78" i="1"/>
  <c r="Y48" i="1"/>
  <c r="Y119" i="1"/>
  <c r="AN48" i="1"/>
  <c r="Y103" i="1"/>
  <c r="AN31" i="1"/>
  <c r="AN34" i="1"/>
  <c r="Y49" i="1"/>
  <c r="Y155" i="1"/>
  <c r="AN43" i="1"/>
  <c r="AC150" i="1"/>
  <c r="Y19" i="1"/>
  <c r="Y140" i="1"/>
  <c r="Y38" i="1"/>
  <c r="Y150" i="1"/>
  <c r="Y17" i="1"/>
  <c r="Y148" i="1"/>
  <c r="Y126" i="1"/>
  <c r="AN6" i="1"/>
  <c r="Y104" i="1"/>
  <c r="Y36" i="1"/>
  <c r="Y64" i="1"/>
  <c r="Y118" i="1"/>
  <c r="Y35" i="1"/>
  <c r="AN15" i="1"/>
  <c r="Y22" i="1"/>
  <c r="Y42" i="1"/>
  <c r="Y44" i="1"/>
  <c r="Y59" i="1"/>
  <c r="AN20" i="1"/>
  <c r="Y132" i="1"/>
  <c r="Y8" i="1"/>
  <c r="Y115" i="1"/>
  <c r="Y121" i="1"/>
  <c r="Y134" i="1"/>
  <c r="Y37" i="1"/>
  <c r="Y154" i="1"/>
  <c r="Y117" i="1"/>
  <c r="Y91" i="1"/>
  <c r="AC109" i="1"/>
  <c r="AN40" i="1"/>
  <c r="AN42" i="1"/>
  <c r="AN18" i="1"/>
  <c r="Y31" i="1"/>
  <c r="Y128" i="1"/>
  <c r="Y84" i="1"/>
  <c r="Y60" i="1"/>
  <c r="AN58" i="1"/>
  <c r="AN9" i="1"/>
  <c r="Y61" i="1"/>
  <c r="Y93" i="1"/>
  <c r="AC42" i="1"/>
  <c r="Y72" i="1"/>
  <c r="Y102" i="1"/>
  <c r="Y85" i="1"/>
  <c r="Y143" i="1"/>
  <c r="Y135" i="1"/>
  <c r="Y142" i="1"/>
  <c r="Y81" i="1"/>
  <c r="Y152" i="1"/>
  <c r="Y30" i="1"/>
  <c r="Y109" i="1"/>
  <c r="Y141" i="1"/>
  <c r="Y110" i="1"/>
  <c r="AN38" i="1"/>
  <c r="Y116" i="1"/>
  <c r="Y111" i="1"/>
  <c r="Y149" i="1"/>
  <c r="Y139" i="1"/>
  <c r="Y127" i="1"/>
  <c r="Y62" i="1"/>
  <c r="AN46" i="1"/>
  <c r="Y114" i="1"/>
  <c r="Y105" i="1"/>
  <c r="AN53" i="1"/>
  <c r="Y65" i="1"/>
  <c r="AN24" i="1"/>
  <c r="Y66" i="1"/>
  <c r="AN25" i="1"/>
  <c r="Y56" i="1"/>
  <c r="Y58" i="1"/>
  <c r="AN36" i="1"/>
  <c r="AN56" i="1"/>
  <c r="Y28" i="1"/>
  <c r="Y99" i="1"/>
  <c r="Y34" i="1"/>
  <c r="Y16" i="1"/>
  <c r="Y45" i="1"/>
  <c r="AN11" i="1"/>
  <c r="AN47" i="1"/>
  <c r="AN45" i="1"/>
  <c r="Y67" i="1"/>
  <c r="Y41" i="1"/>
  <c r="Y77" i="1"/>
  <c r="Y21" i="1"/>
  <c r="AN12" i="1"/>
  <c r="AN26" i="1"/>
  <c r="AN29" i="1"/>
  <c r="AN17" i="1"/>
  <c r="Y131" i="1"/>
  <c r="Y39" i="1"/>
  <c r="Y125" i="1"/>
  <c r="Y40" i="1"/>
  <c r="AN19" i="1"/>
  <c r="AN51" i="1"/>
  <c r="Y33" i="1"/>
  <c r="Y74" i="1"/>
  <c r="Y106" i="1"/>
  <c r="Y25" i="1"/>
  <c r="Y24" i="1"/>
  <c r="AN44" i="1"/>
  <c r="Y144" i="1"/>
  <c r="Y123" i="1"/>
  <c r="Y108" i="1"/>
  <c r="Y122" i="1"/>
  <c r="AN14" i="1"/>
  <c r="Y47" i="1"/>
  <c r="AN54" i="1"/>
  <c r="Y29" i="1"/>
  <c r="Y46" i="1"/>
  <c r="Y107" i="1"/>
  <c r="Y153" i="1"/>
  <c r="Y23" i="1"/>
  <c r="Y158" i="1"/>
  <c r="Y57" i="1"/>
  <c r="Y32" i="1"/>
  <c r="AN8" i="1"/>
  <c r="Y145" i="1"/>
  <c r="Y80" i="1"/>
  <c r="Y75" i="1"/>
  <c r="AN23" i="1"/>
  <c r="Y100" i="1"/>
  <c r="AN16" i="1"/>
  <c r="Y98" i="1"/>
  <c r="Y27" i="1"/>
  <c r="Y157" i="1"/>
  <c r="AN49" i="1"/>
  <c r="Y54" i="1"/>
  <c r="Y159" i="1"/>
  <c r="Y96" i="1"/>
  <c r="Y15" i="1"/>
  <c r="Y11" i="1"/>
  <c r="AN33" i="1"/>
  <c r="Y95" i="1"/>
  <c r="AN57" i="1"/>
  <c r="Y97" i="1"/>
  <c r="Y130" i="1"/>
  <c r="Y87" i="1"/>
  <c r="Y10" i="1"/>
  <c r="AN7" i="1"/>
  <c r="Y160" i="1"/>
  <c r="Y52" i="1"/>
  <c r="Y26" i="1"/>
  <c r="Y12" i="1"/>
  <c r="AN30" i="1"/>
  <c r="Y146" i="1"/>
  <c r="Y113" i="1"/>
  <c r="AN41" i="1"/>
  <c r="Y82" i="1"/>
  <c r="AN21" i="1"/>
  <c r="Y147" i="1"/>
  <c r="Y129" i="1"/>
  <c r="AN35" i="1"/>
  <c r="Y55" i="1"/>
  <c r="AN28" i="1"/>
  <c r="Y14" i="1"/>
  <c r="AN37" i="1"/>
  <c r="Y88" i="1"/>
  <c r="AN52" i="1"/>
  <c r="Y13" i="1"/>
  <c r="AN13" i="1"/>
  <c r="Y73" i="1"/>
  <c r="Y53" i="1"/>
  <c r="AN22" i="1"/>
  <c r="Y137" i="1"/>
  <c r="Y101" i="1"/>
  <c r="Y68" i="1"/>
  <c r="AN50" i="1"/>
  <c r="Y138" i="1"/>
  <c r="AN32" i="1"/>
  <c r="Y151" i="1"/>
  <c r="Y79" i="1"/>
  <c r="Y86" i="1"/>
  <c r="AN27" i="1"/>
  <c r="Y71" i="1"/>
  <c r="Y70" i="1"/>
  <c r="AC15" i="1"/>
  <c r="AC75" i="1"/>
  <c r="AC114" i="1"/>
  <c r="AC154" i="1"/>
  <c r="AC74" i="1"/>
  <c r="AC25" i="1"/>
  <c r="AR49" i="1"/>
  <c r="AC120" i="1"/>
  <c r="AR45" i="1"/>
  <c r="AC96" i="1"/>
  <c r="AC85" i="1"/>
  <c r="AC155" i="1"/>
  <c r="AC70" i="1"/>
  <c r="AR17" i="1"/>
  <c r="AC126" i="1"/>
  <c r="AC80" i="1"/>
  <c r="AC24" i="1"/>
  <c r="AC82" i="1"/>
  <c r="AC142" i="1"/>
  <c r="AC49" i="1"/>
  <c r="AR6" i="1"/>
  <c r="AR35" i="1"/>
  <c r="AC86" i="1"/>
  <c r="AC131" i="1"/>
  <c r="AC22" i="1"/>
  <c r="AR21" i="1"/>
  <c r="AC130" i="1"/>
  <c r="AR9" i="1"/>
  <c r="AC119" i="1"/>
  <c r="AC65" i="1"/>
  <c r="AR54" i="1"/>
  <c r="AR19" i="1"/>
  <c r="AR33" i="1"/>
  <c r="AC146" i="1"/>
  <c r="AC113" i="1"/>
  <c r="AC157" i="1"/>
  <c r="AC71" i="1"/>
  <c r="AC14" i="1"/>
  <c r="AC38" i="1"/>
  <c r="AC107" i="1"/>
  <c r="AR23" i="1"/>
  <c r="AR46" i="1"/>
  <c r="AR14" i="1"/>
  <c r="AC43" i="1"/>
  <c r="AC100" i="1"/>
  <c r="AR38" i="1"/>
  <c r="AC99" i="1"/>
  <c r="AC63" i="1"/>
  <c r="AC129" i="1"/>
  <c r="AC156" i="1"/>
  <c r="AC76" i="1"/>
  <c r="AC41" i="1"/>
  <c r="AC148" i="1"/>
  <c r="AC78" i="1"/>
  <c r="AC133" i="1"/>
  <c r="AC159" i="1"/>
  <c r="AR47" i="1"/>
  <c r="AC136" i="1"/>
  <c r="AC147" i="1"/>
  <c r="AR27" i="1"/>
  <c r="AC128" i="1"/>
  <c r="AC79" i="1"/>
  <c r="AR29" i="1"/>
  <c r="AC48" i="1"/>
  <c r="AC61" i="1"/>
  <c r="AC115" i="1"/>
  <c r="AR10" i="1"/>
  <c r="AR41" i="1"/>
  <c r="AR25" i="1"/>
  <c r="AC132" i="1"/>
  <c r="AC39" i="1"/>
  <c r="AC153" i="1"/>
  <c r="AC112" i="1"/>
  <c r="AC77" i="1"/>
  <c r="AR43" i="1"/>
  <c r="AC57" i="1"/>
  <c r="AC23" i="1"/>
  <c r="AC58" i="1"/>
  <c r="AC17" i="1"/>
  <c r="AC40" i="1"/>
  <c r="AC18" i="1"/>
  <c r="AC137" i="1"/>
  <c r="AC89" i="1"/>
  <c r="AR28" i="1"/>
  <c r="AR58" i="1"/>
  <c r="AC16" i="1"/>
  <c r="AR11" i="1"/>
  <c r="AC59" i="1"/>
  <c r="AC53" i="1"/>
  <c r="AR52" i="1"/>
  <c r="AC152" i="1"/>
  <c r="AC91" i="1"/>
  <c r="AC138" i="1"/>
  <c r="AR8" i="1"/>
  <c r="AC111" i="1"/>
  <c r="AR48" i="1"/>
  <c r="AC44" i="1"/>
  <c r="AR16" i="1"/>
  <c r="AC135" i="1"/>
  <c r="AC105" i="1"/>
  <c r="AR30" i="1"/>
  <c r="AC81" i="1"/>
  <c r="AC125" i="1"/>
  <c r="AC158" i="1"/>
  <c r="AC122" i="1"/>
  <c r="AC160" i="1"/>
  <c r="AC47" i="1"/>
  <c r="AC36" i="1"/>
  <c r="AC127" i="1"/>
  <c r="AR37" i="1"/>
  <c r="AC123" i="1"/>
  <c r="AC102" i="1"/>
  <c r="AC83" i="1"/>
  <c r="AC50" i="1"/>
  <c r="AC110" i="1"/>
  <c r="AR51" i="1"/>
  <c r="AC33" i="1"/>
  <c r="AC52" i="1"/>
  <c r="AC19" i="1"/>
  <c r="AC45" i="1"/>
  <c r="AC21" i="1"/>
  <c r="AC101" i="1"/>
  <c r="AC60" i="1"/>
  <c r="AC134" i="1"/>
  <c r="AC55" i="1"/>
  <c r="AR57" i="1"/>
  <c r="AR7" i="1"/>
  <c r="AC29" i="1"/>
  <c r="AC141" i="1"/>
  <c r="AC69" i="1"/>
  <c r="AC46" i="1"/>
  <c r="AC37" i="1"/>
  <c r="AC121" i="1"/>
  <c r="AC90" i="1"/>
  <c r="AR39" i="1"/>
  <c r="AR18" i="1"/>
  <c r="AR44" i="1"/>
  <c r="AC106" i="1"/>
  <c r="AC124" i="1"/>
  <c r="AR42" i="1"/>
  <c r="AC84" i="1"/>
  <c r="AR56" i="1"/>
  <c r="AC20" i="1"/>
  <c r="AR55" i="1"/>
  <c r="AR22" i="1"/>
  <c r="AR36" i="1"/>
  <c r="AC98" i="1"/>
  <c r="AC28" i="1"/>
  <c r="AC56" i="1"/>
  <c r="AR13" i="1"/>
  <c r="AC140" i="1"/>
  <c r="AC64" i="1"/>
  <c r="AC54" i="1"/>
  <c r="AC62" i="1"/>
  <c r="AC151" i="1"/>
  <c r="AR24" i="1"/>
  <c r="AC68" i="1"/>
  <c r="AC11" i="1"/>
  <c r="AC27" i="1"/>
  <c r="AR12" i="1"/>
  <c r="AC26" i="1"/>
  <c r="AC10" i="1"/>
  <c r="AC108" i="1"/>
  <c r="AR20" i="1"/>
  <c r="AR40" i="1"/>
  <c r="AC72" i="1"/>
  <c r="AR15" i="1"/>
  <c r="AC9" i="1"/>
  <c r="AC144" i="1"/>
  <c r="AC12" i="1"/>
  <c r="AC145" i="1"/>
  <c r="AC94" i="1"/>
  <c r="AC8" i="1"/>
  <c r="AC88" i="1"/>
  <c r="AC13" i="1"/>
  <c r="AR32" i="1"/>
  <c r="AC34" i="1"/>
  <c r="AC35" i="1"/>
  <c r="AC66" i="1"/>
  <c r="AC67" i="1"/>
  <c r="AC87" i="1"/>
  <c r="AR26" i="1"/>
  <c r="AC143" i="1"/>
  <c r="AC73" i="1"/>
  <c r="AC95" i="1"/>
  <c r="AC97" i="1"/>
  <c r="AC149" i="1"/>
  <c r="AR53" i="1"/>
  <c r="AC30" i="1"/>
  <c r="AC139" i="1"/>
  <c r="AC51" i="1"/>
  <c r="AR50" i="1"/>
  <c r="AC118" i="1"/>
  <c r="AC92" i="1"/>
  <c r="AR31" i="1"/>
  <c r="AC93" i="1"/>
  <c r="AR34" i="1"/>
  <c r="AC116" i="1"/>
  <c r="AC117" i="1"/>
  <c r="AC31" i="1"/>
  <c r="AC32" i="1"/>
  <c r="AD32" i="1"/>
  <c r="AD139" i="1"/>
  <c r="AD49" i="1"/>
  <c r="AD19" i="1"/>
  <c r="AE109" i="1"/>
  <c r="AE61" i="1"/>
  <c r="AE106" i="1"/>
  <c r="AE83" i="1"/>
  <c r="AF53" i="1"/>
  <c r="AD119" i="1"/>
  <c r="AD56" i="1"/>
  <c r="AE140" i="1"/>
  <c r="AF134" i="1"/>
  <c r="AD80" i="1"/>
  <c r="AD8" i="1"/>
  <c r="AD101" i="1"/>
  <c r="AD70" i="1"/>
  <c r="AE128" i="1"/>
  <c r="AE134" i="1"/>
  <c r="AD94" i="1"/>
  <c r="AE56" i="1"/>
  <c r="AE71" i="1"/>
  <c r="AE103" i="1"/>
  <c r="AE29" i="1"/>
  <c r="AF82" i="1"/>
  <c r="AF158" i="1"/>
  <c r="AF151" i="1"/>
  <c r="AE98" i="1"/>
  <c r="AE97" i="1"/>
  <c r="AE43" i="1"/>
  <c r="AE149" i="1"/>
  <c r="AA22" i="1"/>
  <c r="AA14" i="1"/>
  <c r="AA43" i="1"/>
  <c r="AD44" i="1"/>
  <c r="AE8" i="1"/>
  <c r="AE76" i="1"/>
  <c r="AE88" i="1"/>
  <c r="AE23" i="1"/>
  <c r="AE38" i="1"/>
  <c r="AF119" i="1"/>
  <c r="AF124" i="1"/>
  <c r="AF95" i="1"/>
  <c r="AF31" i="1"/>
  <c r="AF77" i="1"/>
  <c r="AD73" i="1"/>
  <c r="AD62" i="1"/>
  <c r="AE85" i="1"/>
  <c r="AE115" i="1"/>
  <c r="AD127" i="1"/>
  <c r="AD40" i="1"/>
  <c r="AD145" i="1"/>
  <c r="AD118" i="1"/>
  <c r="AD85" i="1"/>
  <c r="AD59" i="1"/>
  <c r="AD143" i="1"/>
  <c r="AE124" i="1"/>
  <c r="AE148" i="1"/>
  <c r="AF40" i="1"/>
  <c r="AE158" i="1"/>
  <c r="AE116" i="1"/>
  <c r="AF103" i="1"/>
  <c r="AF107" i="1"/>
  <c r="AF94" i="1"/>
  <c r="AF110" i="1"/>
  <c r="AF68" i="1"/>
  <c r="AF73" i="1"/>
  <c r="AF86" i="1"/>
  <c r="AA34" i="1"/>
  <c r="AA16" i="1"/>
  <c r="AA37" i="1"/>
  <c r="AD151" i="1"/>
  <c r="AD107" i="1"/>
  <c r="AD134" i="1"/>
  <c r="AD26" i="1"/>
  <c r="AD79" i="1"/>
  <c r="AD53" i="1"/>
  <c r="AD11" i="1"/>
  <c r="AE152" i="1"/>
  <c r="AE79" i="1"/>
  <c r="AE26" i="1"/>
  <c r="AE133" i="1"/>
  <c r="AE70" i="1"/>
  <c r="AE145" i="1"/>
  <c r="AD29" i="1"/>
  <c r="AD38" i="1"/>
  <c r="AD22" i="1"/>
  <c r="AE113" i="1"/>
  <c r="AF136" i="1"/>
  <c r="AE91" i="1"/>
  <c r="AF98" i="1"/>
  <c r="AF34" i="1"/>
  <c r="AF112" i="1"/>
  <c r="AF157" i="1"/>
  <c r="AF118" i="1"/>
  <c r="AD136" i="1"/>
  <c r="AD130" i="1"/>
  <c r="AD71" i="1"/>
  <c r="AD25" i="1"/>
  <c r="AD13" i="1"/>
  <c r="AD158" i="1"/>
  <c r="AE31" i="1"/>
  <c r="AE157" i="1"/>
  <c r="AE122" i="1"/>
  <c r="AF78" i="1"/>
  <c r="AU30" i="1"/>
  <c r="AF42" i="1"/>
  <c r="AU18" i="1"/>
  <c r="AF144" i="1"/>
  <c r="AU52" i="1"/>
  <c r="AF114" i="1"/>
  <c r="AU42" i="1"/>
  <c r="AF69" i="1"/>
  <c r="AU27" i="1"/>
  <c r="AF48" i="1"/>
  <c r="AU20" i="1"/>
  <c r="AF41" i="1"/>
  <c r="AF121" i="1"/>
  <c r="AF61" i="1"/>
  <c r="AF160" i="1"/>
  <c r="AF120" i="1"/>
  <c r="AU44" i="1"/>
  <c r="AF100" i="1"/>
  <c r="AF101" i="1"/>
  <c r="AF102" i="1"/>
  <c r="AU38" i="1"/>
  <c r="AU19" i="1"/>
  <c r="AF45" i="1"/>
  <c r="AF63" i="1"/>
  <c r="AU25" i="1"/>
  <c r="AF104" i="1"/>
  <c r="AF108" i="1"/>
  <c r="AU40" i="1"/>
  <c r="AU58" i="1"/>
  <c r="AF147" i="1"/>
  <c r="AU53" i="1"/>
  <c r="AF137" i="1"/>
  <c r="AF99" i="1"/>
  <c r="AU37" i="1"/>
  <c r="AF70" i="1"/>
  <c r="AF56" i="1"/>
  <c r="AF39" i="1"/>
  <c r="AU17" i="1"/>
  <c r="AF125" i="1"/>
  <c r="AF130" i="1"/>
  <c r="AA144" i="1"/>
  <c r="AP52" i="1"/>
  <c r="AA101" i="1"/>
  <c r="AA157" i="1"/>
  <c r="AA128" i="1"/>
  <c r="AP37" i="1"/>
  <c r="AA99" i="1"/>
  <c r="AA100" i="1"/>
  <c r="AA56" i="1"/>
  <c r="AA51" i="1"/>
  <c r="AP21" i="1"/>
  <c r="AP12" i="1"/>
  <c r="AA24" i="1"/>
  <c r="AA160" i="1"/>
  <c r="AA133" i="1"/>
  <c r="AA90" i="1"/>
  <c r="AP34" i="1"/>
  <c r="AA97" i="1"/>
  <c r="AA58" i="1"/>
  <c r="AA33" i="1"/>
  <c r="AP15" i="1"/>
  <c r="AA8" i="1"/>
  <c r="AA131" i="1"/>
  <c r="AA65" i="1"/>
  <c r="AP16" i="1"/>
  <c r="AA36" i="1"/>
  <c r="AA141" i="1"/>
  <c r="AP51" i="1"/>
  <c r="AA125" i="1"/>
  <c r="AA108" i="1"/>
  <c r="AP40" i="1"/>
  <c r="AA103" i="1"/>
  <c r="AA140" i="1"/>
  <c r="AA88" i="1"/>
  <c r="AA59" i="1"/>
  <c r="AA60" i="1"/>
  <c r="AP24" i="1"/>
  <c r="AA62" i="1"/>
  <c r="AA25" i="1"/>
  <c r="AA17" i="1"/>
  <c r="AA49" i="1"/>
  <c r="AA113" i="1"/>
  <c r="AA114" i="1"/>
  <c r="AP42" i="1"/>
  <c r="AA138" i="1"/>
  <c r="AP50" i="1"/>
  <c r="AA147" i="1"/>
  <c r="AP53" i="1"/>
  <c r="AD87" i="1"/>
  <c r="AS33" i="1"/>
  <c r="AD41" i="1"/>
  <c r="AD153" i="1"/>
  <c r="AS55" i="1"/>
  <c r="AD93" i="1"/>
  <c r="AS35" i="1"/>
  <c r="AD120" i="1"/>
  <c r="AS44" i="1"/>
  <c r="AD66" i="1"/>
  <c r="AS26" i="1"/>
  <c r="AD16" i="1"/>
  <c r="AD110" i="1"/>
  <c r="AD54" i="1"/>
  <c r="AS22" i="1"/>
  <c r="AD82" i="1"/>
  <c r="AD126" i="1"/>
  <c r="AS46" i="1"/>
  <c r="AD98" i="1"/>
  <c r="AD114" i="1"/>
  <c r="AS42" i="1"/>
  <c r="AD57" i="1"/>
  <c r="AS23" i="1"/>
  <c r="AD42" i="1"/>
  <c r="AS18" i="1"/>
  <c r="AD61" i="1"/>
  <c r="AS12" i="1"/>
  <c r="AD24" i="1"/>
  <c r="AD39" i="1"/>
  <c r="AS17" i="1"/>
  <c r="AD144" i="1"/>
  <c r="AS52" i="1"/>
  <c r="AD141" i="1"/>
  <c r="AS51" i="1"/>
  <c r="AD132" i="1"/>
  <c r="AS48" i="1"/>
  <c r="AD116" i="1"/>
  <c r="AD109" i="1"/>
  <c r="AD115" i="1"/>
  <c r="AD156" i="1"/>
  <c r="AS56" i="1"/>
  <c r="AD52" i="1"/>
  <c r="AD14" i="1"/>
  <c r="AD35" i="1"/>
  <c r="AE63" i="1"/>
  <c r="AT25" i="1"/>
  <c r="AE18" i="1"/>
  <c r="AT10" i="1"/>
  <c r="AE153" i="1"/>
  <c r="AT55" i="1"/>
  <c r="AE47" i="1"/>
  <c r="AE13" i="1"/>
  <c r="AE78" i="1"/>
  <c r="AT30" i="1"/>
  <c r="AT12" i="1"/>
  <c r="AE24" i="1"/>
  <c r="AE156" i="1"/>
  <c r="AT56" i="1"/>
  <c r="AE135" i="1"/>
  <c r="AT49" i="1"/>
  <c r="AE132" i="1"/>
  <c r="AT48" i="1"/>
  <c r="AE107" i="1"/>
  <c r="AE126" i="1"/>
  <c r="AT46" i="1"/>
  <c r="AE39" i="1"/>
  <c r="AT17" i="1"/>
  <c r="AE40" i="1"/>
  <c r="AT9" i="1"/>
  <c r="AE15" i="1"/>
  <c r="AE64" i="1"/>
  <c r="AE34" i="1"/>
  <c r="AE32" i="1"/>
  <c r="AE131" i="1"/>
  <c r="AE94" i="1"/>
  <c r="AE81" i="1"/>
  <c r="AT31" i="1"/>
  <c r="AE74" i="1"/>
  <c r="AE48" i="1"/>
  <c r="AT20" i="1"/>
  <c r="AE114" i="1"/>
  <c r="AT42" i="1"/>
  <c r="AE121" i="1"/>
  <c r="AE154" i="1"/>
  <c r="AE146" i="1"/>
  <c r="AF141" i="1"/>
  <c r="AU51" i="1"/>
  <c r="AF126" i="1"/>
  <c r="AU46" i="1"/>
  <c r="AF87" i="1"/>
  <c r="AU33" i="1"/>
  <c r="AF35" i="1"/>
  <c r="AF111" i="1"/>
  <c r="AU41" i="1"/>
  <c r="AF89" i="1"/>
  <c r="AF54" i="1"/>
  <c r="AU22" i="1"/>
  <c r="AF93" i="1"/>
  <c r="AU35" i="1"/>
  <c r="AF79" i="1"/>
  <c r="AF36" i="1"/>
  <c r="AU16" i="1"/>
  <c r="AF33" i="1"/>
  <c r="AU15" i="1"/>
  <c r="AF96" i="1"/>
  <c r="AU36" i="1"/>
  <c r="AF90" i="1"/>
  <c r="AU34" i="1"/>
  <c r="AF139" i="1"/>
  <c r="AF135" i="1"/>
  <c r="AU49" i="1"/>
  <c r="AF91" i="1"/>
  <c r="AF51" i="1"/>
  <c r="AU21" i="1"/>
  <c r="AF52" i="1"/>
  <c r="AF44" i="1"/>
  <c r="AF50" i="1"/>
  <c r="AF131" i="1"/>
  <c r="AA86" i="1"/>
  <c r="AP20" i="1"/>
  <c r="AA48" i="1"/>
  <c r="AA127" i="1"/>
  <c r="AA79" i="1"/>
  <c r="AA91" i="1"/>
  <c r="AA92" i="1"/>
  <c r="AA54" i="1"/>
  <c r="AP22" i="1"/>
  <c r="AA52" i="1"/>
  <c r="AA30" i="1"/>
  <c r="AP14" i="1"/>
  <c r="AP7" i="1"/>
  <c r="AA9" i="1"/>
  <c r="AA102" i="1"/>
  <c r="AP38" i="1"/>
  <c r="AA154" i="1"/>
  <c r="AA130" i="1"/>
  <c r="AA73" i="1"/>
  <c r="AA115" i="1"/>
  <c r="AA72" i="1"/>
  <c r="AP28" i="1"/>
  <c r="AA40" i="1"/>
  <c r="AA94" i="1"/>
  <c r="AA50" i="1"/>
  <c r="AP58" i="1"/>
  <c r="AA135" i="1"/>
  <c r="AP49" i="1"/>
  <c r="AA123" i="1"/>
  <c r="AP45" i="1"/>
  <c r="AA75" i="1"/>
  <c r="AP29" i="1"/>
  <c r="AA95" i="1"/>
  <c r="AA117" i="1"/>
  <c r="AP43" i="1"/>
  <c r="AA77" i="1"/>
  <c r="AA55" i="1"/>
  <c r="AA66" i="1"/>
  <c r="AP26" i="1"/>
  <c r="AA57" i="1"/>
  <c r="AP23" i="1"/>
  <c r="AA23" i="1"/>
  <c r="AA11" i="1"/>
  <c r="AA46" i="1"/>
  <c r="AA111" i="1"/>
  <c r="AP41" i="1"/>
  <c r="AA121" i="1"/>
  <c r="AA120" i="1"/>
  <c r="AP44" i="1"/>
  <c r="AA150" i="1"/>
  <c r="AP54" i="1"/>
  <c r="AA151" i="1"/>
  <c r="AS58" i="1"/>
  <c r="AD111" i="1"/>
  <c r="AS41" i="1"/>
  <c r="AD75" i="1"/>
  <c r="AS29" i="1"/>
  <c r="AD159" i="1"/>
  <c r="AS57" i="1"/>
  <c r="AD147" i="1"/>
  <c r="AS53" i="1"/>
  <c r="AD96" i="1"/>
  <c r="AS36" i="1"/>
  <c r="AD104" i="1"/>
  <c r="AS9" i="1"/>
  <c r="AD15" i="1"/>
  <c r="AD108" i="1"/>
  <c r="AS40" i="1"/>
  <c r="AD58" i="1"/>
  <c r="AD131" i="1"/>
  <c r="AD90" i="1"/>
  <c r="AS34" i="1"/>
  <c r="AD99" i="1"/>
  <c r="AS37" i="1"/>
  <c r="AD55" i="1"/>
  <c r="AD84" i="1"/>
  <c r="AS32" i="1"/>
  <c r="AD31" i="1"/>
  <c r="AD76" i="1"/>
  <c r="AD17" i="1"/>
  <c r="AD160" i="1"/>
  <c r="AD137" i="1"/>
  <c r="AD150" i="1"/>
  <c r="AS54" i="1"/>
  <c r="AD128" i="1"/>
  <c r="AD97" i="1"/>
  <c r="AD106" i="1"/>
  <c r="AD50" i="1"/>
  <c r="AD47" i="1"/>
  <c r="AD117" i="1"/>
  <c r="AS43" i="1"/>
  <c r="AD30" i="1"/>
  <c r="AS14" i="1"/>
  <c r="AD37" i="1"/>
  <c r="AE129" i="1"/>
  <c r="AT47" i="1"/>
  <c r="AE12" i="1"/>
  <c r="AT8" i="1"/>
  <c r="AE130" i="1"/>
  <c r="AE58" i="1"/>
  <c r="AE45" i="1"/>
  <c r="AT19" i="1"/>
  <c r="AE20" i="1"/>
  <c r="AE137" i="1"/>
  <c r="AE119" i="1"/>
  <c r="AE80" i="1"/>
  <c r="AE67" i="1"/>
  <c r="AE68" i="1"/>
  <c r="AE62" i="1"/>
  <c r="AT11" i="1"/>
  <c r="AE21" i="1"/>
  <c r="AE11" i="1"/>
  <c r="AE92" i="1"/>
  <c r="AE52" i="1"/>
  <c r="AE28" i="1"/>
  <c r="AT6" i="1"/>
  <c r="AE111" i="1"/>
  <c r="AT41" i="1"/>
  <c r="AE86" i="1"/>
  <c r="AE72" i="1"/>
  <c r="AT28" i="1"/>
  <c r="AE65" i="1"/>
  <c r="AE44" i="1"/>
  <c r="AE10" i="1"/>
  <c r="AE139" i="1"/>
  <c r="AE143" i="1"/>
  <c r="AE150" i="1"/>
  <c r="AT54" i="1"/>
  <c r="AF71" i="1"/>
  <c r="AF60" i="1"/>
  <c r="AU24" i="1"/>
  <c r="AF32" i="1"/>
  <c r="AF146" i="1"/>
  <c r="AF143" i="1"/>
  <c r="AF128" i="1"/>
  <c r="AF106" i="1"/>
  <c r="AF81" i="1"/>
  <c r="AU31" i="1"/>
  <c r="AF66" i="1"/>
  <c r="AU26" i="1"/>
  <c r="AF49" i="1"/>
  <c r="AF80" i="1"/>
  <c r="AF154" i="1"/>
  <c r="AF122" i="1"/>
  <c r="AF72" i="1"/>
  <c r="AU28" i="1"/>
  <c r="AF155" i="1"/>
  <c r="AF149" i="1"/>
  <c r="AF115" i="1"/>
  <c r="AF84" i="1"/>
  <c r="AU32" i="1"/>
  <c r="AF85" i="1"/>
  <c r="AF64" i="1"/>
  <c r="AF55" i="1"/>
  <c r="AF132" i="1"/>
  <c r="AU48" i="1"/>
  <c r="AF88" i="1"/>
  <c r="AF156" i="1"/>
  <c r="AU56" i="1"/>
  <c r="AF150" i="1"/>
  <c r="AU54" i="1"/>
  <c r="AF148" i="1"/>
  <c r="AF116" i="1"/>
  <c r="AF83" i="1"/>
  <c r="AF105" i="1"/>
  <c r="AU39" i="1"/>
  <c r="AF62" i="1"/>
  <c r="AF38" i="1"/>
  <c r="AF47" i="1"/>
  <c r="AF127" i="1"/>
  <c r="AA112" i="1"/>
  <c r="AA156" i="1"/>
  <c r="AP56" i="1"/>
  <c r="AA152" i="1"/>
  <c r="AA71" i="1"/>
  <c r="AA83" i="1"/>
  <c r="AA84" i="1"/>
  <c r="AP32" i="1"/>
  <c r="AA89" i="1"/>
  <c r="AA78" i="1"/>
  <c r="AP30" i="1"/>
  <c r="AA28" i="1"/>
  <c r="AA20" i="1"/>
  <c r="AA32" i="1"/>
  <c r="AA110" i="1"/>
  <c r="AA153" i="1"/>
  <c r="AP55" i="1"/>
  <c r="AA134" i="1"/>
  <c r="AA107" i="1"/>
  <c r="AA93" i="1"/>
  <c r="AP35" i="1"/>
  <c r="AA45" i="1"/>
  <c r="AP19" i="1"/>
  <c r="AA47" i="1"/>
  <c r="AA155" i="1"/>
  <c r="AA105" i="1"/>
  <c r="AP39" i="1"/>
  <c r="AA38" i="1"/>
  <c r="AA129" i="1"/>
  <c r="AP47" i="1"/>
  <c r="AA132" i="1"/>
  <c r="AP48" i="1"/>
  <c r="AA70" i="1"/>
  <c r="AP33" i="1"/>
  <c r="AA87" i="1"/>
  <c r="AA104" i="1"/>
  <c r="AA69" i="1"/>
  <c r="AP27" i="1"/>
  <c r="AA126" i="1"/>
  <c r="AP46" i="1"/>
  <c r="AA39" i="1"/>
  <c r="AP17" i="1"/>
  <c r="AA29" i="1"/>
  <c r="AP11" i="1"/>
  <c r="AA21" i="1"/>
  <c r="AP9" i="1"/>
  <c r="AA15" i="1"/>
  <c r="AA53" i="1"/>
  <c r="AA116" i="1"/>
  <c r="AA146" i="1"/>
  <c r="AA122" i="1"/>
  <c r="AA139" i="1"/>
  <c r="AD103" i="1"/>
  <c r="AD112" i="1"/>
  <c r="AD148" i="1"/>
  <c r="AD146" i="1"/>
  <c r="AD123" i="1"/>
  <c r="AS45" i="1"/>
  <c r="AD122" i="1"/>
  <c r="AD88" i="1"/>
  <c r="AD133" i="1"/>
  <c r="AD124" i="1"/>
  <c r="AD74" i="1"/>
  <c r="AD129" i="1"/>
  <c r="AS47" i="1"/>
  <c r="AS13" i="1"/>
  <c r="AD27" i="1"/>
  <c r="AD113" i="1"/>
  <c r="AD91" i="1"/>
  <c r="AD69" i="1"/>
  <c r="AS27" i="1"/>
  <c r="AD34" i="1"/>
  <c r="AD45" i="1"/>
  <c r="AS19" i="1"/>
  <c r="AD92" i="1"/>
  <c r="AD12" i="1"/>
  <c r="AS8" i="1"/>
  <c r="AD157" i="1"/>
  <c r="AD135" i="1"/>
  <c r="AS49" i="1"/>
  <c r="AD142" i="1"/>
  <c r="AD125" i="1"/>
  <c r="AD89" i="1"/>
  <c r="AD100" i="1"/>
  <c r="AD63" i="1"/>
  <c r="AS25" i="1"/>
  <c r="AD67" i="1"/>
  <c r="AD51" i="1"/>
  <c r="AS21" i="1"/>
  <c r="AD21" i="1"/>
  <c r="AS11" i="1"/>
  <c r="AD65" i="1"/>
  <c r="AS6" i="1"/>
  <c r="AE159" i="1"/>
  <c r="AT57" i="1"/>
  <c r="AE117" i="1"/>
  <c r="AT43" i="1"/>
  <c r="AE51" i="1"/>
  <c r="AT21" i="1"/>
  <c r="AE33" i="1"/>
  <c r="AT15" i="1"/>
  <c r="AE49" i="1"/>
  <c r="AE100" i="1"/>
  <c r="AE42" i="1"/>
  <c r="AT18" i="1"/>
  <c r="AE9" i="1"/>
  <c r="AT7" i="1"/>
  <c r="AE125" i="1"/>
  <c r="AE75" i="1"/>
  <c r="AT29" i="1"/>
  <c r="AE95" i="1"/>
  <c r="AE104" i="1"/>
  <c r="AE77" i="1"/>
  <c r="AE59" i="1"/>
  <c r="AE60" i="1"/>
  <c r="AT24" i="1"/>
  <c r="AE57" i="1"/>
  <c r="AT23" i="1"/>
  <c r="AT13" i="1"/>
  <c r="AE27" i="1"/>
  <c r="AE19" i="1"/>
  <c r="AE84" i="1"/>
  <c r="AT32" i="1"/>
  <c r="AE22" i="1"/>
  <c r="AE155" i="1"/>
  <c r="AE105" i="1"/>
  <c r="AT39" i="1"/>
  <c r="AE118" i="1"/>
  <c r="AE50" i="1"/>
  <c r="AE82" i="1"/>
  <c r="AE37" i="1"/>
  <c r="AE36" i="1"/>
  <c r="AT16" i="1"/>
  <c r="AE108" i="1"/>
  <c r="AT40" i="1"/>
  <c r="AE151" i="1"/>
  <c r="AE138" i="1"/>
  <c r="AT50" i="1"/>
  <c r="AE136" i="1"/>
  <c r="AL2" i="1"/>
  <c r="AL4" i="1" s="1"/>
  <c r="AF57" i="1"/>
  <c r="AU23" i="1"/>
  <c r="AF59" i="1"/>
  <c r="AF138" i="1"/>
  <c r="AU50" i="1"/>
  <c r="AF152" i="1"/>
  <c r="AF123" i="1"/>
  <c r="AU45" i="1"/>
  <c r="AF43" i="1"/>
  <c r="AF37" i="1"/>
  <c r="AF145" i="1"/>
  <c r="AF159" i="1"/>
  <c r="AU57" i="1"/>
  <c r="AF153" i="1"/>
  <c r="AU55" i="1"/>
  <c r="AF109" i="1"/>
  <c r="AF74" i="1"/>
  <c r="AF65" i="1"/>
  <c r="AF75" i="1"/>
  <c r="AU29" i="1"/>
  <c r="AF76" i="1"/>
  <c r="AF97" i="1"/>
  <c r="AU14" i="1"/>
  <c r="AF30" i="1"/>
  <c r="AF142" i="1"/>
  <c r="AF140" i="1"/>
  <c r="AF129" i="1"/>
  <c r="AU47" i="1"/>
  <c r="AF117" i="1"/>
  <c r="AU43" i="1"/>
  <c r="AF67" i="1"/>
  <c r="AF46" i="1"/>
  <c r="AF58" i="1"/>
  <c r="AF133" i="1"/>
  <c r="AA44" i="1"/>
  <c r="AA159" i="1"/>
  <c r="AP57" i="1"/>
  <c r="AA145" i="1"/>
  <c r="AA149" i="1"/>
  <c r="AA80" i="1"/>
  <c r="AA63" i="1"/>
  <c r="AP25" i="1"/>
  <c r="AA64" i="1"/>
  <c r="AA35" i="1"/>
  <c r="AA26" i="1"/>
  <c r="AA18" i="1"/>
  <c r="AP10" i="1"/>
  <c r="AA12" i="1"/>
  <c r="AP8" i="1"/>
  <c r="AA82" i="1"/>
  <c r="AA158" i="1"/>
  <c r="AA124" i="1"/>
  <c r="AA98" i="1"/>
  <c r="AA85" i="1"/>
  <c r="AA61" i="1"/>
  <c r="AA41" i="1"/>
  <c r="AA31" i="1"/>
  <c r="AA136" i="1"/>
  <c r="AA74" i="1"/>
  <c r="AA10" i="1"/>
  <c r="AA148" i="1"/>
  <c r="AA137" i="1"/>
  <c r="AA118" i="1"/>
  <c r="AA106" i="1"/>
  <c r="AA76" i="1"/>
  <c r="AA96" i="1"/>
  <c r="AP36" i="1"/>
  <c r="AA67" i="1"/>
  <c r="AA68" i="1"/>
  <c r="AA81" i="1"/>
  <c r="AP31" i="1"/>
  <c r="AA27" i="1"/>
  <c r="AP13" i="1"/>
  <c r="AA19" i="1"/>
  <c r="AA13" i="1"/>
  <c r="AA42" i="1"/>
  <c r="AP18" i="1"/>
  <c r="AA119" i="1"/>
  <c r="AA109" i="1"/>
  <c r="AA142" i="1"/>
  <c r="AA143" i="1"/>
  <c r="AD102" i="1"/>
  <c r="AS38" i="1"/>
  <c r="AD95" i="1"/>
  <c r="AD140" i="1"/>
  <c r="AD138" i="1"/>
  <c r="AS50" i="1"/>
  <c r="AD81" i="1"/>
  <c r="AS31" i="1"/>
  <c r="AD105" i="1"/>
  <c r="AS39" i="1"/>
  <c r="AD155" i="1"/>
  <c r="AD86" i="1"/>
  <c r="AD36" i="1"/>
  <c r="AS16" i="1"/>
  <c r="AD20" i="1"/>
  <c r="AD78" i="1"/>
  <c r="AS30" i="1"/>
  <c r="AD83" i="1"/>
  <c r="AD64" i="1"/>
  <c r="AD43" i="1"/>
  <c r="AD28" i="1"/>
  <c r="AD23" i="1"/>
  <c r="AD9" i="1"/>
  <c r="AS7" i="1"/>
  <c r="AD68" i="1"/>
  <c r="AD10" i="1"/>
  <c r="AD152" i="1"/>
  <c r="AD149" i="1"/>
  <c r="AD154" i="1"/>
  <c r="AD121" i="1"/>
  <c r="AD72" i="1"/>
  <c r="AS28" i="1"/>
  <c r="AD77" i="1"/>
  <c r="AD46" i="1"/>
  <c r="AD48" i="1"/>
  <c r="AS20" i="1"/>
  <c r="AD60" i="1"/>
  <c r="AS24" i="1"/>
  <c r="AD18" i="1"/>
  <c r="AS10" i="1"/>
  <c r="AS15" i="1"/>
  <c r="AD33" i="1"/>
  <c r="AE160" i="1"/>
  <c r="AE90" i="1"/>
  <c r="AT34" i="1"/>
  <c r="AE93" i="1"/>
  <c r="AT35" i="1"/>
  <c r="AE73" i="1"/>
  <c r="AE66" i="1"/>
  <c r="AT26" i="1"/>
  <c r="AE14" i="1"/>
  <c r="AE99" i="1"/>
  <c r="AT37" i="1"/>
  <c r="AE54" i="1"/>
  <c r="AT22" i="1"/>
  <c r="AT14" i="1"/>
  <c r="AE30" i="1"/>
  <c r="AT58" i="1"/>
  <c r="AE141" i="1"/>
  <c r="AT51" i="1"/>
  <c r="AE123" i="1"/>
  <c r="AT45" i="1"/>
  <c r="AE87" i="1"/>
  <c r="AT33" i="1"/>
  <c r="AE96" i="1"/>
  <c r="AT36" i="1"/>
  <c r="AE69" i="1"/>
  <c r="AT27" i="1"/>
  <c r="AE55" i="1"/>
  <c r="AE53" i="1"/>
  <c r="AE41" i="1"/>
  <c r="AE25" i="1"/>
  <c r="AE17" i="1"/>
  <c r="AE89" i="1"/>
  <c r="AE35" i="1"/>
  <c r="AE16" i="1"/>
  <c r="AE144" i="1"/>
  <c r="AT52" i="1"/>
  <c r="AE102" i="1"/>
  <c r="AT38" i="1"/>
  <c r="AE110" i="1"/>
  <c r="AE112" i="1"/>
  <c r="AE101" i="1"/>
  <c r="AE127" i="1"/>
  <c r="AE46" i="1"/>
  <c r="AE120" i="1"/>
  <c r="AT44" i="1"/>
  <c r="AE147" i="1"/>
  <c r="AT53" i="1"/>
  <c r="AE142" i="1"/>
  <c r="AB63" i="1" l="1"/>
  <c r="AQ51" i="1"/>
  <c r="AQ27" i="1"/>
  <c r="AB73" i="1"/>
  <c r="AB109" i="1"/>
  <c r="AB72" i="1"/>
  <c r="S108" i="1"/>
  <c r="AG110" i="1" s="1"/>
  <c r="AB71" i="1"/>
  <c r="S70" i="1"/>
  <c r="AG71" i="1" s="1"/>
  <c r="AB108" i="1"/>
  <c r="AB28" i="1"/>
  <c r="AB70" i="1"/>
  <c r="AB11" i="1"/>
  <c r="AQ40" i="1"/>
  <c r="S73" i="1"/>
  <c r="AG75" i="1" s="1"/>
  <c r="AB145" i="1"/>
  <c r="AB110" i="1"/>
  <c r="S72" i="1"/>
  <c r="AB136" i="1"/>
  <c r="S106" i="1"/>
  <c r="AG106" i="1" s="1"/>
  <c r="AB122" i="1"/>
  <c r="AQ52" i="1"/>
  <c r="AB129" i="1"/>
  <c r="AB146" i="1"/>
  <c r="AB57" i="1"/>
  <c r="S68" i="1"/>
  <c r="S145" i="1"/>
  <c r="AG147" i="1" s="1"/>
  <c r="AB112" i="1"/>
  <c r="AB159" i="1"/>
  <c r="AB114" i="1"/>
  <c r="S120" i="1"/>
  <c r="AG121" i="1" s="1"/>
  <c r="AQ24" i="1"/>
  <c r="AQ32" i="1"/>
  <c r="AB59" i="1"/>
  <c r="AQ9" i="1"/>
  <c r="AB123" i="1"/>
  <c r="AQ38" i="1"/>
  <c r="AB134" i="1"/>
  <c r="S62" i="1"/>
  <c r="AB135" i="1"/>
  <c r="AQ31" i="1"/>
  <c r="AQ20" i="1"/>
  <c r="AQ21" i="1"/>
  <c r="AQ39" i="1"/>
  <c r="AB51" i="1"/>
  <c r="AB121" i="1"/>
  <c r="AB150" i="1"/>
  <c r="AQ34" i="1"/>
  <c r="S141" i="1"/>
  <c r="AG141" i="1" s="1"/>
  <c r="S129" i="1"/>
  <c r="AG129" i="1" s="1"/>
  <c r="AB173" i="1"/>
  <c r="AB62" i="1"/>
  <c r="AB61" i="1"/>
  <c r="AB86" i="1"/>
  <c r="AB33" i="1"/>
  <c r="AB144" i="1"/>
  <c r="AQ13" i="1"/>
  <c r="AQ35" i="1"/>
  <c r="AB58" i="1"/>
  <c r="AB98" i="1"/>
  <c r="AQ22" i="1"/>
  <c r="AQ58" i="1"/>
  <c r="AB84" i="1"/>
  <c r="AB92" i="1"/>
  <c r="AB154" i="1"/>
  <c r="AB153" i="1"/>
  <c r="AB82" i="1"/>
  <c r="AB87" i="1"/>
  <c r="AB24" i="1"/>
  <c r="AB95" i="1"/>
  <c r="AB16" i="1"/>
  <c r="AQ7" i="1"/>
  <c r="AB116" i="1"/>
  <c r="AQ61" i="1"/>
  <c r="AB15" i="1"/>
  <c r="AB17" i="1"/>
  <c r="AB115" i="1"/>
  <c r="AB83" i="1"/>
  <c r="AQ48" i="1"/>
  <c r="AB152" i="1"/>
  <c r="AB107" i="1"/>
  <c r="AB94" i="1"/>
  <c r="AB53" i="1"/>
  <c r="AB49" i="1"/>
  <c r="AB50" i="1"/>
  <c r="AB106" i="1"/>
  <c r="AQ53" i="1"/>
  <c r="AB149" i="1"/>
  <c r="AB147" i="1"/>
  <c r="AB151" i="1"/>
  <c r="AB89" i="1"/>
  <c r="AB81" i="1"/>
  <c r="AQ50" i="1"/>
  <c r="AB91" i="1"/>
  <c r="AB105" i="1"/>
  <c r="AB140" i="1"/>
  <c r="S142" i="1"/>
  <c r="AG143" i="1" s="1"/>
  <c r="S61" i="1"/>
  <c r="AG61" i="1" s="1"/>
  <c r="S58" i="1"/>
  <c r="AG59" i="1" s="1"/>
  <c r="AB181" i="1"/>
  <c r="AB104" i="1"/>
  <c r="AB88" i="1"/>
  <c r="AB52" i="1"/>
  <c r="AQ54" i="1"/>
  <c r="AB96" i="1"/>
  <c r="AB117" i="1"/>
  <c r="AB29" i="1"/>
  <c r="AB99" i="1"/>
  <c r="AB97" i="1"/>
  <c r="AB100" i="1"/>
  <c r="AQ33" i="1"/>
  <c r="AB56" i="1"/>
  <c r="AQ23" i="1"/>
  <c r="AB54" i="1"/>
  <c r="AB148" i="1"/>
  <c r="AB93" i="1"/>
  <c r="AB141" i="1"/>
  <c r="S116" i="1"/>
  <c r="AG116" i="1" s="1"/>
  <c r="S96" i="1"/>
  <c r="AG96" i="1" s="1"/>
  <c r="S93" i="1"/>
  <c r="AG94" i="1" s="1"/>
  <c r="S85" i="1"/>
  <c r="AG85" i="1" s="1"/>
  <c r="S31" i="1"/>
  <c r="AG32" i="1" s="1"/>
  <c r="S91" i="1"/>
  <c r="AG92" i="1" s="1"/>
  <c r="S54" i="1"/>
  <c r="AG56" i="1" s="1"/>
  <c r="AB177" i="1"/>
  <c r="AB8" i="1"/>
  <c r="AQ49" i="1"/>
  <c r="AB55" i="1"/>
  <c r="AB85" i="1"/>
  <c r="AB142" i="1"/>
  <c r="AB143" i="1"/>
  <c r="AB69" i="1"/>
  <c r="AB60" i="1"/>
  <c r="AB90" i="1"/>
  <c r="AQ36" i="1"/>
  <c r="AQ42" i="1"/>
  <c r="AB176" i="1"/>
  <c r="AB12" i="1"/>
  <c r="AB41" i="1"/>
  <c r="AB27" i="1"/>
  <c r="AQ55" i="1"/>
  <c r="AB48" i="1"/>
  <c r="AB125" i="1"/>
  <c r="AQ47" i="1"/>
  <c r="AB170" i="1"/>
  <c r="AB31" i="1"/>
  <c r="AQ19" i="1"/>
  <c r="AB14" i="1"/>
  <c r="AB39" i="1"/>
  <c r="AQ16" i="1"/>
  <c r="AB38" i="1"/>
  <c r="AB118" i="1"/>
  <c r="AQ56" i="1"/>
  <c r="AQ17" i="1"/>
  <c r="AB128" i="1"/>
  <c r="AB21" i="1"/>
  <c r="AQ25" i="1"/>
  <c r="AQ10" i="1"/>
  <c r="AB66" i="1"/>
  <c r="AQ28" i="1"/>
  <c r="AQ46" i="1"/>
  <c r="AB18" i="1"/>
  <c r="S40" i="1"/>
  <c r="AG40" i="1" s="1"/>
  <c r="S37" i="1"/>
  <c r="AG37" i="1" s="1"/>
  <c r="AB22" i="1"/>
  <c r="AB42" i="1"/>
  <c r="AQ26" i="1"/>
  <c r="AB64" i="1"/>
  <c r="AB119" i="1"/>
  <c r="AB78" i="1"/>
  <c r="AQ11" i="1"/>
  <c r="S66" i="1"/>
  <c r="S64" i="1"/>
  <c r="AQ37" i="1"/>
  <c r="AB19" i="1"/>
  <c r="AB47" i="1"/>
  <c r="AB102" i="1"/>
  <c r="AB74" i="1"/>
  <c r="AQ41" i="1"/>
  <c r="AB162" i="1"/>
  <c r="AQ14" i="1"/>
  <c r="S65" i="1"/>
  <c r="S170" i="1"/>
  <c r="AG171" i="1" s="1"/>
  <c r="AB23" i="1"/>
  <c r="AB111" i="1"/>
  <c r="AB77" i="1"/>
  <c r="AB127" i="1"/>
  <c r="AQ30" i="1"/>
  <c r="AB67" i="1"/>
  <c r="AB156" i="1"/>
  <c r="AB103" i="1"/>
  <c r="AQ12" i="1"/>
  <c r="AQ45" i="1"/>
  <c r="AB160" i="1"/>
  <c r="AB124" i="1"/>
  <c r="AB75" i="1"/>
  <c r="AB130" i="1"/>
  <c r="AB131" i="1"/>
  <c r="AQ60" i="1"/>
  <c r="S111" i="1"/>
  <c r="AG111" i="1" s="1"/>
  <c r="AB169" i="1"/>
  <c r="AB175" i="1"/>
  <c r="AB26" i="1"/>
  <c r="AB133" i="1"/>
  <c r="AB40" i="1"/>
  <c r="AB68" i="1"/>
  <c r="AB101" i="1"/>
  <c r="AB43" i="1"/>
  <c r="AB157" i="1"/>
  <c r="AB30" i="1"/>
  <c r="AQ43" i="1"/>
  <c r="AB158" i="1"/>
  <c r="AB113" i="1"/>
  <c r="AB79" i="1"/>
  <c r="AB76" i="1"/>
  <c r="AB80" i="1"/>
  <c r="AB20" i="1"/>
  <c r="AB13" i="1"/>
  <c r="AQ29" i="1"/>
  <c r="AB161" i="1"/>
  <c r="AB37" i="1"/>
  <c r="AB25" i="1"/>
  <c r="S124" i="1"/>
  <c r="AG124" i="1" s="1"/>
  <c r="S155" i="1"/>
  <c r="AG155" i="1" s="1"/>
  <c r="S126" i="1"/>
  <c r="AG127" i="1" s="1"/>
  <c r="AQ8" i="1"/>
  <c r="AB126" i="1"/>
  <c r="AB120" i="1"/>
  <c r="AQ57" i="1"/>
  <c r="AB155" i="1"/>
  <c r="AB132" i="1"/>
  <c r="AB32" i="1"/>
  <c r="S130" i="1"/>
  <c r="AG132" i="1" s="1"/>
  <c r="AQ62" i="1"/>
  <c r="AB44" i="1"/>
  <c r="AB164" i="1"/>
  <c r="AB167" i="1"/>
  <c r="S44" i="1"/>
  <c r="AG44" i="1" s="1"/>
  <c r="S177" i="1"/>
  <c r="AG177" i="1" s="1"/>
  <c r="AQ59" i="1"/>
  <c r="AB178" i="1"/>
  <c r="AB9" i="1"/>
  <c r="AB165" i="1"/>
  <c r="S137" i="1"/>
  <c r="AG138" i="1" s="1"/>
  <c r="AQ63" i="1"/>
  <c r="AB180" i="1"/>
  <c r="AQ15" i="1"/>
  <c r="AB10" i="1"/>
  <c r="AB163" i="1"/>
  <c r="AQ18" i="1"/>
  <c r="AQ6" i="1"/>
  <c r="AB36" i="1"/>
  <c r="S163" i="1"/>
  <c r="AG164" i="1" s="1"/>
  <c r="AB172" i="1"/>
  <c r="S174" i="1"/>
  <c r="AG176" i="1" s="1"/>
  <c r="AB174" i="1"/>
  <c r="AB45" i="1"/>
  <c r="AB35" i="1"/>
  <c r="AB171" i="1"/>
  <c r="AB179" i="1"/>
  <c r="AB138" i="1"/>
  <c r="AB34" i="1"/>
  <c r="AB137" i="1"/>
  <c r="AB166" i="1"/>
  <c r="AB168" i="1"/>
  <c r="AB139" i="1"/>
  <c r="AB46" i="1"/>
  <c r="S178" i="1"/>
  <c r="AB186" i="1"/>
  <c r="S186" i="1"/>
  <c r="AB185" i="1"/>
  <c r="AQ66" i="1"/>
  <c r="AB188" i="1"/>
  <c r="AB187" i="1"/>
  <c r="S187" i="1"/>
  <c r="AQ65" i="1"/>
  <c r="AB191" i="1"/>
  <c r="AB189" i="1"/>
  <c r="AB190" i="1"/>
  <c r="S189" i="1"/>
  <c r="AG190" i="1" s="1"/>
  <c r="AQ67" i="1"/>
  <c r="AB183" i="1"/>
  <c r="AQ64" i="1"/>
  <c r="AB184" i="1"/>
  <c r="AB182" i="1"/>
  <c r="AG186" i="1"/>
  <c r="AG182" i="1"/>
  <c r="AG184" i="1"/>
  <c r="AG183" i="1"/>
  <c r="AG185" i="1"/>
  <c r="AG181" i="1"/>
  <c r="AG180" i="1"/>
  <c r="AG173" i="1"/>
  <c r="AG169" i="1"/>
  <c r="AG167" i="1"/>
  <c r="AG168" i="1"/>
  <c r="AG166" i="1"/>
  <c r="AO2" i="1"/>
  <c r="AO4" i="1" s="1"/>
  <c r="AG161" i="1"/>
  <c r="AG162" i="1"/>
  <c r="AN2" i="1"/>
  <c r="AN4" i="1" s="1"/>
  <c r="AG51" i="1"/>
  <c r="AG136" i="1"/>
  <c r="AR2" i="1"/>
  <c r="AR4" i="1" s="1"/>
  <c r="AG102" i="1"/>
  <c r="AG52" i="1"/>
  <c r="AG104" i="1"/>
  <c r="AG50" i="1"/>
  <c r="AG148" i="1"/>
  <c r="AG81" i="1"/>
  <c r="AG115" i="1"/>
  <c r="AG47" i="1"/>
  <c r="AG151" i="1"/>
  <c r="AG134" i="1"/>
  <c r="AG78" i="1"/>
  <c r="AG82" i="1"/>
  <c r="AG53" i="1"/>
  <c r="AG89" i="1"/>
  <c r="AG34" i="1"/>
  <c r="AG150" i="1"/>
  <c r="AG154" i="1"/>
  <c r="AP2" i="1"/>
  <c r="AP4" i="1" s="1"/>
  <c r="AG79" i="1"/>
  <c r="AG114" i="1"/>
  <c r="AG49" i="1"/>
  <c r="AG88" i="1"/>
  <c r="AG90" i="1"/>
  <c r="AU2" i="1"/>
  <c r="AU4" i="1" s="1"/>
  <c r="AG105" i="1"/>
  <c r="AG153" i="1"/>
  <c r="AG84" i="1"/>
  <c r="AG152" i="1"/>
  <c r="AG43" i="1"/>
  <c r="AS2" i="1"/>
  <c r="AS4" i="1" s="1"/>
  <c r="AG77" i="1"/>
  <c r="AG123" i="1"/>
  <c r="AT2" i="1"/>
  <c r="AT4" i="1" s="1"/>
  <c r="AG119" i="1"/>
  <c r="AG76" i="1"/>
  <c r="AG158" i="1"/>
  <c r="AG80" i="1"/>
  <c r="AG149" i="1"/>
  <c r="AG159" i="1"/>
  <c r="AG83" i="1"/>
  <c r="AG57" i="1"/>
  <c r="AG135" i="1"/>
  <c r="AG48" i="1"/>
  <c r="AG35" i="1"/>
  <c r="AG140" i="1"/>
  <c r="AG103" i="1"/>
  <c r="AG133" i="1"/>
  <c r="AG99" i="1"/>
  <c r="AG36" i="1"/>
  <c r="AG160" i="1"/>
  <c r="AG100" i="1"/>
  <c r="AG101" i="1"/>
  <c r="AG109" i="1" l="1"/>
  <c r="AG70" i="1"/>
  <c r="AG72" i="1"/>
  <c r="AG73" i="1"/>
  <c r="AG146" i="1"/>
  <c r="AG120" i="1"/>
  <c r="AG60" i="1"/>
  <c r="AG131" i="1"/>
  <c r="AG74" i="1"/>
  <c r="AG107" i="1"/>
  <c r="AG39" i="1"/>
  <c r="AG122" i="1"/>
  <c r="AG58" i="1"/>
  <c r="AG108" i="1"/>
  <c r="AG156" i="1"/>
  <c r="AG128" i="1"/>
  <c r="AG117" i="1"/>
  <c r="AG33" i="1"/>
  <c r="AG68" i="1"/>
  <c r="AG69" i="1"/>
  <c r="AG118" i="1"/>
  <c r="AG63" i="1"/>
  <c r="AG91" i="1"/>
  <c r="AG97" i="1"/>
  <c r="AG62" i="1"/>
  <c r="AG170" i="1"/>
  <c r="AG145" i="1"/>
  <c r="AG98" i="1"/>
  <c r="AG55" i="1"/>
  <c r="AG64" i="1"/>
  <c r="AG54" i="1"/>
  <c r="AG157" i="1"/>
  <c r="AG139" i="1"/>
  <c r="AG38" i="1"/>
  <c r="AG137" i="1"/>
  <c r="AG95" i="1"/>
  <c r="AG93" i="1"/>
  <c r="AG144" i="1"/>
  <c r="AG87" i="1"/>
  <c r="AG86" i="1"/>
  <c r="AG142" i="1"/>
  <c r="AG165" i="1"/>
  <c r="AG113" i="1"/>
  <c r="AG112" i="1"/>
  <c r="AG130" i="1"/>
  <c r="AG163" i="1"/>
  <c r="AG179" i="1"/>
  <c r="AG66" i="1"/>
  <c r="AG42" i="1"/>
  <c r="AG41" i="1"/>
  <c r="AG172" i="1"/>
  <c r="AG174" i="1"/>
  <c r="AG125" i="1"/>
  <c r="AG175" i="1"/>
  <c r="AG126" i="1"/>
  <c r="AG178" i="1"/>
  <c r="AG67" i="1"/>
  <c r="AG45" i="1"/>
  <c r="AG46" i="1"/>
  <c r="AG65" i="1"/>
  <c r="AG188" i="1"/>
  <c r="BC6" i="1" a="1"/>
  <c r="BC6" i="1" s="1"/>
  <c r="AG187" i="1"/>
  <c r="AG191" i="1"/>
  <c r="AG189" i="1"/>
  <c r="AQ2" i="1"/>
  <c r="AQ4" i="1" s="1"/>
  <c r="W18" i="6" s="1" a="1"/>
  <c r="BC9" i="1" l="1"/>
  <c r="BE6" i="1"/>
  <c r="BE10" i="1"/>
  <c r="BF6" i="1"/>
  <c r="BG10" i="1"/>
  <c r="BF10" i="1"/>
  <c r="BH9" i="1"/>
  <c r="BG9" i="1"/>
  <c r="BD7" i="1"/>
  <c r="BG7" i="1"/>
  <c r="BD6" i="1"/>
  <c r="BG6" i="1"/>
  <c r="BH6" i="1"/>
  <c r="BC10" i="1"/>
  <c r="BE8" i="1"/>
  <c r="BF8" i="1"/>
  <c r="BC7" i="1"/>
  <c r="BC12" i="1" s="1"/>
  <c r="BD9" i="1"/>
  <c r="BC8" i="1"/>
  <c r="BG8" i="1"/>
  <c r="BH8" i="1"/>
  <c r="BE9" i="1"/>
  <c r="BD10" i="1"/>
  <c r="BF7" i="1"/>
  <c r="BD8" i="1"/>
  <c r="BH10" i="1"/>
  <c r="BH7" i="1"/>
  <c r="BF9" i="1"/>
  <c r="BE7" i="1"/>
  <c r="K18" i="6" a="1"/>
  <c r="K19" i="6" s="1"/>
  <c r="J19" i="6" s="1"/>
  <c r="AI18" i="6" a="1"/>
  <c r="AI18" i="6" s="1"/>
  <c r="AH18" i="6" s="1"/>
  <c r="AU18" i="6" a="1"/>
  <c r="AU23" i="6" s="1"/>
  <c r="AT23" i="6" s="1"/>
  <c r="BG18" i="6" a="1"/>
  <c r="BG22" i="6" s="1"/>
  <c r="BF22" i="6" s="1"/>
  <c r="W18" i="6"/>
  <c r="V18" i="6" s="1"/>
  <c r="W22" i="6"/>
  <c r="V22" i="6" s="1"/>
  <c r="W19" i="6"/>
  <c r="V19" i="6" s="1"/>
  <c r="W23" i="6"/>
  <c r="V23" i="6" s="1"/>
  <c r="W21" i="6"/>
  <c r="V21" i="6" s="1"/>
  <c r="W20" i="6"/>
  <c r="V20" i="6" s="1"/>
  <c r="AI22" i="6" l="1"/>
  <c r="AH22" i="6" s="1"/>
  <c r="AV46" i="1"/>
  <c r="AW46" i="1" s="1"/>
  <c r="AX46" i="1" s="1"/>
  <c r="AI19" i="6"/>
  <c r="AH19" i="6" s="1"/>
  <c r="AI20" i="6"/>
  <c r="AH20" i="6" s="1"/>
  <c r="T153" i="1"/>
  <c r="T44" i="1"/>
  <c r="BH12" i="1"/>
  <c r="K21" i="6"/>
  <c r="J21" i="6" s="1"/>
  <c r="AV63" i="1"/>
  <c r="AW63" i="1" s="1"/>
  <c r="AX63" i="1" s="1"/>
  <c r="BD12" i="1"/>
  <c r="T38" i="1"/>
  <c r="T46" i="1"/>
  <c r="K20" i="6"/>
  <c r="J20" i="6" s="1"/>
  <c r="BE12" i="1"/>
  <c r="T81" i="1"/>
  <c r="T97" i="1"/>
  <c r="T119" i="1"/>
  <c r="K23" i="6"/>
  <c r="J23" i="6" s="1"/>
  <c r="T39" i="1"/>
  <c r="T49" i="1"/>
  <c r="T147" i="1"/>
  <c r="K22" i="6"/>
  <c r="J22" i="6" s="1"/>
  <c r="AV33" i="1"/>
  <c r="AW33" i="1" s="1"/>
  <c r="AX33" i="1" s="1"/>
  <c r="T140" i="1"/>
  <c r="T111" i="1"/>
  <c r="T156" i="1"/>
  <c r="T99" i="1"/>
  <c r="T128" i="1"/>
  <c r="AI21" i="6"/>
  <c r="AH21" i="6" s="1"/>
  <c r="AI24" i="6"/>
  <c r="AH24" i="6" s="1"/>
  <c r="AV61" i="1"/>
  <c r="AW61" i="1" s="1"/>
  <c r="AX61" i="1" s="1"/>
  <c r="AV17" i="1"/>
  <c r="AW17" i="1" s="1"/>
  <c r="AX17" i="1" s="1"/>
  <c r="T82" i="1"/>
  <c r="T112" i="1"/>
  <c r="T102" i="1"/>
  <c r="T105" i="1"/>
  <c r="AI23" i="6"/>
  <c r="AH23" i="6" s="1"/>
  <c r="T177" i="1"/>
  <c r="T31" i="1"/>
  <c r="T60" i="1"/>
  <c r="T79" i="1"/>
  <c r="T80" i="1"/>
  <c r="T58" i="1"/>
  <c r="T70" i="1"/>
  <c r="T123" i="1"/>
  <c r="T100" i="1"/>
  <c r="T74" i="1"/>
  <c r="T66" i="1"/>
  <c r="T67" i="1"/>
  <c r="T127" i="1"/>
  <c r="T165" i="1"/>
  <c r="T180" i="1"/>
  <c r="AV64" i="1"/>
  <c r="AW64" i="1" s="1"/>
  <c r="AX64" i="1" s="1"/>
  <c r="AV35" i="1"/>
  <c r="AV8" i="1"/>
  <c r="AW8" i="1" s="1"/>
  <c r="AX8" i="1" s="1"/>
  <c r="AV49" i="1"/>
  <c r="AW49" i="1" s="1"/>
  <c r="AX49" i="1" s="1"/>
  <c r="T145" i="1"/>
  <c r="T120" i="1"/>
  <c r="T121" i="1"/>
  <c r="T33" i="1"/>
  <c r="T167" i="1"/>
  <c r="T182" i="1"/>
  <c r="AV10" i="1"/>
  <c r="AW10" i="1" s="1"/>
  <c r="AX10" i="1" s="1"/>
  <c r="AV36" i="1"/>
  <c r="AW36" i="1" s="1"/>
  <c r="AX36" i="1" s="1"/>
  <c r="AV18" i="1"/>
  <c r="AW18" i="1" s="1"/>
  <c r="AX18" i="1" s="1"/>
  <c r="AV15" i="1"/>
  <c r="AW15" i="1" s="1"/>
  <c r="AX15" i="1" s="1"/>
  <c r="T32" i="1"/>
  <c r="T73" i="1"/>
  <c r="T114" i="1"/>
  <c r="T150" i="1"/>
  <c r="T151" i="1"/>
  <c r="T160" i="1"/>
  <c r="T141" i="1"/>
  <c r="T138" i="1"/>
  <c r="T113" i="1"/>
  <c r="T65" i="1"/>
  <c r="T55" i="1"/>
  <c r="T51" i="1"/>
  <c r="T91" i="1"/>
  <c r="BF12" i="1"/>
  <c r="T171" i="1"/>
  <c r="T186" i="1"/>
  <c r="AV55" i="1"/>
  <c r="AW55" i="1" s="1"/>
  <c r="AX55" i="1" s="1"/>
  <c r="AV41" i="1"/>
  <c r="AW41" i="1" s="1"/>
  <c r="AX41" i="1" s="1"/>
  <c r="BG12" i="1"/>
  <c r="AV59" i="1"/>
  <c r="AW59" i="1" s="1"/>
  <c r="AX59" i="1" s="1"/>
  <c r="T152" i="1"/>
  <c r="T30" i="1"/>
  <c r="T42" i="1"/>
  <c r="T98" i="1"/>
  <c r="T36" i="1"/>
  <c r="T130" i="1"/>
  <c r="T56" i="1"/>
  <c r="T135" i="1"/>
  <c r="T163" i="1"/>
  <c r="T89" i="1"/>
  <c r="T64" i="1"/>
  <c r="T118" i="1"/>
  <c r="T61" i="1"/>
  <c r="T115" i="1"/>
  <c r="T62" i="1"/>
  <c r="T116" i="1"/>
  <c r="T162" i="1"/>
  <c r="T48" i="1"/>
  <c r="T43" i="1"/>
  <c r="T90" i="1"/>
  <c r="T161" i="1"/>
  <c r="T71" i="1"/>
  <c r="T142" i="1"/>
  <c r="T72" i="1"/>
  <c r="T143" i="1"/>
  <c r="T124" i="1"/>
  <c r="T92" i="1"/>
  <c r="T34" i="1"/>
  <c r="T94" i="1"/>
  <c r="T131" i="1"/>
  <c r="T117" i="1"/>
  <c r="T76" i="1"/>
  <c r="T52" i="1"/>
  <c r="T132" i="1"/>
  <c r="T166" i="1"/>
  <c r="T172" i="1"/>
  <c r="T170" i="1"/>
  <c r="T178" i="1"/>
  <c r="T181" i="1"/>
  <c r="T188" i="1"/>
  <c r="T191" i="1"/>
  <c r="AV6" i="1"/>
  <c r="AW6" i="1" s="1"/>
  <c r="AX6" i="1" s="1"/>
  <c r="AV16" i="1"/>
  <c r="AW16" i="1" s="1"/>
  <c r="AX16" i="1" s="1"/>
  <c r="AV21" i="1"/>
  <c r="AW21" i="1" s="1"/>
  <c r="AX21" i="1" s="1"/>
  <c r="AV26" i="1"/>
  <c r="AW26" i="1" s="1"/>
  <c r="AX26" i="1" s="1"/>
  <c r="AV24" i="1"/>
  <c r="AW24" i="1" s="1"/>
  <c r="AX24" i="1" s="1"/>
  <c r="AV34" i="1"/>
  <c r="AW34" i="1" s="1"/>
  <c r="AX34" i="1" s="1"/>
  <c r="AV51" i="1"/>
  <c r="AW51" i="1" s="1"/>
  <c r="AX51" i="1" s="1"/>
  <c r="AV52" i="1"/>
  <c r="AW52" i="1" s="1"/>
  <c r="AX52" i="1" s="1"/>
  <c r="AV57" i="1"/>
  <c r="AW57" i="1" s="1"/>
  <c r="AX57" i="1" s="1"/>
  <c r="AV62" i="1"/>
  <c r="AW62" i="1" s="1"/>
  <c r="AX62" i="1" s="1"/>
  <c r="AV40" i="1"/>
  <c r="AW40" i="1" s="1"/>
  <c r="AX40" i="1" s="1"/>
  <c r="AV50" i="1"/>
  <c r="AW50" i="1" s="1"/>
  <c r="AX50" i="1" s="1"/>
  <c r="AV22" i="1"/>
  <c r="AW22" i="1" s="1"/>
  <c r="AX22" i="1" s="1"/>
  <c r="AV38" i="1"/>
  <c r="AW38" i="1" s="1"/>
  <c r="AX38" i="1" s="1"/>
  <c r="AV54" i="1"/>
  <c r="AW54" i="1" s="1"/>
  <c r="AX54" i="1" s="1"/>
  <c r="AV60" i="1"/>
  <c r="AW60" i="1" s="1"/>
  <c r="AX60" i="1" s="1"/>
  <c r="T133" i="1"/>
  <c r="T50" i="1"/>
  <c r="T106" i="1"/>
  <c r="T47" i="1"/>
  <c r="T87" i="1"/>
  <c r="T158" i="1"/>
  <c r="T88" i="1"/>
  <c r="T159" i="1"/>
  <c r="T75" i="1"/>
  <c r="T78" i="1"/>
  <c r="T164" i="1"/>
  <c r="T57" i="1"/>
  <c r="T110" i="1"/>
  <c r="T149" i="1"/>
  <c r="T108" i="1"/>
  <c r="T109" i="1"/>
  <c r="T173" i="1"/>
  <c r="T176" i="1"/>
  <c r="T174" i="1"/>
  <c r="T184" i="1"/>
  <c r="T187" i="1"/>
  <c r="T190" i="1"/>
  <c r="AV31" i="1"/>
  <c r="AW31" i="1" s="1"/>
  <c r="AX31" i="1" s="1"/>
  <c r="AV32" i="1"/>
  <c r="AW32" i="1" s="1"/>
  <c r="AX32" i="1" s="1"/>
  <c r="AV37" i="1"/>
  <c r="AW37" i="1" s="1"/>
  <c r="AX37" i="1" s="1"/>
  <c r="AV42" i="1"/>
  <c r="AW42" i="1" s="1"/>
  <c r="AX42" i="1" s="1"/>
  <c r="AV56" i="1"/>
  <c r="AW56" i="1" s="1"/>
  <c r="AX56" i="1" s="1"/>
  <c r="AV66" i="1"/>
  <c r="AW66" i="1" s="1"/>
  <c r="AX66" i="1" s="1"/>
  <c r="AV67" i="1"/>
  <c r="AW67" i="1" s="1"/>
  <c r="AV9" i="1"/>
  <c r="AW9" i="1" s="1"/>
  <c r="AX9" i="1" s="1"/>
  <c r="AV14" i="1"/>
  <c r="AW14" i="1" s="1"/>
  <c r="AV7" i="1"/>
  <c r="AW7" i="1" s="1"/>
  <c r="AX7" i="1" s="1"/>
  <c r="AV13" i="1"/>
  <c r="AW13" i="1" s="1"/>
  <c r="AX13" i="1" s="1"/>
  <c r="AV11" i="1"/>
  <c r="AW11" i="1" s="1"/>
  <c r="AX11" i="1" s="1"/>
  <c r="AV27" i="1"/>
  <c r="AW27" i="1" s="1"/>
  <c r="AX27" i="1" s="1"/>
  <c r="AV43" i="1"/>
  <c r="AW43" i="1" s="1"/>
  <c r="AX43" i="1" s="1"/>
  <c r="AV23" i="1"/>
  <c r="AW23" i="1" s="1"/>
  <c r="AX23" i="1" s="1"/>
  <c r="AV65" i="1"/>
  <c r="AW65" i="1" s="1"/>
  <c r="AX65" i="1" s="1"/>
  <c r="T134" i="1"/>
  <c r="T139" i="1"/>
  <c r="T101" i="1"/>
  <c r="AH102" i="1" s="1"/>
  <c r="T148" i="1"/>
  <c r="AH149" i="1" s="1"/>
  <c r="T126" i="1"/>
  <c r="T144" i="1"/>
  <c r="T122" i="1"/>
  <c r="AH122" i="1" s="1"/>
  <c r="T137" i="1"/>
  <c r="T95" i="1"/>
  <c r="T37" i="1"/>
  <c r="AH38" i="1" s="1"/>
  <c r="T96" i="1"/>
  <c r="T40" i="1"/>
  <c r="T85" i="1"/>
  <c r="T41" i="1"/>
  <c r="T86" i="1"/>
  <c r="T157" i="1"/>
  <c r="T83" i="1"/>
  <c r="T154" i="1"/>
  <c r="T84" i="1"/>
  <c r="T155" i="1"/>
  <c r="T59" i="1"/>
  <c r="T53" i="1"/>
  <c r="T68" i="1"/>
  <c r="T125" i="1"/>
  <c r="T54" i="1"/>
  <c r="T103" i="1"/>
  <c r="T45" i="1"/>
  <c r="T104" i="1"/>
  <c r="T136" i="1"/>
  <c r="T146" i="1"/>
  <c r="T93" i="1"/>
  <c r="T63" i="1"/>
  <c r="AH64" i="1" s="1"/>
  <c r="T107" i="1"/>
  <c r="T69" i="1"/>
  <c r="T35" i="1"/>
  <c r="T77" i="1"/>
  <c r="T129" i="1"/>
  <c r="AU20" i="6"/>
  <c r="AT20" i="6" s="1"/>
  <c r="T168" i="1"/>
  <c r="T169" i="1"/>
  <c r="T179" i="1"/>
  <c r="T175" i="1"/>
  <c r="T185" i="1"/>
  <c r="T183" i="1"/>
  <c r="T189" i="1"/>
  <c r="AV47" i="1"/>
  <c r="AW47" i="1" s="1"/>
  <c r="AX47" i="1" s="1"/>
  <c r="AV48" i="1"/>
  <c r="AW48" i="1" s="1"/>
  <c r="AX48" i="1" s="1"/>
  <c r="AV53" i="1"/>
  <c r="AW53" i="1" s="1"/>
  <c r="AX53" i="1" s="1"/>
  <c r="AV58" i="1"/>
  <c r="AW58" i="1" s="1"/>
  <c r="AX58" i="1" s="1"/>
  <c r="AV29" i="1"/>
  <c r="AW29" i="1" s="1"/>
  <c r="AX29" i="1" s="1"/>
  <c r="AV19" i="1"/>
  <c r="AW19" i="1" s="1"/>
  <c r="AX19" i="1" s="1"/>
  <c r="AV20" i="1"/>
  <c r="AW20" i="1" s="1"/>
  <c r="AX20" i="1" s="1"/>
  <c r="AV25" i="1"/>
  <c r="AW25" i="1" s="1"/>
  <c r="AX25" i="1" s="1"/>
  <c r="AV30" i="1"/>
  <c r="AW30" i="1" s="1"/>
  <c r="AX30" i="1" s="1"/>
  <c r="AV39" i="1"/>
  <c r="AW39" i="1" s="1"/>
  <c r="AX39" i="1" s="1"/>
  <c r="AV45" i="1"/>
  <c r="AW45" i="1" s="1"/>
  <c r="AX45" i="1" s="1"/>
  <c r="AV12" i="1"/>
  <c r="AW12" i="1" s="1"/>
  <c r="AX12" i="1" s="1"/>
  <c r="AV28" i="1"/>
  <c r="AW28" i="1" s="1"/>
  <c r="AX28" i="1" s="1"/>
  <c r="AV44" i="1"/>
  <c r="AW44" i="1" s="1"/>
  <c r="AX44" i="1" s="1"/>
  <c r="K25" i="6"/>
  <c r="J25" i="6" s="1"/>
  <c r="K18" i="6"/>
  <c r="J18" i="6" s="1"/>
  <c r="AU19" i="6"/>
  <c r="AT19" i="6" s="1"/>
  <c r="K24" i="6"/>
  <c r="J24" i="6" s="1"/>
  <c r="AU18" i="6"/>
  <c r="AT18" i="6" s="1"/>
  <c r="AU21" i="6"/>
  <c r="AT21" i="6" s="1"/>
  <c r="AU24" i="6"/>
  <c r="AT24" i="6" s="1"/>
  <c r="AU22" i="6"/>
  <c r="AT22" i="6" s="1"/>
  <c r="BG20" i="6"/>
  <c r="BF20" i="6" s="1"/>
  <c r="BG18" i="6"/>
  <c r="BF18" i="6" s="1"/>
  <c r="BG23" i="6"/>
  <c r="BF23" i="6" s="1"/>
  <c r="BG19" i="6"/>
  <c r="BF19" i="6" s="1"/>
  <c r="BG21" i="6"/>
  <c r="BF21" i="6" s="1"/>
  <c r="AW35" i="1"/>
  <c r="AX35" i="1" s="1"/>
  <c r="AH146" i="1" l="1"/>
  <c r="AH154" i="1"/>
  <c r="AH35" i="1"/>
  <c r="AH93" i="1"/>
  <c r="AH112" i="1"/>
  <c r="AH43" i="1"/>
  <c r="AH144" i="1"/>
  <c r="AH57" i="1"/>
  <c r="AH143" i="1"/>
  <c r="AH153" i="1"/>
  <c r="AH113" i="1"/>
  <c r="AH132" i="1"/>
  <c r="AH133" i="1"/>
  <c r="AH163" i="1"/>
  <c r="AH167" i="1"/>
  <c r="AH58" i="1"/>
  <c r="AH100" i="1"/>
  <c r="AH81" i="1"/>
  <c r="AH83" i="1"/>
  <c r="AH82" i="1"/>
  <c r="AH147" i="1"/>
  <c r="AH159" i="1"/>
  <c r="AH40" i="1"/>
  <c r="AH145" i="1"/>
  <c r="AH75" i="1"/>
  <c r="AH49" i="1"/>
  <c r="AH115" i="1"/>
  <c r="AH32" i="1"/>
  <c r="AH33" i="1"/>
  <c r="AH92" i="1"/>
  <c r="AH120" i="1"/>
  <c r="AH152" i="1"/>
  <c r="AH121" i="1"/>
  <c r="AH71" i="1"/>
  <c r="AH160" i="1"/>
  <c r="AH114" i="1"/>
  <c r="AH44" i="1"/>
  <c r="AH156" i="1"/>
  <c r="AH158" i="1"/>
  <c r="AH151" i="1"/>
  <c r="AH80" i="1"/>
  <c r="AH52" i="1"/>
  <c r="AH111" i="1"/>
  <c r="AH162" i="1"/>
  <c r="AH129" i="1"/>
  <c r="AH125" i="1"/>
  <c r="AH91" i="1"/>
  <c r="AH66" i="1"/>
  <c r="AH62" i="1"/>
  <c r="AH142" i="1"/>
  <c r="AH50" i="1"/>
  <c r="AH63" i="1"/>
  <c r="AH67" i="1"/>
  <c r="AH103" i="1"/>
  <c r="AH161" i="1"/>
  <c r="AH48" i="1"/>
  <c r="AH107" i="1"/>
  <c r="AH178" i="1"/>
  <c r="AH157" i="1"/>
  <c r="AH65" i="1"/>
  <c r="AH51" i="1"/>
  <c r="AH94" i="1"/>
  <c r="AH123" i="1"/>
  <c r="AH101" i="1"/>
  <c r="AH53" i="1"/>
  <c r="AH140" i="1"/>
  <c r="AH97" i="1"/>
  <c r="AH169" i="1"/>
  <c r="AH41" i="1"/>
  <c r="AH42" i="1"/>
  <c r="AH39" i="1"/>
  <c r="AH148" i="1"/>
  <c r="AH186" i="1"/>
  <c r="AH37" i="1"/>
  <c r="AH47" i="1"/>
  <c r="AH69" i="1"/>
  <c r="AH86" i="1"/>
  <c r="AH191" i="1"/>
  <c r="AH155" i="1"/>
  <c r="AH141" i="1"/>
  <c r="AH189" i="1"/>
  <c r="AH179" i="1"/>
  <c r="AH124" i="1"/>
  <c r="AH68" i="1"/>
  <c r="AH45" i="1"/>
  <c r="AH171" i="1"/>
  <c r="AH109" i="1"/>
  <c r="AH59" i="1"/>
  <c r="AH96" i="1"/>
  <c r="AH134" i="1"/>
  <c r="AH108" i="1"/>
  <c r="AH164" i="1"/>
  <c r="AH172" i="1"/>
  <c r="AH72" i="1"/>
  <c r="AH184" i="1"/>
  <c r="AH104" i="1"/>
  <c r="AH187" i="1"/>
  <c r="AH46" i="1"/>
  <c r="AH70" i="1"/>
  <c r="AH166" i="1"/>
  <c r="AH61" i="1"/>
  <c r="AH78" i="1"/>
  <c r="AH139" i="1"/>
  <c r="AH182" i="1"/>
  <c r="AH185" i="1"/>
  <c r="AH138" i="1"/>
  <c r="AH54" i="1"/>
  <c r="AH110" i="1"/>
  <c r="AH55" i="1"/>
  <c r="AH79" i="1"/>
  <c r="AH88" i="1"/>
  <c r="AH188" i="1"/>
  <c r="AH173" i="1"/>
  <c r="AH76" i="1"/>
  <c r="AH117" i="1"/>
  <c r="AH170" i="1"/>
  <c r="AH181" i="1"/>
  <c r="AH85" i="1"/>
  <c r="AH126" i="1"/>
  <c r="AH175" i="1"/>
  <c r="AH106" i="1"/>
  <c r="AH36" i="1"/>
  <c r="AH90" i="1"/>
  <c r="AH135" i="1"/>
  <c r="AH98" i="1"/>
  <c r="AH190" i="1"/>
  <c r="AH176" i="1"/>
  <c r="AH168" i="1"/>
  <c r="AH136" i="1"/>
  <c r="AH56" i="1"/>
  <c r="AH95" i="1"/>
  <c r="AH116" i="1"/>
  <c r="AH73" i="1"/>
  <c r="AH131" i="1"/>
  <c r="AH77" i="1"/>
  <c r="AH174" i="1"/>
  <c r="AH180" i="1"/>
  <c r="AH87" i="1"/>
  <c r="AH60" i="1"/>
  <c r="AH150" i="1"/>
  <c r="AH84" i="1"/>
  <c r="AH89" i="1"/>
  <c r="AH128" i="1"/>
  <c r="AH130" i="1"/>
  <c r="AH165" i="1"/>
  <c r="AH183" i="1"/>
  <c r="AH118" i="1"/>
  <c r="AH127" i="1"/>
  <c r="AH137" i="1"/>
  <c r="AH34" i="1"/>
  <c r="AH74" i="1"/>
  <c r="AH99" i="1"/>
  <c r="AH119" i="1"/>
  <c r="AH105" i="1"/>
  <c r="AV2" i="1"/>
  <c r="AV4" i="1" s="1"/>
  <c r="AH177" i="1"/>
  <c r="AW2" i="1"/>
  <c r="AW4" i="1" s="1"/>
  <c r="AX14" i="1"/>
  <c r="AX2" i="1" l="1"/>
  <c r="AX4"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Daisy SHARMA</author>
  </authors>
  <commentList>
    <comment ref="M1" authorId="0" shapeId="0" xr:uid="{8D627DD1-A754-4CEA-9A2E-A415D60DF116}">
      <text>
        <r>
          <rPr>
            <b/>
            <sz val="9"/>
            <color indexed="81"/>
            <rFont val="Tahoma"/>
            <family val="2"/>
          </rPr>
          <t>R48AAB+LCAAAAAAABADtvQdgHEmWJSYvbcp7f0r1StfgdKEIgGATJNiQQBDswYjN5pLsHWlHIymrKoHKZVZlXWYWQMztnbz33nvvvffee++997o7nU4n99//P1xmZAFs9s5K2smeIYCqyB8/fnwfPyIe/x7vFmV6mddNUS0/+2h3vPNRmi+n1axYXnz20bo939799KPf4+jx6btpXr7M6myRt9Q4pbeWzaN3TfHZR/O2XT26e/fq6mp8dW9c1Rd393Z2du/+3l88fz2d54tsu1g2bbac5h/Zt2Y3v/XR0eOT2eKLvM1mWZvJm599dPb6bHySF9On9NkX2TK7yOvxk3VTLPOmOV22RVvkDd6s86zNT55+8ZMysKO98f3x7v3Hd3tfuKZP1kU504bj3X2vrXyjLann/E2xyI/2dnYPtnd2t3d33+zde3Rv59G9B+ODvYcPHuzuf7Jz8Ghnx0CwbygEJqX2n949evzVahZHtveFa9pDtvONtvSQ3dvZ3tnf3n3wZpeQ3X+0ezDeObh/79P7ewbZzhsKoYvs86xpX+f1ZTHlZq/bbLFi6Dv7u/u7O/fuAVS0EZHDzefR41f5JGvyGTWjKXuv6QUaX5azV/llQQBO8rJ8//d5WMfTFqN6n3ePdh/f9d5VQB+Aw+d1tpq/Kdoyf6/3j756/TRdLBUZB+To8bOqzqdE/6+H04v86staKftm9Zy+fjMv6vb6aXb9/sC+avL6yxXo9H7vHj1+Wi3b4zKvW2FC5ZKjtl7nj+8OfOleelo0U/q9WK7z2dF5Vjb+S8GX7h0B8ipfldk0X+TLtvdiv8Xj71b122ZFf74gtYgRP62ulmWVzYjj26Jpi2njwPS+efyyrlYEmKA+qcrZM+pIRxj5woI+W9IcoeMnVfW2Cz388jHzBXMIccUis2Pqff749by6+nJZXr9eT5ppXUzy2dMnpnX0u8dQFPr2ybppqwVh4T56LJ95n3zxxd1rekgLdL95/DSfFousfAnCNkf3CFDwwePjdVudF+1JVa4XS0vRzqePv0uDepO/s4O0fz/+kiZuCbpXy7OlaS+Ujn4VvvCqurJ99r9gOngfHzdTw6b9L7qNn9JnZgb73/CkYJTPipJsrj8d3qchY7ye57nHur1vHkMfP4MVP3pyjT4f33WfPCbmJAGhT4+gz2Hcdnbf7Ow84v9Rz/brx6fLGf+ys8ONwnbmy8cv1osvJ6QELnlMR7v0XeejxzSK8kmZLd/Sp98t2vmLY4N95JvHMubB9v3vHpO4k8Be88eWLv5nj8+W03I9y0W8z5bnzJTATaZx8OvHvY+ek2AfPc6W12+uV6TOm+JRS7989hH5O4+atiaP6qOjabVetvU1FMbju9r0pnfO6/wXrckpu362Xk5Pqtnt35zJSL9aFu2t32l4WNBT6+ZpDolnFX7r96fvg+A5jQjQZ9GO7g6Q+Gl+nq1L0sgt6fELp2M7Hz8+bt522/gfPf6qLo2MHMEfbcghnc4W4ylZKDIt2XhaLfDBXfKrvvuaXCSvPQztND9dXjzPlhdrMmSWD7ufWwmFEn1TZ8sGw7F2qyOs8UaPDV+LPT0SZv9yzeIozF7Rt4/vdto9fpMvVlWdlV8QYYpnSm1jlMlifZG1c/2T1F+ZTw2V8aV52b4X4mZQv6kZKzIZCPheBavzITfCaMRbdG3cZ48xzi+IvcqTrCwmtcihUfex72jKnA9iJJZH937+iJkFCoBIQ/9e+fURqTL3h37OTLtrvhAWhrgevX51b3/v/gOybPznYx7wyYtH6RkI16YnZ88epep1kYpkcqiS2tzUb/T4mVET3MkXxInBB+H3ZGsuimVW9trZL1z7oy/IA5mX115LGcPzakoN/6t/8M/9z//Ev/QRMPuv/qY/9L/40/+2/+JP/5tkFPL94zfZpMwZhzdPdh/u7N0nGrnPHrN6uMvu0Gw9bfnDk2+/YDfIfoApQDwh356enbx89QXrB/uheV80l8Qq19Xa+/u1IC+d8RzJp07fHb0xOkf/Dr71tOER/P/LPGztfz/0opDkv/x7/8r/8u/96wffVroF5njnNuZYwrx7A+YYYdlX7DOHMeG+17jThsK0RUZOLo13WtVICqRtlbbzPBU3rnmUfvS6AE0BbeR/k16RAU+XVVpWSxKrtM7LnCK+tMlXlEZo87Sts1meQs+mpCjS72TLdVZfp9lylj7LJzX+GH/0GycQzbRY2s9SmjnuZ7perMsM05CeFxfrmsLI6jwO5jdOfuPkv/iL/u7/4o//G/6Lv/3v/M//8L+VsP7P/t4/ASj/53/33/af/31/0H/+V/6x/+Pf98f953/4X/Wf/7l/v7T4z/6uP/4//yP++P/8j//T/8s/9q/7z//EP/k//7v+0N3/9A/6g/f+iz/vj/rP/t6//7/8c/4wMP0f+fcQ3xOzE9j/9A/6QwhV97V8+l/8WX/jLn30n/8pfxy+oY//y7/tb/yv/oa/mL6k9o/vGtryxBw3TTUtWG2p1Zs57jybHd1/eP/g4c6utYkzqyL6TbpfKJQ32cXRyXeOT44NEHwQQvGa9D4nXca+i4jgCygz97f5UvTVnDSI/V60k/eHsPd/9nf99UTtoJXyvX7SAUOjqNa1CDtThv9i4J/ny5zsT3o8WxRL0u6i/cENyos0YNfae1M6lBn/L/6gv/e//Pv/Fr+lomOVni/ffZUYSH/sU+3sz/uj4i91e/u8rtarnip3n0ZaRpV6/9vOm0yU/njcd5H2sbF0vjSMBefTpiv8zx4H38hH3veqKf/sf+A/+7v+yP/yH/gT/vM//A8NXtdObAhObE7qy//Tcj1ZGjXZnU8ef/c1k/Ltzu/vTLR+huDlZVUs2+ZoD8k49+djenUX0Pjn47MFeQ0MmIlFn3c+efztrDl91xppJ8EJPyA8WSNWLsSzH4jtdETlP9OTF+PvHKePUquE6Pf//E//I/7zP/UP/s//oL9PbWvX/jIq3uuP0jfQv4/Sn8xKuFquEeHDblxo4bkfoNb5zm99hORTcbEU0EFj204copN9kNr/6PGbalVMHVzSDf/1n/2H/1d/29/1X/xZfyphF37pGh+dLckRXrLAkwbQjt3X0lKcj5e793b0O+kSpgVZyK5S+i//3j/xv/jb/wTR4f/53/OncnTeaRi8K5oqfVnni2K9SM1X4XvuFatAgw8o6zCjeH4XWQb88ti40+y7nDXmT8Mk3if0LXm9U1jDvN+s/5UF7akfTl8hCXF+PIOdj4f2QQtK8tS1+I1LXUF4vV7BTVX3ffh7zg163v8L8dT9eMD9ffY0/J7+9r6FaQq+ZluFP1ml6FeiXs4aZELEmX8B2rg/6Tvxe0xKmujh5b3JubwsaFrw+3dfn9Z1VcdUh/vCtPqCIglSB3jPUN02komVuMNGU+4Do69+qPFHunV+7857BCHa/ocViXz54s23n/8+P4pE/t8fiew+2N4dSgz2IhE03tveu/+jSORHkUivyY8ikZ+9SOT/hZFIT8X/fIpEdn//bGeWT+5Pdrcnk08fbu9PH862D+7N8u1s//75bO/BvQfZg09/LqIUM2kqy/5KyDASt/YEvlYkuoknI1P6TVuxW3hHHcdokw69SW3dzEN3N0zRj2JMdvB+FGMitNzrx5iyEtRZICK1MTt6/dWT16evSF/Aznt+5ev1hMzbtE23HO8/Sk9qWixNX+ZtXZU54fllUSI68P1RcngJVaKodmr/1milYe7dM8EK8w6FMPsPH97bpU/lb/bVjwixs1NamNPlwg60u35P4mYLZ9hwyPvQksLpEBGjL1e5WHHSM70m9i24JRo42hca9wZ7LULzHUt8ld9KXsg/ILwztFGbECqk6KRsjvAGXvlhBXm3WW76z/+Ev/C/+Fv+7sHo7sG9g4MfxXbvF9vtEhd9uFUciO12Dm6O7YScN0cgn+7tfXpvcwRim2yMQJ4ef2GADEUg3ORHEcjPqwjk9h6oR7j/T0Uge5siEGdPIlHGw4c/q1HGB/mp7KT+Z3/X3/tf/RV/8Pu7quq9T67TL7KfpizQSbVYVLOivf6R+/r/Mvf13o+WSIRa7u//Vy+RhBrlZ2WJxHOinxbn578PRb6/t2ntPpDBOSj4Q6KGXuBjPfcmYCyZtG+Yr94rlIq9/yOu/Fpcmd0y0/YhHGsY5mdhTe9HQd+Pgr4fZtC3RynTe7cN+tB4f3t3/+ag70cLej/XC3o/Cqd/FE7/KJz+WQqn934UTv8onP5/bzj9o3D6/3OBS6hRPiQ4GQynv4HohJfY+tHJ6TtWC8++fOKtkQv5u1FJtOn/K6IRUU2PgNl/9Tf9of/Fn/63kds1GJTsPtzZu7/7o7Dk/cKSPVIGPwpLfl6HJfcP9u59ujkssU02hiXHx8c3hSXc5EdhyY/Ckv9fhSVWdvphyb3f35noSFiye///vWEJKyH6/f1jEvbVfxR//L9sOW//R/GHUOv/I/FHqDr+vx9/pFvne3feIwjR9j+sSOTLF2++/fz3+VEk8v/+SGT3wfZup91wJILGe9t7938UifwoEuk1+VEk8vMqEump+G80EvndY0HI7z4Yf4TN3z/o2HEc3g069n//e/n92fn+zt729Pzh+fb+p3vZ9mTvwXQ7P/h0fz+f7dyf7j38uQhIzPyo2C5JKS4yYadhJG5t9L9W0LmJ/SJx5DdtsG7hCHV8oE3q8iYN1eGYSOB6d8MU/SicZF/uR+Ekosj7/XDy6PEXWTs3f3650g+JMcnX/fz3OT1+RRoDRt0zIyfzjFynZutlXk9H6ZcUzR3/PnlWw/H3jQ35soQaUbBxnq3MkI1AvA8tSk6WtR+S895XtjV7Bt127BbISHfskFVqqi9XOfy8rxs/YSwgOYfITsY5pPN1XO8DI6TBFwYaTzz+sAEI/9EPQdT5MuGF9624618vwOj+3UkFbIoH+HurQaN5goiCjbYbigiijQciAhn/jX6rN3v9r4l9et/rZ55v6f1pGKDrM3qfOdfQzqJ16MK/7Jsxb2zo8/5LVlbin0a50Rrc+Ke2E88Jwp/mZ9c3wmffhHcEOM632Pkgb+f29jC961k3YY7QPHU+8/608htYluAT+4dp2zMD3Q/9v81LrNp4sow+xx//H0sPauf/b84PClVF3bxXStD78xvI/XnG62lxfv77kJ/3e5vW7gNB3EHBH4/vRs28tZhNwDWSsP2GmWaD2xBr/Q0y2M+f/PPto8j/V+em7/Vy02cLDrFOzp75ueZ7d+if/cEE9Q0v/b8iS43wh7LUwPG/+lGW+kdZ6h9lqX9WstQP7x88vCFLbZpszlKf3JylRpMfZal/lKX+/2GW+v7vf5Dn9z/NppPt/f3ZdHv/4NN8+2A2fbi9e57dezg5mO1NZwc/ylLfyH4/B1nqIW9oMFXd15nvmaqOMNKPUtU/SlWbv6wpDD7QvO2n75Oqfv3Vk9enkUT16/WEzNm0TbecADxKT+o1GcGXeVtXZU54flmUw6lr6dT+rXFKw9y7Z8IU5h0KXvYfPry3S5/K3+ybHxFiZ6evid4c5dztQLvr99RPkd+7KUUuYiRZAfrixlS5hpP2hR9S0tyjjRqGUCtFJ2VzWDfwyg8rqOuZgUhQ95//CX/hf/G3/N2D0dyDewcHP4rl3i+W2yUu+nDTOBDL7RzcHMsJOW+OOD7d2/v03uaIwzbZGHE8Pf7CABmKOLjJjyKOn1cRx+3dUI9wt444jGfaDztCn7UXZ/yXf/Y/8J/9XX/kf/kP/An/+R/+h35gGLI3HIbs/v7OnkRCjYcPf1ZDjQ/yU9lJ/c/+rr/3v/or/uD3d1XVhZ9cp19kP01Zn5NqsahmRXv9I/f1/2Xu672++/r/wZW5nz8LJ6FG+VlZHPnGF++GoiFyGT//fU6PI/HQ8ArcQPTjHEQR+FtGJdrPjdFIr93PZgyCsYAnWURclMBT6rv79oOu/x98YaCxHsEf1o/nP/qevHqHxkv3vv0QP737d0cVDHxlkXaec1RPRBzraLshxzra+MMca2/2+l8T+/S+188859f70zBA16n1PmPoA55s+Jd9M+YuDn3ef8nKSvzTKDdaXy7+qe3Ec8jwp/nZ9dPw2Xt4aoMJY8BxjtjOB3llt/e60Kv9RJgj9HY6n3l/WvkNHJXgE/uHaet7B47Q3of+3+YlVm08Wf8fdg+08/83+wdC1a/hEnh//r/R9luL2QRcIw7bN8w075FGTX/hRXuYDrsZMejfIEP+/PFXb78Q9yG+rGGnLjvbX55T9sY5aE/zkrzG9N2iXDaffXT2+mx8khdTqD4BUI+frJtiSd2fLtuipXc+Et0rr39RXb7fy0ePs+U1u1rvmuJRS7989tG7ZvaIDMxHSB/otxub3btds/1vtNn92zX71GtmFQmo5GhGMvFeJJP5/bKcGSZ7n5ed4nAAyDN8N83Lz+tsNWdj914ATTYphCHm8vU8z9v3BmmM7avq6mw5y9+918tHomvsywLqpCrXi+XXh+a9f/T4uK7JM8XQmvcCxuOqrpZllc1eQb2+19s6S/wiMY+h7NGr7IrzHMRe9rPHz4q6aX9vYK+/ySe/j/3k9xFP/fcGg8ov/Pfvg4Vr+YRa3PV7vBugblR4y02IPM+LBTmi7zWg3U/vHdwzuj4ERERercQtP3s/6Tg6efrFi/xd+/iuB4GctclPk3soUvo+0ERIKY6175PwLZviYt6+L2Lns4ezg/v3drf37h3sbe9/mmXbk9levp1n+5PZvd3z82lOIa8FTkakyK/esxOw2KucAoFpviCaqkF6Xwgy796y5v8Dr7daa0ePAAA=</t>
        </r>
      </text>
    </comment>
    <comment ref="U1" authorId="0" shapeId="0" xr:uid="{FCACF6DB-94A8-4029-A2B4-7AD38836510A}">
      <text>
        <r>
          <rPr>
            <b/>
            <sz val="9"/>
            <color indexed="81"/>
            <rFont val="Tahoma"/>
            <family val="2"/>
          </rPr>
          <t>EB0AAB+LCAAAAAAABADtvQdgHEmWJSYvbcp7f0r1StfgdKEIgGATJNiQQBDswYjN5pLsHWlHIymrKoHKZVZlXWYWQMztnbz33nvvvffee++997o7nU4n99//P1xmZAFs9s5K2smeIYCqyB8/fnwfPyIe/x7vFmV6mddNUS0/+2h3vPNRmi+n1axYXnz20bo939799KPf4+jx6btpXr7M6myRt9Q4pbeWzaN3TfHZR/O2XT26e/fq6mp8dW9c1Rd393Z2du/+3l88fz2d54tsu1g2bbac5h/Zt2Y3v/XR0eOT2eKLvM1mWZvJm599dPb6bHySF9On9NkX2TK7yOvxk3VTLPOmOV22RVvkDd6s86zNT55+8ZMysKO98afj3cd3e5+7lk/WRTmTdkFL+VzbUbf5m2KRH+3t7B5s7+xu7+6+2b3/6N7Bo/3d8aef7v2UedE2fPzVatZF5f549/7ju70vXFODCxqOd/e9toqN/O1hs7ezvbO/vfvgze69R/f2H+3tjPd3D/Yf7n6yc/BoZ8cA6GLFk6rdp3ePHj/PmvZ1Xl8WU272us0WKwa+s7+7s/Pg/v4+4R1tRON2k3X0+FU+yZp8Rs1oPt5r7oDGl+XsVX5ZEICTvCzf/30e1vG0xaje590jmnfvXQX0ATh8Xmer+ZuiLfP3ev/od1c83PtHj59VdT4l0n89dF7kV1/WStQ3q+f09Zt5UbfXT7Pr9wf2VZPXX65Aovd79+jx02rZHpd53Qr/KYMctfU6f3x34Ev30tOimdLvxXKdz47Os7LxXwq+dO8IkFf5qsym+SJftr0X+y0ef7eq3zYr+vMFqTuM+Gl1tSyrbEbM3hZNW0wbB6b3zeOXdbUiwAT1SVXOnlFHOsLIFxb02ZLmCB0/qaq3Xejhl4+ZL5hDiCsWmR1T7/PHr+fV1ZfL8vr1etJM62KSz54+Ma2j3z2GjtC3T9ZNWy0IC/fRY/nM++SLL+5e00MKoPvN46f5tFhk5UsQtjm6R4CCDx4fr9vqvGhPqnK9WFqKdj59/F0a1Jv8nR2k/fvxlzRxS9C9Wp4tTXuhdPSr8IVX1ZXts/8F08H7+LiZGjbtf9Ft/JQ+MzPY/4YnBaN8VpRkS/3p8D4NGeP1PM891u198xiq+Bms89GTa/T5+K775DExJwkIfXoEVQ67tbP7ZmfnEf+PerZfPz5dzviXnR1uFLYzXz5+sV58OSElcMljOtql7zofPaZRlE/KbPmWPv1u0c5fHBvsI988ljEPtu9/95jEnQT2mj+2dPE/e3y2nJbrWS7ifbY8Z6YEbjKNg18/7n30nAT76HG2vH5zvSJN3hSPWvrls4/Ij3nUtDV5Sh8dTav1sq2voTAe39WmN71zXue/aE3O1vWz9XJ6Us1u/+ZMRvrVsmhv/U7Dw4KeWjdPc0g8q/Bbvz99HwTPaUSAPot2dHeAxE/z82xdkkZuSY9fOB3b+fjxcfO228b/6PFXdWlk5Ah+ZkOO5nS2GE/JQpFpycbTaoEP7pJH9d3X5B157WFop/np8uJ5trxYkyGzfNj93EoolOibOls2GI61Wx1hjTd6bPha7OmRMPuXaxZHYfaKvn18t9Pu8Zt8sarqrPyCCFM8U2obo0wW64usneufpP7KfGqojC/Ny/a9EDeD+k3NWJHJQMD3KlidD7kRRiOOomvjPnuMcX5B7FWeZGUxqUUOjbqPfUdT5nwQI7E8uvfzR8wsUGBDGvr3yq+PSJW5P/RzZtpd84WwMMT16PWrh6Qo7z0k44c/H/OAT148Sp9X2fJR+vtUvw8pRiaCqqZYA/+rx8+MSmCAXxDXBR+E35NduSiWWdlrZ79w7Y++IG9jXl57LQXf59WUGv5Xf9vf+V/8df/Ao//8T/rj/ou/8U8TpOWLx2+ySZlz52+efLq3e0BsYT95zBrgLns8s/W05Q9Pvv2CPR37AaiMaEG+PT07efnqC1YB9kPzvigniUSuq7X392vBWTrjaZBPnUo7emPUiv4dfOspvCN495d52Nr/fuhFIch/+ff+lf/l3/vXD76tVHMmdffhwwPEZjdZXInh7g1YXARdX7FbHAZ8O17jThsKwhYZ+bEmsDtummpasPyo+p05Gp7Njh7s7D2ksNYq55nl2n6T7hcK5U12cXTye70+fmqA4IMQitek9zkJFRtRYZQXkCr3t/lSRGhO7G2/F9Hx/pBJ+M/+rr/+P/9z//6glc6OftIBQ6Oo1rWwJFOG/2Lgb+Z5+jKvVmX+cZM+IU2cVuepvu01817xUfjP/p6/57/4m/7k//pP/Tv+q7/4j/PbKzZWIH0m7ItrwKKxTwXcf/Hn/VHxl7q9fV5X61VPzbhPIy2jCqf/bedNJk1/PO67SPvYWDpfGr6CE4SI2f/zsflQ/vK+knfD5grPRn3E0CRO/p+Wv0nzqZXofPL4u6+Zam93fn9nFfQz+Msvq2LZNkd79z5lX1n/fEyv7gIa/3x8tiBDxYCZLvR555PH386a03etSvYRiUj4AeG5ohxdW7mown4gmtzRj/9MT16Mf68n6aNUDIAq9676Fxlw7cV+eY3RMbsI7s3//K//swjgf/6n/HEGcq+F/84RAKbZcpY+zVdVA7fW/9Y0Fat7cn93z36vhqhaFVMHWmSNO/8r//O/6w8mTMPvXXswZn7NPUOuyX/0Gms7sX4vd+/t6nfSJ3wLpLm64v5f/r1/4n/xt/8J/8Wf/jf9F3/83/Cf/z1/KseAnYbBu6KG0pd1vijWi9R8Fb7nXrHaMfiAYtsZRY07iGXxy2PjtLH+P2vMn4YvvE/oW/KtpusSoXuvWf8rC9pTLpwkQah7fjxD6jgeQAYtKJVQ1+KxLDX//Hq9IofTxrnDDTgF5TmZL8Qh9N1O9/fZ0/B7+tv7FoYn+JotEf5k3aFfiR45axBwi8/4AsRxf9J3YntN0pMI4mVWycG5LGhe8Pt3X5/WdVXH1IX7wrT6ghxWUgF4z5DdNpKZFffWOu3uA6Oj7C8SZOkoq6d5San893KYnb/wpvqiuvz6LxMLvPe7Zw3lhQ1J3+dlRxkHwE/Qgl/eD+Dv7udnnXRyKua9oanoZJR2OqN4+d17vXwkUmVfFlCS8Pr60Lz3Kdiua3LSMLT3y/b6edNXFDO/H1V0gvhFxJBK2aNX2RVrSMSQ5jNKH9VN+3sDe/1NPvl97Ce/j7jAvzeiOPmF//59jtiblV91TrVHG7fr36KLWlkRqMrnxaJ4z2Bzxyi0EAgReLUSn/Ds/YTiiLIXLygRSskPB4EMweSnyTJKbuZ9oIlskv2w7yOH1hQX8/Z9ETufPZwd3L+3u71372Bve//TLNuezPby7Tzbn8zu7Z6fT/NdZOAUOGnKIr96z07AXl7SXrXu+0KQOXfrmkf/D2P1fQoQHQAA</t>
        </r>
      </text>
    </comment>
    <comment ref="W1" authorId="0" shapeId="0" xr:uid="{82C8634A-37AD-4F47-95A3-CBD726FA0854}">
      <text>
        <r>
          <rPr>
            <b/>
            <sz val="9"/>
            <color indexed="81"/>
            <rFont val="Tahoma"/>
            <family val="2"/>
          </rPr>
          <t>+zMAAB+LCAAAAAAABADtvQdgHEmWJSYvbcp7f0r1StfgdKEIgGATJNiQQBDswYjN5pLsHWlHIymrKoHKZVZlXWYWQMztnbz33nvvvffee++997o7nU4n99//P1xmZAFs9s5K2smeIYCqyB8/fnwfPyIe/x7vFmV6mddNUS0/+2h3vPNRmi+n1axYXnz20bo939799KPf4+jx6btpXr7M6myRt9Q4pbeWzaN3TfHZR/O2XT26e/fq6mp8dW9c1Rd393Z2du/+3l88fz2d54tsu1g2bbac5h/Zt2Y3v/XR0eOT2eKLvM1mWZvJm599dPb6bHySF9On9NkX2TK7yOvxk3VTLPOmOV22RVvkDd6s86zNT55+8ZMysKO98f3x7v3Hd3tfuKZP1kU504bj3X2vrXyjLann/E2xyI/2dnYPtnd2t3d33+zde3Tv4aP798Y7n+7v7977ZOfg0c6OAWBfUABMSe0+vXv0+KvVLI5r7wvXtIdr5xtt6eG6t7O9s7+9++DNLuG6/2hvb7y/u7f78OEDg2znDYXQRfZ51rSv8/qymHKz1222WDH0nf1dmr57+7sPHt+NNiJyuOk8evwqn2RNPqNmNGPvNbtA48ty9iq/LAjASV6W7/8+D+t42mJU7/Pu0e7ju967CugDcPi8zlbzN0Vb5u/1/tHLOr9Mf588qz/bxeR1YB09flbV+ZSm4euh9iK/+rJWAr9ZPaev38yLur1+ml2/P7Cvmrz+cgVyvd+7R4+fVsv2uMzrVnhRmeWordf547sDX7qXnhbNlH4vlut8dnSelY3/UvCle0eAvMpXZTbNF/my7b3Yb/H4u1X9tlnRny9IOWLET6urZVllM2L8tmjaYto4ML1vHr+sqxUBJqhPqnL2jDrSEUa+sKDPljRH6PhJVb3tQg+/fMx8wRxCXLHI7Jh6nz9+Pa+uvlyW16/Xk2ZaF5N89vSJaR397jH0hb59sm7aakFYuI8ey2feJ198cfeaHlIG3W8eP82nxSIrX4KwzdE9AhR88Ph43VbnRXtSlevF0lK08+nj79Kg3uTv7CDt34+/pIlbgu7V8mxp2gulo1+FL7yqrmyf/S+YDt7Hx83UsGn/i27jp/SZmcH+NzwpGOWzoiTL60+H92nIGK/nee6xbu+bx1DLz2DLj55co8/Hd90nj4k5SUDo0yOodZi4nd03OzuP+H/Us/368elyxr/s7HCjsJ358vGL9eLLCSmBSx7T0S591/noMY2ifFJmy7f06XeLdv7i2GAf+eaxjHmwff+7xyTuJLDX/LGli//Z47PltFzPchHvs+U5MyVwk2kc/Ppx76PnJNhHj7Pl9ZvrFWn1pnjU0i+ffURez6Omrcmv+uhoWq2XbX0NhfH4rja96Z3zOv9Fa3LNrp+tl9OTanb7N2cy0q+WRXvrdxoeFvTUunmaQ+JZhd/6/en7IHhOIwL0WbSjuwMkfpqfZ+uSNHJLevzC6djOx4+Pm7fdNv5Hj7+qSyMjR/BKG3JLp7PFeEoWikxLNp5WC3xwl9yr774mT8lrD0M7zU+XF8+z5cWaDJnlw+7nVkKhRN/U2bLBcKzd6ghrvNFjw9diT4+E2b9cszgKs1f07eO7nXaP3+SLVVVn5RdEmOKZUtsYZbJYX2TtXP8k9VfmU0NlfGletu+FuBnUb2rGikwGAr5Xwep8yI0wGnEaXRv32WOM8wtir/IkK4tJLXJo1H3sO5oy54MYieXRvZ8/YmaBwiDS0L9Xfn1Eqsz9oZ8z0+6aL4SFIa5Hr1/d//Tg/qcPyfjhz8c84JMXj9ITQmu9yOv0ZU0uc3pGcvCOdCTTQ7XUDW39Vo+fGUXB3XxBvBh8EH5P1uaiWGZlr539wrU/+oJ8kHl57bWUUTyvptTwP/+b//D/4m/6k/+Lv+OP+q/+tr/7P/t7/87/4i/6+/6LP+6P/C/+9L9JhiJtHr/JJmXOeLx58um9fYoW3CePWUXcZZdotp62/OHJt1+wK2Q/wDQgtJBvT89OXr76gnWE/dC8L9pLwpbrau39/VrQl854nuRTp/OO3hi9o38H33oa8QihwGUetva/H3pRCPJf/r1/5X/59/71g28r1ZzN3X14cP82JlkivnsDJhkR2lfsN4fh4Y7XuNOGIrZFRo6uiQKPm6aaFixgqp9njoZns6P7D/b27+3sWu09s7zcb9L9QqG8yS6OTs5Ojw0M/B0CcS16H5PMsY0VNnkBoXN/my9FrObE5/Z7kSHvD5mC/+zv+uv/8z/37w9a6dzoJx0wNIZqXQtDMl34Lwb+gomWlemTNSUE1ml1nrp4gMbqWnpvqYj9uX//f/43/B3/5d/7F/5Xf8Nf/J//zX+Q31ixsZLps2BfbgMGjX0q4P6LP++Pir/U7e3zulqvevrGfRppGdU8/W87bzJd+uNx30Xax8bS+dKwFXykbnDtf/U41kC+8ZoZlvlj/vO/+2/rwdAObdRI/E4N/D8t+5NiVCvT+eTxd18zWd/u/P7Oquhn8LdfVsWypSDq4afsa+ufj+nVXUDjn4/PFmToGDATjj7vfPL421lz+q5VwT8iGQo/IDxXlBFsKxeV2A9E0TsC85/pyYvx2XH6KBUj8V/9QX+4byfw+Z/3R/3nf89foTahazUYJw9O3Bg+Si13uLcIU/ZJPG6IYYABdNr5bx7Fja/fwjQXg3+yf3Bgv1cTV62KqQP/X/9Bf85/9bf9lf/VH/FX/Vd/KElz50vX+Iic35LVhtdIvxdj+nJ376F+Jx3Bl0GKravC/su/90/8L/72P4EG+1/88X/Df/73/Kkcc3YaBu+KXqMR54tivUjNV+F77hWrboMPKJaeUZS6h9gZvzw2TiKbk7PG/Gn4yPuEviVfbroukSroNet/ZUF72oqTMgitz49nSGzHA9agBaUu6lp8oaVmx1+vV+Tg2rh6uAGnvDyn9oU4oL6b6/4+exp+T39738KSBV+zacOfrHT0K1FAZw0CfPFRX4A47k/6Tky5SbgSQbysLvlLlwXNC37/7uvTuq7qmHpxX5hWX5CDTCoD7xmy20Yys+JO2yDBfWB02g/XrU63znfvvI9vrS/8sBzsL1+8+fbz3+dHDvb/Fxzs3Qfbu3u3dbB1rehHDvaPHOz/LzjYPT3089XB3v39s/v3dvcO9qbbB/ezh9v7e9NPt7PZ+c72JD/PJ/ne+f18/97PhfNtJlCF2s9JDyPRM11DputrBVub+HN4Xr9p3Xsbs96x6JuU6k2a7GZeurthqn4UQv0ohHqfEOpeP4SS9H0nq08aZnb0+qsnJ18iFIBv4BkkWsNt62zaplskhuMdfuDk+jaLvDbCipYXFL79W91uWj5v2mzZGrf7J7NyTRIMSZRf2dk8ov5fvzl+Qc6eLuZ0YN31+xFPUSbeevXeh3bMTq8c15Txp/eL6Ze0WM7zSya+386+CtfFvZTG3mLvRqi8Y8mtQl3JC/nXDVfgqmC6OSR1KogjKF8V9z4wOiT4wkBjpuO1GuPr8x99b189SOPJe9+KZ/z1fPnu353Qe5Przd9bDR+NyyMGYPOCc8exjjb+MOfbm73+18Q+ve/1M89F9v40DNB1fb3PnIdrZ9E6puFf9s2YVzn0ef8lKznxT6PcaP2C+Ke2E89Xw5/mZ9eFw2ffhBMHOM4F2vkgp+z25hq92k+EOUK72PnM+9PKb2DLgk/sH6ZtzwR1P/T/Ni+xauPJMrYEf/woHfdNp+OEqqJu3isD5/35DaTaPOP1tDg//33IDf29TWv3gSDuoOAPMds9F8NazCbgGlm1/4aZZshpiTX9+cVd31Sy9/ah7s9SIlh/eU6JGudvPc1L8g7Td4ty2Xz20dnrs/FJXkyhyQRAPX6ybool9X+6bIuW3vlIVKm8/kV1+X4vHz3OltfsOb1rikct/fLZR++a2SOyFx9hAUO/9YQKXbgOiaXeqz+hzpflzEzR+7zsqOkAkJf0bpqXn9fZas6K/70AdiL0EJRYkNfzPG/fG7KxP6+qK0msv8/LRyKx9mUBdVKV68Xy60Pz3j96fFzX5KxhaM17AeNxVVfLsspmr7LlxftRRSeLXyQeMpQ9epVdcZxIXGY/e/ysqJv29wb2+pt88vvYT34fcV5/b/Cp/MJ//z5ImMgn1OKu3+PdAHWjCFtuQuR5XizIN3uvAe1+eu/gnlGYISAi8molnurZ+wnJ0cnTL17k7yjY9CCQ/zL5afKYRFjfB5rIKoV29n2SwWVTXMzb90XsfPZwdkBqc3vv3sHe9v6nWbY9me3l23m2P5nd2z0/n+ZEegucNHGRX71nJ2CxVzn5xtN8QTRVrf6+EGTevXD7/wGnoD+q+zMAAA==</t>
        </r>
      </text>
    </comment>
    <comment ref="AB1" authorId="0" shapeId="0" xr:uid="{F579A9C8-40A2-4132-A331-CDA55806FD50}">
      <text>
        <r>
          <rPr>
            <b/>
            <sz val="9"/>
            <color indexed="81"/>
            <rFont val="Tahoma"/>
            <family val="2"/>
          </rPr>
          <t>BGwAAB+LCAAAAAAABADtvQdgHEmWJSYvbcp7f0r1StfgdKEIgGATJNiQQBDswYjN5pLsHWlHIymrKoHKZVZlXWYWQMztnbz33nvvvffee++997o7nU4n99//P1xmZAFs9s5K2smeIYCqyB8/fnwfPyIe/x7vFmV6mddNUS0/+2h3vPNRmi+n1axYXnz20bo939799KPf4+jx6btpXr7M6myRt9Q4pbeWzaN3TfHZR/O2XT26e/fq6mp8dW9c1Rd393Z2du/+3l88fz2d54tsu1g2bbac5h/Zt2Y3v/XR0eOT2eKLvM1mWZvJm599dPb6bHySF9On9NkX2TK7yOvxk3VTLPOmOV22RVvkDd6s86zNT55+8ZMysKO98f3x7v3Hd3tfuKZP1kU504bj3X2vrXyjLann/E2xyI/2dnYPtnd2t3f33uzsPNo5eLT/YPxwf+f+g71P6I+dHQPAvqAAmJLafXr36PFXq1kc194XrmkP18432tLDdW9ne2d/e/fBm917j+7tP9rbH9+7d//+wb1PDbKdNxRCF9nnWdO+zuvLYsrNXrfZYsXQd/Z3H9CP+zsPHt+NNiJyuOk8evwqn2RNPqNmNGPvNbtA48ty9iq/LAjASV6W7/8+D+t42mJU7/Pu0e7ju967CugDcPi8zlbzN0Vb5u/1/tHvrni4948eP6vqfEqk/3rovMivvqyVqG9Wz+nrN/Oibq+fZtfvD+yrJq+/XIFE7/fu0eOn1bI9LvO6Ff5TBjlq63X++O7Al+6lp0Uzpd+L5TqfHZ1nZeO/FHzp3hEgr/JVmU3zRb5sey/2Wzz+blW/bVb05wtSiBjx0+pqWVbZjJi9LZq2mDYOTO+bxy/rakWACeqTqpw9o450hJEvLOizJc0ROn5SVW+70MMvHzNfMIcQVywyO6be549fz6urL5fl9ev1pJnWxSSfPX1iWke/ewwdoW+frJu2WhAW7qPH8pn3yRdf3L2mhxRA95vHT/NpscjKlyBsc3SPAAUfPD5et9V50Z5U5XqxtBTtfPr4uzSoN/k7O0j79+MvaeKWoHu1PFua9kLp6FfhC6+qK9tn/wumg/fxcTM1bNr/otv4KX1mZrD/DU8KRvmsKMna+tPhfRoyxut5nnus2/vmMVTxM9jvoyfX6PPxXffJY2JOEhD69AiqHGZtZ5fN2g4bB/f149PljH/Z2eFGYTvz5eMX68WXE1IClzymo136rvPRYxpF+aTMlm/p0+8W7fzFscE+8s1jGfNg+/53j0ncSWCv+WNLF/+zx2fLabme5SLeZ8tzZkrgJtM4+PXj3kfPSbCPHmfL6zfXK9LkTfGopV8++4g8nUdNW5Mv9dHRtFov2/oaCuPxXW160zvndf6L1uSOXT9bL6cn1ez2b85kpF8ti/bW7zQ8LOipdfM0h8SzCr/1+9P3QfCcRgTos2hHdwdI/DQ/z9YlaeSW9PiF07Gdjx8fN2+7bfyPHn9Vl0ZGjuCJNuSKTmeL8ZQsFJmWbDytFvjgLrlU331N3pHXHoZ2mp8uL55ny4s1GTLLh93PrYRCib6ps2WD4Vi71RHWeKPHhq/Fnh4Js3+5ZnEUZq/o28d3O+0ev8kXq6rOyi+IMMUzpbYxymSxvsjauf5J6q/Mp4bK+NK8bN8LcTOo39SMFZkMBHyvgtX5kBthNOIoujbus8cY5xfEXuVJVhaTWuTQqPvYdzRlzgcxEsujez9/xMwChT6koX+v/PqIVJn7Qz9npt01XwgLQ1yPXr/avb97b/8hGT/8+ZgHfPLiUfqKPOGiTF/W5CSnZyQF70hDMjVUR21s6bd5/MwoCe7iC+LD4IPwe7I0F8UyK3vt7BeuPbuF1MXzakqf/+d/+h/xn/+pf/B//ef+Hf/5n/Y3/Gd/79/5X/xFf99/8cf9kf/Fn/43Cd7S5vGbbFLm3O2bJ5/uHFAw4D55bKgk9CFXZ7aetvzVybdfsO9jPwDdET/It6dnJy9ffcFKwX5o3hd1daR/sRYJv6GY5bpam7+OEZ54f1NHPFhGzP6u02oHoX8qN+irb4yWcqCi+vMIwcJlHrb2vx96UWj6X/69f+V/+ff+9YNvK+Gdhd59ePDgNgZcYsJ7AwYcMdxX7GWHAeQ9r3GnDcV0i4zcYhMnHjdNNS1YHFWbz/CV+f3o/sHOpw92ds3IzuCUC1/3m7/JLo5Ozn7vY9MYf4et6RM0PxErK3zzAmLn/jZfimjNidvt9yJJ3h9C1v/s7/rr//M/9+8PWim99RPGsFrXhlNfbL94QubC+0i/5g5eMDGyMn2yplTAOq3OUxcVmLdUJ9rfVfr+3L//P/8b/o7/8u/9C/+rv+Ev/s//5j/Ib6wYWbH1WesLiiDm5bUn6wHjxT4VcP/Fn/dHxV/q9vZ5Xa1XPc3jPo20jOqg/redN5ku/fG47yLtY2PpfGm4CJ4SaZH8Mv198qz+bBcM7n/1ONZAvvGaGbb5Y/7zv/tv68HQDm3sSBxPDfw/LbeTzlRb0/nk8XdfM1nf7vz+zrboZ/C6X1bFsqVQ6sEue9z652N6dRfQ+OfjswWZOwbMhKPPO58QHivK9bWViz3sB6LjHQH5z/TkxfjsSfooHbIS9BVNw3/+9/wVahG6NoO79UDF7N6j1E6/e4dQZbV/G0PVa+q/fBQztP73prEY9pP7orrcR4/fVKti6oD/13/Qn/Nf/W1/5X/1R/xV/9UfSvLa+dI1PiInt2TF4DXS78WSvtzde6jfSUfwWZA+s+A4A+F96P9tVWHwAUW6M4oh9xDZ4pfHxoVj9X3WmD/N/Huf0LfkaU3XJQL5XrP+Vxa0p0UUwfzL8+MZUs3xcDJoQYmFuhZvZan56tfrFbmfNuodbsAJKc/lfCHuoe+Eur/Pnobf09/et7A8wddsivAnKwP9ShTDWYPwm1sJVcVamqwnfeSlVslruSxoKvD7d1+f1nVVxyTdfWFafUEeK0kv3jOUto2kW/FvrdfuPjDq5Yfp56Zb57t3bu/savMfjsd79MWXL958+/nv47X8kQv8/2cXePfB9u5QDqvnAqPx3vbu/o9c4B+5wD+HLnBPRf18dYF3f/+dyYODT+/lO9uzew/2t/cP9u5vH9zf39++t3Pw6d6nD6d79/eznw332EyQSqmfGx7u5NZW62uFO5v4D5RnMe1ryA/SkDdb747h3qT4btJMN/PF3Q3T8qOA5udHQHOvH9BIqruTAScpnx29/urJyZcEiO2uZxRovbOts2mbbpH+Gu/wAx/UtxvkDxFelIpX+PZv9Yhpqblps2VrPOKfzMo1eSaQH/lVfEHq//Wb4xdvjEt4twPrrt+P+GAyXa+Mw+19aMfsZP+4puw4vV9Mv6SFZZ4VMrP9dvZVuBXupTT2FnseQuUdS24VxkpesP7j+0YSJufME+5UBwc3vrrsfWBkP/giyGDzuoZxxfkPrE7dDdxwdbeMi+19K16nOHbOeZb24jJzYx6Oc9r8VlHfdcNXFmmnl6NRckRtb16c7Tit0cYf5th6sxd1ZHvf911X70/DAF0X1PssdELdX+bVjqsYMElnNgY9vuBLKznxT6PcaG13/FOn+Jy/hD/Nz64bhc++CUcKcJybsvNBjtHtzSx6tZ8Ic4S2rPOZ96eV38ACBZ/YP0zb97Yw+JtVG0+WsSX440fJsf/XJMe8P7+BLJhnvJ4W5+e/D7mPv7ddpLcfCOIOCv4Qs91zMazFbAKukRXub5hphpyWWNMfcdetuOt9Isz/t6ZlP90/2Hm4M5SWfZ2VRAzKwdC8NesFUeDzqpo1j9Lfp/p9bkjRbn71h5Wu7cXHfrr2v/g7/qj/6m/7u23o9Og//5P+uP/ib/zThpO1e/ce9pK1yh7fXJoWAN/fg/x/b6b14f5tHNK9nb2d7Z17t3NIpfH+9u6Db8whPbq/+3Bnd2Om1TXpfuEnYL/95HhzBtY06X3+w87LdsAM+8c/ysl+eE729nk6Tz3dOif7u8fysL/7YO41bP6Nplz3fn9nUvpp1b0H9z8oevh21py+a1WyYc/DD94junCZt28fI1MXWgKk9bqMe4sk3rePb7Z+VpasBFm52pzksyj+53/KH/df/Hl//H/+x/zFgustk3wDCKXZcpaqMWoCUEE0Rdm//YcPNmf/+ghuygFuRGMgK7h//9N7n27OC6ra+y//3j/xv/jb/wRKgf4Xf/zf8J//PX+qSwX6AuR9JLqQMqH5olgvUvNV+N4tM4z7/Qzjj6LCnw2/HV/4f35dJz7UWf+vdtR3v46j/ii9bmcf4K3r+/+vdNn/y7/tb4SC/pHj/vPace+sFMYc9wc3O+6nNzvuaPIjx/1HjntHCf5/xXG3UtJ33O8ZI7gbOu7quB/s/shx/5Hjzjrs/7eO+/0fOe7/33LcQ531s+S46y/PSeStPq2e5mXe5um7RblsPvvo7PXZ+CQvpmAqAVCPn6ybYkn9ny7boqV3PnJOy5vqi+ry/V4+epwtr9lrfdcUj1r65bOP3jWzR6SNPzrae3xXv711M2MGGBOHF3HXe6JlqPS1w5rd+7v39h8OhTUva9Ir6dlylr+7IYAJWv5wQhXMqOcw/el/hDVD/9nf+3f+F3/R3/df/HF/JCmy4ahk5+BBLyoBlYQ+32hscqR/kQRYQCbe8GOWo2P4497fNoIR30F/12m1g9A//z8S2Bw8uF1gs/tge7fTbjiwQeO97d39bzCwOdj5dHNg46kUhCdnv/fmAAbNf8ihiotHtMftF09em1hCOflH4cr/Z8IVcrMu098nz+rPdtkl6YYu7Ml0A5T/7O/6Y/7zv/tv673x/tHL4LIDK2IbnNx78GGxyteJRc6eIPIYsAAIU/68P+o//3v+ilvFImdPYjbtUWqndlOsMWyEbhVrBEZ0Q0hxX9TScEjxX/9Bf85/9bf9lf/VH/FX/Vd/6B+0KZg4W56XLPSDocPu3sPNgYN6z/ZD/2+r5oIP1N3f+5G7/8Nx94WqYgnfy8P3/ry9K9/W65+tFPytfdV063z3zu0dVm3+I6/1R17rj7zWH3mtP/Jaf+S1vrfXagisUrY8r+pFJvww3MmtjczXmqtN/GPo/k1ruJuNbcfOblJcN2mWm2f67oZp+VGc8fMjzrjXjzOOHn+RtXPz55cr/ZB47vVXT06+RHocdtNT6q/Xk7bOpm26RRppvMMPXEZf75M/Q3i15FYLfPu3OrBT6qTNlq1xYH8yK9ckd5Af+VV8Oer/9ZvjF2+MS3e3A+uu34/4UDJdr4x/7H1ox+xk/7gu2jm9X0y/XOU1zwqZyX47+yrcAvdSGnuLPYcgMPiiYc9BKL9rp0AFtBIg1id832DAONGe6TB/Biq094HRB8EXgUuOP6x7zX8gn383cK3VhTJus/eteJLirDmHWNqLG8yNeTjOEfNbRf3RDV9ZpJ2ujga0EVUebTfkrEYbf5iz6s1e1Dntfd93R70/DQN03UrvM4ZuvUj3l3m14/4FTNKZjUEvLvjSSlP80yg3WnvOn8YdLI8yxpIPeVL47Jt3l3Y+yFm6velFr/YTYY7QvnU+8/608htYpeAT+4dp+95WB3+zauPJMvYFf/woj/X/7TzW4JK0Z7zkAxdb/cjT/7nz9Ltz8bQ4P/99yN3/vc1Mug+EqWymEr+Ll9XzCK2D0wQCbd78RuV5yMeMNf2R4P/sCf5wAtsqAKIq3viynBkc3i3KZfPZR2evz8YneTGFiZD36/GTdVMsqffTZVu09PpHjjEcAJK6d9O8/LzOVnO2M+8F8HcnuQxeFyP1ep7n7XtDMybuVXUl2fH3eflIOM++LKBOqnK9WH59aN77R4+P65r8QQyteS9gPK7qallW2exVtrx4P6roBPGLpI8MZY9eZVcpXiTmsJ89flbUTft7A3v9TT75fewnv4/4x7/30b740L+3/P37QOfKJ9Tirt/j3QB1I9AtNyHyPC8WpObfa0C7n947uGcEPwRERF6txBkml/y9oJ48/eJF/o5iXA8CuUiTnyanjCOp94ImAkfRo32f5G7ZFBfz9n0RO589nB3cv7e7vXfvYG97/9Ms257M9vLtPNufzO7tnp9PcyK9BU7qpciv3rMTsNirnEzeNF8QTVVVvS8EmXcvyv9/AJrX8wEEbAAA</t>
        </r>
      </text>
    </comment>
    <comment ref="AK1" authorId="0" shapeId="0" xr:uid="{E6B8A687-FD82-441E-ADC9-909CF7534ABC}">
      <text>
        <r>
          <rPr>
            <b/>
            <sz val="9"/>
            <color indexed="81"/>
            <rFont val="Tahoma"/>
            <family val="2"/>
          </rPr>
          <t>tUYAAB+LCAAAAAAABADtvQdgHEmWJSYvbcp7f0r1StfgdKEIgGATJNiQQBDswYjN5pLsHWlHIymrKoHKZVZlXWYWQMztnbz33nvvvffee++997o7nU4n99//P1xmZAFs9s5K2smeIYCqyB8/fnwfPyIe/x7vFmV6mddNUS0/+2h3vPNRmi+n1axYXnz20bo939799KPf4+jx6btpXr7M6myRt9Q4pbeWzaN3TfHZR/O2XT26e/fq6mp8dW9c1Rd393Z2du/+3l88fz2d54tsu1g2bbac5h/Zt2Y3v/XR0eOT2eKLvM1mWZvJm599dPb6bHySF9On9NkX2TK7yOvxk3VTLPOmOV22RVvkDd6s86zNT55+8ZMysKO98f3x7v3Hd3tfuKZP1kU504bj3X2vrXyjLann/E2xyI/2dnYPtnd2t3f33uzsPNo9eLS/P9759OHe7qe7n+wcPNrZMRDsGwqBSan9p3ePHn+1msWR7X3hmvaQ7XyjLT1k93a2d/a3dx+82b336N7+o71Px3uf7jzc3dk3yHbeUAhdZJ9nTfs6ry+LKTd73WaLFUPf2d99QD8e3CPEo42IHG4+jx6/yidZk8+oGU3Ze00v0PiynL3KLwsCcJKX5fu/z8M6nrYY1fu8e7T7+K73rgL6ABw+r7PV/E3Rlvl7vX/0uyse7v2jx8+qOp8S6b8eOi/yqy9rJeqb1XP6+s28qNvrp9n1+wP7qsnrL1cg0fu9e/T4abVsj8u8boX/lEGO2nqdP7478KV76WnRTOn3YrnOZ0fnWdn4LwVfuncEyKt8VWbTfJEv296L/RaPv1vVb5sV/fmCNCJG/LS6WpZVNiNmb4umLaaNA9P75vHLuloRYIL6pCpnz6gjHWHkCwv6bElzhI6fVNXbLvTwy8fMF8whxBWLzI6p9/nj1/Pq6stlef16PWmmdTHJZ0+fmNbR7x5DR+jbJ+umrRaEhfvosXzmffLFF3ev6SEF0P3m8dN8Wiyy8iUI2xzdI0DBB4+P1211XrQnVbleLC1FO58+/i4N6k3+zg7S/v34S5q4JeheLc+Wpr1QOvpV+MKr6sr22f+C6eB9fNxMDZv2v+g2fkqfmRnsf8OTglE+K0oyt/50eJ+GjPF6nuce6/a+eQxV/AwG/OjJNfp8fNd98piYkwSEPj2CKodd29mFXeP/Uc/268enyxn/srPDjcJ25svHL9aLLyekBC55TEe79F3no8c0ivJJmS3f0qffLdr5i2ODfeSbxzLmwfb97x6TuJPAXvPHli7+Z4/PltNyPctFvM+W58yUwE2mcfDrx72PnpNgHz3OltdvrlekyZviUUu/fPYRuTqPmrYmZ+qjo2m1Xrb1NRTG47va9KZ3zuv8F63JH7t+tl5OT6rZ7d+cyUi/Whbtrd9peFjQU+vmaQ6JZxV+6/en74PgOY0I0GfRju4OkPhpfp6tS9LILenxC6djOx8/Pm7edtv4Hz3+qi6NjBzBFW3IF53OFuMpWSgyLdl4Wi3wwV1yqb77mrwjrz0M7TQ/XV48z5YXazJklg+7n1sJhRJ9U2fLBsOxdqsjrPFGjw1fiz09Emb/cs3iKMxe0beP73baPX6TL1ZVnZVfEGGKZ0ptY5TJYn2RtXP9k9RfmU8NlfGledm+F+JmUL+pGSsyGQj4XgWr8yE3wmjEUXRt3GePMc4viL3Kk6wsJrXIoVH3se9oypwPYiSWR/d+/oiZBYp9SEP/Xvn1Eaky94d+zky7a74QFoa4Hr1+de/T/b39B2T88OdjHvDJi0fps+JdPkuPmyZv07Pl5aP096l+n0fpdTsjRclEUVV1mxf8po+fGZXBHX5BXBl8EH5PdueiWGZlr539wrVnJ5G6eF5N6fP//M/9e/7zv+HP+a/+9j/sP/t7/sr/4o/50+mXR//l3/Y3/ld/w1/8n/9Jf9x/8Tf+aTIKafr4TTYpc+79zZNP7z0gM+8+eWxIJ0Qj/2e2nrb81cm3X7BDZD/AZCCokG9Pz05evvqCNYX90LwvOuxI/2LVEn5Dgcx1tTZ/HSNm8f6mjnjMZA0BX3/XubaD0D+VRfTVN0Z1OVBRpXqECOIyD1v73w+9KDT9L//ev/K//Hv/+sG3lfDObO8+fHifQtUbrboEivcGrDoCu6/Y9e5Gla5xpw0FeouMfOWjL8iXnZfXKbRruuYGadE0a4r+KAjzuLsBe+dNC0f70W+c/MYJo0lqOz2vq0WKuHuUvnjyml4jcNlySXZ1Si+T3zyFE3WRpxd1ddXO063f/Q59P0tnxSxdVm26Wk/Kopmn2aQhf4/6v8xK6n+cvq7IibefnhcX65rQusrrXPpc0Z9NWudlTjEr4VvrJxROnFMj6r4Z/8bJmzleyPD/VExpWp2nxXJWTLO2oqRJsUx/d/m+bKo0Oz8nnZvPRoybHccobdZTwrGhse/eSZ8dn/0nf9Cf3aQnNDRStOnnFSVrlqBNShz90wQh3XpwcPBgf2c3/Zn05MsnT18+v3OY/sbJnnuXuWHwzfvuzS/4zXvuTdNwTWa6Tk9IlZJ2lrB5697uHsX7e/r2yfOXL/nt/f7b5IPSTPE00jzpi/fciz/BL953L9ILxATTGuQ2Og+4HpjeCNc3/NKn7qXjKXtY1G12DfUib5hu6I2v+I0H7o3X1ZpYBpNE9ssiZihJiL3iNw7cG6/yppgRBQuiJ2dawJbUz4P9A9vP7/UlvZW30zF49zdO/vM//G/9z/6eP6GvLv/LP+cP+y/+vD/qP/97/or/4k//m/6LP/5v+C/+3L/tv/gz/qb/+s/8G/7rv+TP+h//vj8Hb/6Xf9rfDGb/z//uv+2/+tv/zv/x7/vjiOf/8z/xr/nP//C/7j//u/7Q//wv+Qv+6z/9H/wv/+x/4D//o/4IUrfE6dTgP/u7/nj59r/8e//8//xv/Lv/8z/o7+MP/5r//I/6a+0n2tuf/5f/V3/kX8Md/r3/5V/1D/4Xf9SfIb//53/in0yv/2d/35/zn/5Bf8hvnPxX/+Cf9V/8eX/0f/Z3/UH/5d/69/7nf9Sf+V/8cX/kf/EX/ZGEd7/z/+zv/gv/8z/xz/zP//6/+T//U/946vO/+Fv+YnpRcKE///O/4g/hIRE7R+nwn/1df/1//pf9Df/1X/x3/5d/7t8wzM3RV//zP+9v+i/+jL/bfzXGznHq/xl//3/+d/7l8irs1h/1p/wXf9DfK9/e/c//vL/qP/97/x76+7/6K/+w/+Kv+os3MfsA7L/pP//7/qAh8JtEYBDcX/IX+F8Ni0OcTH/SH0aY/Od/z5/2n/29f9Z/8df9A//5n/RHEUrDAhKFQf/+13/kn0yc81/8PX/SJlmJT/Hf/yf+53/DH+5w7wnMf/nX/9HMc4/vGoPB1oZkv5oW7NJpRDCDH2J+PwKkT3d2bbwws45Tv/mb7OKI+/vCNMcnYXv6BC+cSKwmjsYLOG/ub/OleGZz8pLs9+KBeX+IHQZ//7l/f9BKDbR+wjiyMtIet0nWCUn3kX7NHbxgcrAGIg25hv6CAyC5JfOWetb2d+O1/f3/+d/wd/yXf+9fCI78m/8gv7FiZN093xdR2+35iIGnEvtUwJGGi7/U7e3zulqveh6r+zTSMuq79r/tvMl06Y/HfRdpHxtL50vDRYi3kZz1/3xsPpS/vK/k3bC5wrMJRmJp8qr8Py07k5HTgKTzyePvvmaqvd35/V0Aop8hNfOyKshQHu19us9pGf3zMb26C2j88/HZglwpBsx0oc87nxAeK1oRItfGJqjsB+LzO/rwn+nJi/GXJ+mjiIqgD/+zv+8P/s/+rj/nv/yb/97//C/4Y//TP+gPJv37X/0N/8B/8Qf9lf/V3/ZX0bdhcNGB7nrzO+rFTMapTCm+y+tVTalu9g9B3BTxx6P0JY2umsEj1d9O5hTM516PGDZ7QJtiIZCi08h/7SiOWPCWfUHiyJP7+zv2e42cqlUx9fhTe+587Jod+T25T6WBhGcvd+/d0++kD0THWKix8DjX7X3o/23VZfAB5VTJeUSIJ788NskCzkKcNeZPw0TeJ/QtxfTTdYmUca9Z/ysL2tM0imD+5fnxDO5aPHEZtKAUdg2vnvT9UpdGX69XlOiw+dXhBrz04SU3Xkgiwk93uL/Pnobf09/et7BOwddsrvAnKxL9SpTKWYNErwQdTFUJwcz6Gn3kLeKRX35ZwKG/C01xWtdVHVMX7gvT6gsKehBf3XWUto2kW8mk2PyQ+8DoqG8go7J/sL+7c7+XUflJBHMpTSFJFpnEs+WMlhvqa06UbL3Ks/LOUGrlNm/+cHIsEcsUJF3+zr+cVCRcwT/mLyJf/pGow63/4o/+S//rP/sv+8/+3r/zv/iL/r7//M/9i/7Lv+0v0qHG8i+793a8/MsR51+UKb65zIssFbuMijhhPCDpjGfVuWbS6v/VyZNbLIn8rCVPhJw3e8MkuzsPNnrDrkn3C99JfnL65fFGH9k06X3+w/acO2B8N9o51aKIf+Q1D2qjH3nNgde8+/s7IxPxmu8//CCv+dtZc/quNVEuiUj4wdfyqp+cwqsOrQN9IgmmW7nLT0432EE78xu94LD7m1zggc42+8AHN/jAgsN/9RdT1uvP2ewJc29I4wFcVW9wiB9sdohVR/2Xf++f+F/87X+CZNf+87/nT3U+sM/t3keiuChFmi+K9SI1X4Xv3dK13vuRa/3Dca3xhf/n1/WzQwXz/2Y/e+/ee/nZvCD59Z3t4PX/V3rcfhriR3537/tv3O9+sL3z8OfO7z6iNOyjNKOFpZpXetoqpQRKsaB2zSjNy2JB3IQ1rXaep68poURtnqEFLSym5xkMywirfvj6O9lyndXX28/ySY1f0i3K3j+8M+Ivf/L4jNqZBa/JdfrpePd3T6/zrN6ultv4yatJjA6Wb/72P/a//Bv+TKys/NF/GnHgf/Fn/eX/1R/zhwgH0oe723tk+P+zv/fvlx7+8z/8ryL7JAsZ/9nfS+z8x3SYWrhZFnXQL+Xh3zMLj5zBvRvjDmlyQ9xxcnPccfKjuONHccf/Z+MOKyX9uGNP3QIY3UjccW/vR3HHj+KOjo76uYw77v0o7vj/VtwRKpifpbhDf3lOFs4qv+ppXuZtnr5blMvms4/OXp+NT/JiCqYSAPX4ybopltQ/rc0VLb3zkfMw3lRfVJfv9/LR42x5zS72u6Z41NIvn330rpk9ItX5EVSwfmuxlS5ch8Q279mfGf7XDrfMwovqfZbVF701TBcnDQVYG1744YRUmDjfiekujgZB1HDAdO/BvV7ABNIJ0b7RsOlI/yJ+t4BMKOSHU0fHCBW8v21whRyM/V3n2g5C//z/Ssx1f3t37xYx1+6D7d2Oyh2OudB4b3t3/+aY67ZrHQ8OHux/ujHm8BQIIocvnzz9vb4wzaPRBV74IccRLljQHrcpxjOOvvLyj2KJ/0/HEuytfNNRxODqBStfFzN8uv9BMcPXiQm+PEFM0NP69OF/9vf9weQf/5d/89/7n/8Ff+x/+gf9wf/53/v3/Fd/wz/wX/xBf+V/9bf9VfRtaBVuETp8edIzdpR7WZCqfZSSYc5rSsg0eZotZylImcJwPEpf0ugqcv2X5reTeba8yG+IMXrDuSnMiCO2OcrYvyHKMD1vii9cT4OBxT0vsIgEFupd2w/9v61aDD7QcGD3R+HADyccEKqK7XyvCMD78/aufluvN3v67C3jjS/LmcHhvXxnO98OADka76Z5+XmdrebMhO8FkLRr+Lpw8Ot5nrfvDc3w/6vqisL3/N17vXwknGdfFlAnVbleLL8+NO/9o8fHdU0+DIbWvBcwHld1tSyrbPYKKvC93tYJ4hdJkRnKHr3KrjipQMxhP3v8rKib9vcG9vqbfPL72E9+H/H5fm+kFOQX/vv3gecon1CLu36PdwPUjUC33ITI85xS8+37DWj303sH94zgh4CIyKuVOExn7xkXnjz94kX+jtSxB4EU5uSnSc9LfPo+0ETgSM/a90nulk1xMW/fF7Hz2cPZwf17tFhw72Bve//TLNuezPby7Tzbn8zu7Z6fT3MivQVO6qXIr96zE7DYq5y8nGkOm6Sq6n0hyLxTEEW8RFa9Ofp/ADM3AqG1RgAA</t>
        </r>
      </text>
    </comment>
    <comment ref="AT1" authorId="0" shapeId="0" xr:uid="{C1325BE7-E5DA-4467-881A-7B3F83A4D71C}">
      <text>
        <r>
          <rPr>
            <b/>
            <sz val="9"/>
            <color indexed="81"/>
            <rFont val="Tahoma"/>
            <family val="2"/>
          </rPr>
          <t>hmIAAB+LCAAAAAAABADtvQdgHEmWJSYvbcp7f0r1StfgdKEIgGATJNiQQBDswYjN5pLsHWlHIymrKoHKZVZlXWYWQMztnbz33nvvvffee++997o7nU4n99//P1xmZAFs9s5K2smeIYCqyB8/fnwfPyIe/x7vFmV6mddNUS0/+2h3vPNRmi+n1axYXnz20bo939799KPf4+jx6btpXr7M6myRt9Q4pbeWzaN3TfHZR/O2XT26e/fq6mp8dW9c1Rd393Z2du/+3l88fz2d54tsu1g2bbac5h/Zt2Y3v/XR0eOT2eKLvM1mWZvJm599dPb6bHySF9On9NkX2TK7yOvxk3VTLPOmOV22RVvkDd6s86zNT55+8ZMysKO98f3x7v3Hd3tfuKZP1kU504bj3X2vrXyjLann/E2xyI/2dnYPtnf2tnd23+zuPLr38NHOp+P7Dx8+3N/79JOdg0c7OwaCfUMhMCm1//Tu0eOvVrM4sr0vXNMesp1vtKWH7N7O9s7+9u6DN7v3Ht3bf7R3MN55uHfv04f3DbKdNxRCF9nnWdO+zuvLYsrNXrfZYsXQd/Z393d37t0DqGgjIoebz6PHr/JJ1uQzakZT9l7TCzS+LGev8suCAJzkZfn+7/OwjqctRvU+7x7tPr7rvauAPgCHz+tsNX9TtGX+Xu8fffX6abpYKjIOyNHjZ1WdT4n+Xw+nF/nVl7VS9s3qOX39Zl7U7fXT7Pr9gX3V5PWXK9Dp/d49evy0WrbHZV63woTKJUdtvc4f3x340r30tGim9HuxXOezo/OsbPyXgi/dOwLkVb4qs2m+yJdt78V+i8ffreq3zYr+fEFqESN+Wl0tyyqbEce3RdMW08aB6X3z+GVdrQgwQX1SlbNn1JGOMPKFBX22pDlCx0+q6m0XevjlY+YL5hDiikVmx9T7/PHreXX15bK8fr2eNNO6mOSzp09M6+h3j6Eo9O2TddNWC8LCffRYPvM++eKLu9f0kBbofvP4aT4tFln5EoRtjvYIUPDB4+N1W50X7UlVrhdLS9HOp4+/S4N6k7+zg7R/P/6SJm4JulfLs6VpL5SOfhW+8Kq6sn32v2A6eB8fN1PDpv0vuo2f0mdmBvvf8KRglM+KkmyuPx3epyFjvJ7nuce6vW8eQx8/gxU/enKNPh/fdZ88JuYkAaFPj6DPybLBuO3sPOL/Uc/268enyxn/srPDjcJ25svHL9aLLyekBC55TEe79F3no8c0ivJJmS3f0qffLdr5i2ODfeSbxzLmwfb97x6TuJPAXvPHli7+Z4/PltNyPctFvM+W58yUwE2mcfDrx72PnpNgHz3OltdvrlekzpviUUu/fPYR+TuPmrYmj+qjo2m1Xrb1NRTG47va9KZ3zuv8F63JKbt+tl5OT6rZ7d+cyUi/Whbtrd9peFjQU+vmaQ6JZxV+6/en74PgOY0I0GfRju4OkPhpfp6tS9LILenxC6djOx8/Pm7edtv4Hz3+qi6NjBzBH23IIZ3OFuMpWSgyLdl4Wi3wwV3yq777mlwkrz0M7TQ/XV48z5YXazJklg+7n1sJhRJ9U2fLBsOxdqsjrPFGjw1fiz09Emb/cs3iKMxe0beP73baPX6TL1ZVnZVfEGGKZ0ptY5TJYn2RtXP9k9RfmU8NlfGledm+F+JmUL+pGSsyGQj4XgWr8yE3wmjEW3Rt3GePMc4viL3Kk6wsJrXIoVH3se9oypwPYiSWR/d+/oiZBQqASEP/Xvn1Eaky94d+zky7a74QFoa4Hr1+dW9/7/6De2T88OdjHvDJi0fpGQjXpidnzx6l6nWRimRyqJLa3NRv9PiZURPcyRfEicEH4fdkay6KZVb22tkvXPujL8gDmZfXXksZw/NqSg3/q3/wz/3P/8S/9BEw+6/+pj/0v/jT/7b/4k//m2QU8v3jN9mkzBmHN092H+7s3Scauc8es3q4y+7QbD1t+cOTb79gN8h+gClAPCHfnp6dvHz1BesH+6F5XzSXxCrX1dr7+7UgL53xHMmnTt8dvTE6R/8OvvW04RH8/8s8bO1/P/SikOS//Hv/yv/y7/3rB99WugXmeOc25ljCvHsD5hhh2VfsM4cx4b7XuNOGwrRFRk4ujXda1UgKpG2VtvM8FTeueZR+9LoATQFt5H+TXpEBT5dVWlZLEqu0zsucIr60yVeURmjztK2zWZ5Cz6akKNLvZMt1Vl+n2XKWPssnNf4Yf/QbJxDNtFjaz1KaOe5nul6sywzTkJ4XF+uawsjqPA7mN05+4+S/+Iv+7v/ij/8b/ou//e/8z//wv5Ww/s/+3j8BKP/nf/ff9p//fX/Qf/5X/rH/49/3x/3nf/hf9Z//uX+/tPjP/q4//j//I/74//yP/9P/yz/2r/vP/8Q/+T//u/7Q3f/0D/qD9/6LP++P+s/+3r//v/xz/jAw/R/59xDfE7MT2P/0D/pDCFX3tXz6X/xZf+MuffSf/yl/HL6hj//Lv+1v/K/+hr+YvqT2j+8a2vLEHDdNNS1YbanVmznuPJsd3X94/+Dhzq61iTOrIvpNul8olDfZxdHJd45Pjg0QfBBC8Zr0Piddxr6LiOALKDP3t/lS9NWcNIj9XrST94ew93/2d/31RO2glfK9ftIBQ6Oo1rUIO1OG/2Lgn+fLnOxPejxbFEvS7qL9wQ3KizRg19p7UzqUGf8v/qC/97/8+/8Wv6WiY5WeL999lRhIf+xT7ezP+6PiL3V7+7yu1queKnefRlpGlXr/286bTJT+eNx3kfaxsXS+NIwF59OmK/zPHgffyEfe96op/+x/4D/7u/7I//If+BP+8z/8Dw1e105sCE5sTurL/9NyPVkaNdmdTx5/9zWT8u3O7+9MtH6G4OVlVSxbikh3P+XARf98TK/uAhr/fHy2IK+BATOx6PPOJ4+/nTWn71oj7SQ44QeEJ2vEyoV49gOxnY6o/Gd68mL8neP0UWqVEP3+n//pf8R//qf+wf/5H/T3qW3t2l9GxXv9UfoG+vdR+pNZCVfLNSJ82I0LLTz3A9Q63/mtj5B8Ki6WAjpobNuJQ3SyD1L7Hz1+U62KqYNLuuG//rP/8P/qb/u7/os/608l7MIvXeOjsyU5wksWeNIA2rH7WlqK8/Fy996OfiddwrQgC9lVSv/l3/sn/hd/+58gOvw//3v+VI7OOw2Dd0VTpS/rfFGsF6n5KnzPvWIVaPABZR1mFM/vIsuAXx4bd5p9l7PG/GmYxPuEviWvdwprmPeb9b+yoD31w+krJCHOj2ew8/HQPmhBSZ66Fr9xqSsIr9cruKnqvg9/z7lBz/t/IZ66Hw+4v8+eht/T3963ME3B12yr8CerFP1K1MtZg0yIOPMvQBv3J30nfo9JSRM9vLw3OZeXBU0Lfv/u69O6ruqY6nBfmFZfUCRB6gDvGarbRjKxEnfYaMp9YPTVDzX+SLfOd++8RxCi7X9YkciXL958+/nv86NI5P/9kcjug+3dvdtGIlhK293e+1Ek8qNI5EeRyA8zEvl/YSTSU/HfaCTyu8eCkN99MP4Im3+jQcfu77/38H72YEIK9Xz33v72/uThznZ2f3e6fZ7t3j+4t/Ngtjf7OQlIzPyo2PqLHsNI3Nrof62gcxP7ReLIb9pg3cIR6vhAm9TlTRrqZh66u2GKfhROsi/3o3ASUeReP5yURZ/OWhCpjRl83c9/n9PjV6QxYNQ9J/JkTqtZebP1Mq+no/RLiuaOf588q+H4+64m+bKEGlGwcZ6tzJCNQLwPLUpOlrUfkvPeV7Y1ewbdduwWyEh37JBVaqovVzn8vK8bP2EsIDmHyE7GOaTzdVzvAyOkwRcGGk88r7KZAIT/6Icg6nyZ8ML79kMCjO7fnVTApniAv7caNJoniCjYaLuhiCDaeCAikPHf6Ld6s9f/mtin971+5vmW3p+GAbo+o/eZcw3tLFp3L/zLvhnzxoY+779kZSX+aZQbrcGNf2o78Zwg/Gl+dn0jfPZNeEeA43yLnQ/ydm5vD9Gr/USYIzRPnc+8P638BpYl+MT+Ydr2zED3Q/9v8xKrNp4so8/xx//H0oPa+f+b84NCVVE375US9P78BnJ/nvF6Wpyf/z7k5/3eprX7QBB3UPDH47tRM28tZhNwjSRsv2Gm2eA2xFp/gwz28yf/fPso8v+tuem9/b1PH+x/2ktOvyTzOM8aZPqk17r5OD1bzvJ3j9Ivzi+GctQ3vvbDSVWzBTOK/ei//iP/yP/qb/vrKRD4L/+kP+K/+OP+SIoFHv3nf9Tf8V//QX/Rf/Z3/TmDGer9+5/uH/QS1KCi0O8bTVMf6V/EAxaQfhN4l0fHcMS8v62vecQxrv6u0+5GoX//fyXJff82Li3Stts7927n0prG9745l/bo04cH93fvb8zFuvYcNz05/u7z39t5XRc3+rw/jPwq42g9Zepx+8WT1481U6rc7LKmL0x0/oQy7dkayVVMKWVbi+kN+VVC4z//G/6O//Lv/Qsp9/2f/81/kN+4m/T0uaufpwp4b9A776Ql/9+TYr193s2R5v+LKda9398zL/086u79Bz+kyMKlyr58Sdm1vjlAys0ZhFuk3L58eYOpo9Wn82zarmv6enM+ro/NTYm54Y43Z+nuf/rp3uY8neTKaJ3qP/v7/mAixX9Fy7h/4V++KWH3ZE1okB/Dy2yn02pZLYpp+npdX+bXg5m7/Xv7nz7cnLu7KRYbzLjd62fcfhSh/Wx40F87Quvphf8Xe8YPdvd2+57xF2eP0hc0RvJnH6VWAthJKtrrQc/4ptf+X+IZ/9d//l9gdeEjLET8MX/xf/G3/b3/+R/zV23wlB9wLv7/654yj+L/Y57yg/9PeMp7FAg/pGj4PVzl18fH3/n8/++u8o9c5R+5ymwS7/3+nr2JuMr37v2/yFX2LcQ34i2zVfyRx/xz4zHv/8hj/n+9x9xRDz9LHrP+8pxyOVZ3VU/zMm/z9N2iXDaffXT2+mx8khdTMJJK0thw9OmyLVp65yPPkldfVJfv9/LR42x5zevw75riUUu/fPbRu2b2iBTfR0ckjPrtxmb3btds/3bNvgY0o+d5+I4YxMbvSQszNR8SxPwovf+j9P7/u4KWW6b3dw967YaDFmn8TQYtP0rv/yi9//+NmIVdqR9atMLK90dZ/B/FJD97McmPsvj/b49JvD9vH3u09fpHyfpv1M/9UbL+/0t+7y2T9T/Hfu+PkvU/cnx/5Pje7Pj+KCf/I//3Z8n//VFO/ueZ/2s0DlLEeOPLcmZweK+EsZ1vB4A8i3fTvPy8zlZzZsL3AvjV66fpgpy3EIaw8et5nrfvDdIIwavqiqX9vV4+EvazLwuok6pcL5ZfH5r3/tHj47omvwVDa94LGI+rulqWVTZ7lS0vbkMVP9XPFOYXSeUZyh69yq5SdEscYj97/Kyom/b3Bvb6m3zy+9hPfh/x9H5vKBL5hf/+feAvyifU4q7f490AdSPVLTch8jwvFmRt34ccR7uf3ju4Z6Q/BEREXq3ESTp7zxWRk6dfvMjftY/vehBIa05+muyBrMy8DzSROlK29n0SvmVTXMzb90Xs070Hn346mU23H57ff7C9f/Dg/nb24Hxvezbd+3R27/z8fH/ngATTACcdU+RX79kJWOxVTp7NNF8QTVVfvS8EmXcKnYiXWtIRR/8PhPhm3YZiAAA=</t>
        </r>
      </text>
    </comment>
    <comment ref="AZ1" authorId="0" shapeId="0" xr:uid="{995871B1-7413-473F-AB90-03B207FC6C0D}">
      <text>
        <r>
          <rPr>
            <b/>
            <sz val="9"/>
            <color indexed="81"/>
            <rFont val="Tahoma"/>
            <family val="2"/>
          </rPr>
          <t>ch4AAB+LCAAAAAAABADtvQdgHEmWJSYvbcp7f0r1StfgdKEIgGATJNiQQBDswYjN5pLsHWlHIymrKoHKZVZlXWYWQMztnbz33nvvvffee++997o7nU4n99//P1xmZAFs9s5K2smeIYCqyB8/fnwfPyIe/x7vFmV6mddNUS0/+2h3vPNRmi+n1axYXnz20bo939799KPf4+jx6btpXr7M6myRt9Q4pbeWzaN3TfHZR/O2XT26e/fq6mp8dW9c1Rd393Z2du/+3l88fz2d54tsu1g2bbac5h/Zt2Y3v/XR0eOT2eKLvM1mWZvJm599dPb6bHySF9On9NkX2TK7yOvxk3VTLPOmOV22RVvkDd6s86zNT55+8ZMysKO98f3x7v3Hd3tfuKZP1kU504bj3X2vrXyjLann/E2xyI/2dnYPtnd2t3f33uzee7Sz9+j+p+N7uw/u7e99+snOwaOdHQPBvqEQmJTaf3r36PFXq1kc2d4XrmkP2c432tJDdm9ne2d/e/fBm937j+7vEr7jvb2Hew8PLLKdNxRCF9nnWdO+zuvLYsrNXrfZYsXQd/Z3H+w8uPdwj0BFGxE53HwePX6VT7Imn1EzmrL3ml6g8WU5e5VfFgTgJC/L93+fh3U8bTGq93n3aPfxXe9dBfQBOHxeZ6v5m6It8/d6/+hlnV+mv0+e1Z/t7uyM0t9d0XLgjh4/q+p8SjPx9bB7kV99WSuN36ye09dv5kXdXj/Nrt8f2FdNXn+5AsXe792jx0+rZXtc5nUr7Kj8ctTW6/zx3YEv3UtPi2ZKvxfLdT47Os/Kxn8p+NK9I0Be5asym+aLfNn2Xuy3ePzdqn7brOjPF6QgMeKn1dWyrLIZ8X5bNG0xbRyY3jePX9bVigAT1CdVOXtGHekII19Y0GdLmiN0/KSq3nahh18+Zr5gDiGuWGR2TL3PH7+eV1dfLsvr1+tJM62LST57+sS0jn73GCpD3z5ZN221ICzcR4/lM++TL764e00P6YPuN4+f5tNikZUvQdjm6B4BCj54fLxuq/OiPanK9WJpKdr59PF3aVBv8nd2kPbvx1/SxC1B92p5tjTthdLRr8IXXlVXts/+F0wH7+PjZmrYtP9Ft/FT+szMYP8bnhSM8llRkvX1p8P7NGSM1/M891i3981jaOZnsOdHT67R5+O77pPHxJwkIPTpETQ7zNzO7pudnUf8P+rZfv34dDnjX3Z2uFHYznz5+MV68eWElMAlj+lol77rfPSYRlE+KbPlW/r0u0U7f3FssI9881jGPNi+/91jEncS2Gv+2NLF/+zx2XJarme5iPfZ8pyZErjJNA5+/bj30XMS7KPH2fL6zfWKFHtTPGrpl88+Is/nUdPW5Ft9dDSt1su2vobCeHxXm970znmd/6I1uWfXz9bL6Uk1u/2bMxnpV8uivfU7DQ8LemrdPM0h8azCb/3+9H0QPKcRAfos2tHdARI/zc+zdUkauSU9fuF0bOfjx8fN224b/6PHX9WlkZEjeKYNuabT2WI8JQtFpiUbT6sFPrhLHtZ3X5Oz5LWHoZ3mp8uL59nyYk2GzPJh93MroVCib+ps2WA41m51hDXe6LHha7GnR8LsX65ZHIXZK/r28d1Ou8dv8sWqqrPyCyJM8UypbYwyWawvsnauf5L6K/OpoTK+NC/b90LcDOo3NWNFJgMB36tgdT7kRhiN+I2ujfvsMcb5BbFXeZKVxaQWOTTqPvYdTZnzQYzE8ujezx8xs0ChEGno3yu/PiJV5v7Qz5lpd80XwsIQ16PXr+49uLdz/+GnZP3w92Me8as8K9PPn758lP4+1e9DmpGpoLop1sD/6vEzoxMY4E9Qr+EnYQOyLBfFMiv7De037oWjn1iTns/r8tprKzg/r6bU9D//G/6C//rP/sP/8z/37//P/4g//L/80/7C/+zv+Sv/iz/o7/3P/6C/73/8+/6c//xP+uP+i7/xT5PBSOPHb7JJmTNOb57s7dw/IH6xnzxm1XCXXaHZetryhycv2AOyf4P6CCrky9Ozk8+fP2HVYD80r4vSkoDlulp7f7+WYUhfPD3yqVN1R2+MutG/g289RXiEIOAyD1v73w+9KPT4L//ev/K//Hv/+sG3lWjO1O4+fLi3vXPvRksssV6nnbXEiM2+Yne5Gxi6xp02FKstMvJvj3bHKaieEmLTdQl9kxrOTD+vq6t2np7X1SL9RYZt3NdnpNjfjX/jZG+cvpnn6QuWSvruyZpi4nVanafOH05XdXVZzHzo/PoozVr6jmKSiubymoIf+otmvhk/vmtQ5PEdN001LbgLtRszN8lnFDfvP9x5eEAOi7UrMytvsUbdrxTSm+zi6OT4+MtXrw0cfBIC8tv0viCdwD6AZXb/b/MlS/nJnETTfi+C7/0hvPKf/V1/PYli0EqZSD/pgKFxVOtaJIfpw39Jf5hmqEIamfvUayGAo820T6swfImwCmVEWSbkmNKPvsjqUfqd9TIfpa/z1Sgll/8jT90E8hT7VDXRX/+Xxl/qYkN8ul6JqvRecJ9GWjqdGXsjojf5O6ZYTIG6byNvxEbT+dIwGHy5o9/dshX/+dh8KH95X8m7YXOFZ4NXYm2Sfv9Py+mkp2HfrMTYTx5/9zXT7e3O7+8ZN/0Qfv/Lqli2pDt27rHPr38+pnd30Rv/fHy2IIPLkJkw9Hnnk8ffzprTd60RczKC4QeE6Iqyk23loiP7gRgeR8D/6i/+q9KTF+PjnZ17MFQx6/Vf/HF/9H/1F/9x/9nf9ef853/UH/Ff/s1/L3/yR/4Xf/rfRL/8Z3/XH/Of/V1/0H/+d/9tyLyoCesaOUaZfzMdPRLz/eQaqozi3vr6kSi1R+lLo9FMOscDinGxJ9WVckH8v/ib/uT/8u/9E/+Lv/1P+C/+or/rv/wb/kwMutPaf1/E/5FTvsdTDkKa4D37ijgsJ3u7D+z3aqqrVTHtq53Ox66ZUTvuA/lOXIGXu7u7+p2Ahz5BbtCB+rysJoSu+YJj5E6T4K3NL7i23N/nz798cvzcNREkvqxnFFLvIdDHL4+NR8s+xFlj/jTM5n1C354Y+9hv1v/KgvaUFmeQkAc4P55BS8aj66AF5VnqWny5pabzX69X5I3bJMBwA87PeR74C/GWfZ/c/X32NPye/va+hVkLvmY7hz9ZI+lXop3OGmQjxKF+AeK4P+k7cUBMgpgI4mWhX4qDUOP3774+reuqjioh941p9gW586RY8KKhu20kUyvOvw1p3AdG9dlfJATVYVZP85KWRt4rnHBOyZvqi+ry679MPPDe7541lEQ3NH2flx1lHAA/mw2GeT+Am5LZTmI5b/XewFWUMsrRsb59r5ePRMrsywJKsoNfH5r3PmUm6ppcQgzt/VLjfpL5FSUY3o8qOl/8IgJupezRq+zK+HP2M8q11U37ewN7/U0++X3sJ7+PuN2/N9wD+YX//n2OHugH1OCu36HNcejfoppaWUypyufFonjPwHz303sH94yOCwERjVcrcU/P3k9Mjijb84ISx5QschDINkx+msyh5LLeB5pIK5kU+z5yjk1xMW/fF7Hz2cPZwf17u9t79w72tvc/zbLtyWwv386z/cns3u75+TTfRcZSgZPyLPKr9+wEHOYtcqgifl8IMu9u5fjo/wHelhjTch4AA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Daisy SHARMA</author>
  </authors>
  <commentList>
    <comment ref="B1" authorId="0" shapeId="0" xr:uid="{DA74A6DC-F909-4716-A7E3-4FF717379EC7}">
      <text>
        <r>
          <rPr>
            <b/>
            <sz val="9"/>
            <color indexed="81"/>
            <rFont val="Tahoma"/>
            <family val="2"/>
          </rPr>
          <t>hDMAAB+LCAAAAAAABADtvQdgHEmWJSYvbcp7f0r1StfgdKEIgGATJNiQQBDswYjN5pLsHWlHIymrKoHKZVZlXWYWQMztnbz33nvvvffee++997o7nU4n99//P1xmZAFs9s5K2smeIYCqyB8/fnwfPyIe/x7vFmV6mddNUS0/+2h3vPNRmi+n1axYXnz20bo939799KPf4+jx6btpXr7M6myRt9Q4pbeWzaN3TfHZR/O2XT26e/fq6mp8dW9c1Rd393Z2du/+3l88fz2d54tsu1g2bbac5h/Zt2Y3v/XR0eOT2eKLvM1mWZvJm599dPb6bHySF9On9NkX2TK7yOvxk3VTLPOmOV22RVvkDd6s86zNT55+8ZMysKO98afj3cd3e5+7lk/WRTmTdkFL+VzbUbf5m2KRH+3t7O1s79wj4rzZ+fTR/r1HOzvjT/fv/5R50TZ8/NVq1kXl/nj3/uO7vS9cU4MLGo539722io383cFmf3v3wZvde4/uPXh0b2/8YOfBzu6ne5/sHBBuBkIXLZ5V7T+9e/T4eda0r/P6sphys9dttlgx9J393f3dnXv3ACraiAbuZuvo8at8kjX5jJrRhLzX5AGNL8vZq/yyIAAneVm+//s8rONpi1G9z7tHNPHeuwroA3D4vM5W8zdFW+bv/f6zqs6nROmv1/uL/OrLWmn4ZvWcvn4zL+r2+ml2/f7Avmry+ssVKPJ+7x49flot2+Myr1thN+WHo7Ze54/vDnzpXnpaNFP6vViu89nReVY2/kvBl+4dAfIqX5XZNF/ky7b3Yr/F4+9W9dtmRX++IPWGET+trpZllc2It9uiaYtp48D0vnn8sq5WBJigPqnK2bPKdRr5xsI+W9IkoecnVfW2Cz788jHzEXMUscUis/B7nz9+Pa+uvlyW16/Xk2ZaF5N89vSJaR397jF0gr59sm7aakFYuI8ey2feJ198cfeaHhL47jePn+bTYpGVL0HZ5ugeAQo+eHy8bqvzoj2pyvViaUna+fTxd2lQb/J3dpD278df0swtQfhqebY07YWZol+FL7yqrmyf/S+YDt7Hx83U8Gn/i27jp/SZmcH+NzwpGOWzoiTj6U+H92nIGK/nee7xbu+bx1C9z2COj55co8/Hd90nj4k7SULo06Pdhw/JNOzS/97s7Dzi/1HP9uvHp8sZ/7Kzw43CdubLxy/Wiy8npAUueUxHu/Rd56PHNIrySZkt39Kn3y3a+Ytjg33km8cy5sH2/e8ek7yTxF7zx5Yu/mePz5bTcj3LRb7PlufMlMBNpnHw68e9j56TZB89zpbXb65XpLmb4lFLv3z2ETkuj5q2Jtfoo6NptV629TU0xuO72vSmd87r/Betybu6frZeTk+q2e3fnMlIv1oW7a3faXhYUFTr5mkOiWcdfuv3p++D4DmNCNBn0Y7uDpD4aX6erUtSyS0p8gunZDsfPz5u3nbb+B89/qoujYwcwbFsyLOczhbjKZkosi3ZeFot8MFdcqG++5q8Ia89LO00P11ePM+WF2uyZJYPu59bCYUSfVNnywbDsYarI6zxRo8NX4tBPfJZ+PHdzpeP3+SLVVVn5RdEjeKZktiYYrJTX2TtXP8knVfmU0NafGletu+FCBl8b2rG2kuwB7OrNHU+5EbQFeINujbus8eQ5C+Ip8qTrCwmtQif0fGx72ienOdhxJRH935eiCE9hS+kln+v/PqI9Jf7Qz9nTt01XwjfQkaPXr+6t793/8GnZPHw52Me8MmLR+npOyJcmz778smj9LqdkU5kUuiUDjfzGzx+ZnQCA/+C2C74IPyeDMtFsczKXjv7hWt/9AW5G/Py2mspuD+vptTwP/8j/57//E/8Sx/9l3/b3/hf/Q1/8SNCTtCXLx+/ySZlzgi8ebL7cGfvPhHGffaYFcFd9nxm62nLH558+wU7PPYD0B1Bgnx7enby8tUXrAnsh+Z90VESgFxXa+/v14K5dMYTI586zXb0xmgX/Tv41tN7R3DqL/Owtf/90ItCkv/y7/0r/8u/968ffFvp5iwrxUy3MrwmkowbXsRaX7F7HAZ6+17jThuKvRYZ+bMmnjtummpasESpFp45Gp7Nju4f7H16b2fX6uiZ5eB+k+4XCuVNdnF08p3j4ycGCD4IoXhNep+TmLEtFUZ5ATlzf5svRZzmxOT2exEg7w+ZhP/s7/rr//M/9+8PWuns6CcdMDSKal0LSzJl+C8G/nm+zEk1psezRbEkxSOKKa3OU3F+Gxqwa+29KR3+F3/73/mf/+F/63/xB/29/+Xf/7f4LRUdK5c+F/alNuDR2Kfa2Z/3R8Vf6vb2eV2tVz1t4z6NtIzqnf63nTeZKP3xuO8i7WNj6XxpGAvO0NFXr5+mi6VlKv7scfCNfOR9r/L8Z/8D/9nf9Uf+l//An/Cf/+F/aPC6dmJjQmJzEjL/T8v1pA/VmnQ+efzd10zKtzu/v7Me+hmc6ZdVsWybo739XXak9c/H9OouoPHPx2cLMmgMmIlFn3c+efztrDl916q8H5HghB8QnivK2LWVCznsB6LhHVH5z/Tkxfg7x+mjFLR7lP5X/+CfK1aCfv/P//Q/4j//U//g//wP+vvUDnRtBSPkAWEYj1JyJGb5o/QnsxIOgWtJqLGz4cDYzoBl5zu/9RESI8XFUkAHjW07Mdsn+w/u2e/VblWrYurZwD/37/+v/+w//L/62/6u/+LP+lMJu/BL1/jobEkByZJln5SBduy+lpZiLV/u3tvR76RL+CbIhXX103/59/6J/8Xf/if8F3/63/Rf/PF/w3/+9/ypHDh2GgbvitJKX9b5olgvUvNV+J57xerS4AMKiGcUau4gAMYvj43Tx9birDF/Gn7xPqFvyTebrkvE+71m/a8saE8TcWoF8fH58QwJ5njUGbSg/ENdi5ez1Cz16/UKDpU6mcPfc97K81FfiD/pe63u77On4ff0t/ctrFTwNZst/MnaRb8STXPWIEgXl/MFaOP+pO/EUJvEKNHDy76SN3RZ0LTg9+++Pq3rqo5pEfeFafUF+bukGThtqFS3jWRixTu2Pr/7wKiub8pLftDzks8W7P6enD3b6CX3mv2/wkuGVnJeMiH3Iy954Iv/v3vJDz/d/fQGL9k02ewln9zsJZ/8yEt26PzIS/7/h5dsZafvJe8a+/bgR17yD9lL/pGXPOgl7/7ISxZq/X/ESw61yP+rveSDnpfM4pI+yWgBYJpvdJRjLf/f4SuzhvjP/86/4b/+S/589Zh/5C0PfPH/c2/5052HD3Y3e8u2yWZv+fRmb/n0R96yQ+dH3vL/P7zlvWFvec/YuYMfecs/8pb/3+It7/3IWxZq/X/EWw61yM+St6y/PCczZzVc9TQv8zZP3y3KZfPZR2evz8YneTEFTwmAevxk3RRL6v902RYtvfORcy7eVF9Ul1//ZeKA9373rPmynBmSvs/LjjIOADlp76Z5+Xmdrebgl/cCqLyevZ7nefu1335VXZ0tZ/m793r5SITIviygTqpyvVh+fWje+0ePj+uaPDgMrXkvYDyu6mpZVtnsVba8eD+q6ITwi8QnhrJHp+8g8E2aLWdpwWsTcMzs14+fFXXT/t4YiP4mn/w+9pPfR1zl3/vonrjTv7f8/fsc3fv0oXxCLe76nd8NRmHUVMtNiFLPi0XRvt/YdowuC4EQrVcrcR3P3k8ejk6efvEif9c+vutBIBMw+WkyiRzBvRc0EUuyHPZ9ErdlU1zM2/dF7Hyanz842H+wfW/n/r3t/b2Hk+3s/r1sO8sn04f392b5dP+cRNEAJyVZ5Ffv2Qk47VVOTt00XxBNVeG+LwSZc4o8iY/IB2iO/h9p0ZsthDMAAA==</t>
        </r>
      </text>
    </comment>
    <comment ref="L1" authorId="0" shapeId="0" xr:uid="{9F8A34A1-B1BF-4E93-9BA6-B77BABA1B4CB}">
      <text>
        <r>
          <rPr>
            <b/>
            <sz val="9"/>
            <color indexed="81"/>
            <rFont val="Tahoma"/>
            <family val="2"/>
          </rPr>
          <t>ijYAAB+LCAAAAAAABADtvQdgHEmWJSYvbcp7f0r1StfgdKEIgGATJNiQQBDswYjN5pLsHWlHIymrKoHKZVZlXWYWQMztnbz33nvvvffee++997o7nU4n99//P1xmZAFs9s5K2smeIYCqyB8/fnwfPyIe/x7vFmV6mddNUS0/+2h3vPNRmi+n1axYXnz20bo939799KPf4+jx6btpXr7M6myRt9Q4pbeWzaN3TfHZR/O2XT26e/fq6mp8dW9c1Rd393Z2du/+3l88fz2d54tsu1g2bbac5h/Zt2Y3v/XR0eOT2eKLvM1mWZvJm599dPb6bHySF9On9NkX2TK7yOvxk3VTLPOmOV22RVvkDd6s86zNT55+8ZMysKO98f3x7v3Hd3tfuKZP1kU504bj3X2vrXyjLann/E2xyI/2dvZ2tnf2t3d23+ztPdp78Ojew/HD+3sP79+//8nOwaOdHQPBvqEQmJTaf3r36PFXq1kc2d4XrmkP2c432rKH7O6DN7v3Ht0jZPfHB3v3Huwc7BpkO28ohC6yz7OmfZ3Xl8WUm71us8WKoe/s7+7v7ty7B1DRRkQON59Hj1/lk6zJZ9SMpuy9phdofFnOXuWXBQE4ycvy/d/nYR1PW4zqfd492n1813tXAX0ADp/X2Wr+pmjL/L3ff1bV+ZQo/fV6f5FffVkrDd+sntPXb+ZF3V4/za7fH9hXTV5/uQJF3u/do8dPq2V7XOZ1K+ym/HDU1uv88d2BL91LT4tmSr8Xy3U+OzrPysZ/KfjSvSNAXuWrMpvmi3zZ9l7st3j83ap+26zozxekADHip9XVsqyyGfF2WzRtMW0cmN43j1/W1YoAE9QnVTl7VrlOI99Y2GdLmiT0/KSq3nbBh18+Zj5ijiK2WGQWfu/zx6/n1dWXy/L69XrSTOtiks+ePjGto989hk7Qt0/WTVstCAv30WP5zPvkiy/uXtNDAt/95vHTfFossvIlKNsc3SNAwQePj9dtdV60J1W5XiwtSTufPv4uDepN/s4O0v79+EuauSUIXy3Plqa9MFP0q/CFV9WV7bP/BdPB+/i4mRo+7X/RbfyUPjMz2P+GJwWjfFaUZF796fA+DRnj9TzPPd7tffMYqvcZDPbRk2v0+fiu++QxcSdJCH16tPvwIZmGXdixnZ1H/D/q2X79+HQ54192drhR2M58+fjFevHlhLTAJY/paJe+63z0mEZRPimz5Vv69LtFO39xbLCPfPNYxjzYvv/dY5J3kthr/tjSxf/s8dlyWq5nucj32fKcmRK4yTQOfv2499Fzkuyjx9ny+s31ijR3Uzxq6ZfPPiLX5lHT1uQ8fXQ0rdbLtr6Gxnh8V5ve9M55nf+iNflf18/Wy+lJNbv9mzMZ6VfLor31Ow0PC4pq3TzNIfGsw2/9/vR9EDynEQH6LNrR3QESP83Ps3VJKrklRX7hlGzn48fHzdtuG/+jx1/VpZGRI7ieDfme09liPCUTRbYlG0+rBT64Sy7Ud1+TN+S1h6Wd5qfLi+fZ8mJNlszyYfdzK6FQom/qbNlgONZwdYQ13uix4WsxqEc+Cz++2/ny8Zt8sarqrPyCqFE8UxIbU0x26ousneufpPPKfGpIiy/Ny/a9ECGD703NWHsJ9mB2labOh9wIukK8QdfGffYYkvwF8VR5kpXFpBbhMzo+9h3Nk/M8jJjy6N7PCzGkpwCH1PLvlV8fkf5yf+jnzKm75gvhW8jo0etX9/b37j8gc8Z/PuYBn7x4lJ6BcG16cvbsUaq+FulFJodO6+amfqPHz4xu4E6+IPYLPgi/JwNzUSyzstfOfuHaH31Bbse8vPZayhieV1Nq+F/9g3/uf/4n/qWPgNl/9Tf9of/Fn/63/Rd/+t8ko5DvH7/JJmXOOLx5svtwZ+8+0ch99ph1wl12gmbracsfnnz7Bfs+9gNMAeIF+fb07OTlqy9YKdgPzfuiriQWua7W3t+vBXnpjOdIPnVK7uiNUTT6d/CtpwKP4N9f5mFr//uhF4Uk/+Xf+1f+l3/vXz/4ttLNGVkKn25lgyWMuzdggxF2fcWechjz7XuNO20oDFtk5NrSeKdVjaA/bau0neep+G7No/Sj1wVoCmgj/5v0iqx2uqzSslqSWKV1XuYU0aVNvqI0QZunbZ3N8hTKNSVFkX4nW66z+jrNlrP0WT6p8cf4o984gWimxdJ+ltLMcT/T9WJdZpiG9Ly4WNcUJlbncTC/cfIbJ//FX/R3/xd//N/wX/ztf+d//of/rYT1f/b3/glA+T//u/+2//zv+4P+87/yj/0f/74/7j//w/+q//zP/fulxX/2d/3x//kf8cf/53/8n/5f/rF/3X/+J/7J//nf9Yfu/qd/0B+891/8eX/Uf/b3/v3/5Z/zh4Hp/8i/h/iemJ3A/qd/0B9CqLqv5dP/4s/6G3fpo//8T/nj8A19/F/+bX/jf/U3/MX0JbV/fNfQlifmuGmqacFqS03dzHHn2ezo/sP7Bw93dq0hnFkV0W/S/UKhvMkujk6+c3xybIDggxCK16T3OekydlhEBF9Ambm/zZeir+akQez3op28P4S9/7O/668nagetlO/1kw4YGkW1rkXYmTL8FwP/PF/mZH/S49miWJJ2F+0PblBepAG71t6b0qHM+H/xB/29/+Xf/7f4LRUdq/R8+e6rxED6Y59qZ3/eHxV/qdvb53W1XvVUufs00jKq1Pvfdt5kovTH476LtI+NpfOlYSx4nEdfvX6aLpaWqfizx8E38pH3vWrKP/sf+M/+rj/yv/wH/oT//A//Q4PXtRMbeBObk/ry/7RcT5ZGTXbnk8fffc2kfLvz+zsTrZ8hYnlZFcu2Odrb3+VoRf98TK/uAhr/fHy2IK+BATOx6PPOJ4+/nTWn71oj7b/P47vhB4Qna8TKxXX2A7Gdjqj8Z3ryYvyd4/RRCto9Sq0qot//8z/9j/jP/9Q/+D//g/4+tbBdK8wIeUAYxqP0DVTxo/QnsxJel2tJqLFHFxp77gxYdr7zWx8h+1RcLAV00Ni2E9/oZB9U9z96/KZaFVMHl9TEf/1n/+H/1d/2d/0Xf9afStiFX7rGR2dLivqWLPukDLRj97W0FD/k5e69Hf1OuoSVQcKxq5/+y7/3T/wv/vY/QdT5f/73/KkcnXcaBu+K0kpf1vmiWC9S81X4nnvF6tLgA8o6zCie30WWAb88Np41uzFnjfnT8Iv3CX1LDvAUhjHvN+t/ZUF7mojzV0hCnB/PYPLjoX3QgpI8dS0u5FIXC16vV/BY1ZMf/p6Tg14g8EKcdj80cH+fPQ2/p7+9b2Glgq/ZbOFP1i76lWiaswaZEPHrX4A27k/6Tlwgk30mengpbvIzLwuaFvz+3dendV3VMS3ivjCtvqCggjQD52aV6raRTKyEIDawch8Y1fVNhSIPNoYi1+2twhBu9v+mEETcK0QiP4o/Br74/2j8IeS8jZf86e6nN3nJ2uQGL/nJzV7ykx95yT/ykv9/5iVb2ZFPfC9519i3Bz/7XvKLH3nJP/KSzV9WlwYfqJe89yMvWaj1/xEvOdQi/2/1kvcfPry3uzfgJT9KT2paCExf5m1dlTlx8JdFudljHnjl/03e83/+J/yF/8Xf8ncPes4P7h0c/Mhvfj+/mdbO7/2c+s0/ytv/XOftP93b+/Te5ojENtkYkTw9/sIAGYpIuMmPIpIfRST/v4pI9oYjkr3f31nqfkRyb+/+NxiR/Kzk7Tkc+c/+rr/3v/or/uCvGZRoQm5ynX6R/TSp45NqsahmRXv9o0Dl/2WByr0fBSpCrf+PBCqhcvlZClT0l+dk/aziq56Sy0WO1rtFuWw+++js9dn4JC+m4CkBUI+frJtiSf2fLtuipXc+cj7Hm+qL6vLrv0wc8N7vnjVfljND0vd52VHGASCv+N00Lz+vs9Uc/PJeAJXXs9fzPG+/9tuvqquz5Sx/914vH4kQ2ZcF1ElVrhfLrw/Ne//o8XFdk2OHoTXvBYzHVV0tyyqbvcrIq3+vt3VC+EXiE0PZo9N3EPiGPfaCrRD8Nfv142dF3bS/Nwaiv8knv4/95PcRD/r3hmaUX/jv3+fo3qcP5RNqcdfv/G4wCqOmWm5ClHpeLIr2/ca2++m9g3tGn4WAiN6rlXiVZ+8nE0cnT794kb9rH9/1IJAZmPw0mUUOm98LmogmWQ/7Poncsiku5u37InY+zc8fHOw/2L63c//e9v7ew8l2dv9etp3lk+nD+3uzfLp/TuJogJOiLPKr9+wE3PYqJ39vmi+Ipqp03xeCzDuF+8RL5Ac0R/8P0eWyP4o2AAA=</t>
        </r>
      </text>
    </comment>
  </commentList>
</comments>
</file>

<file path=xl/sharedStrings.xml><?xml version="1.0" encoding="utf-8"?>
<sst xmlns="http://schemas.openxmlformats.org/spreadsheetml/2006/main" count="878" uniqueCount="262">
  <si>
    <t>Count (2007 onwards)</t>
  </si>
  <si>
    <t>Z score</t>
  </si>
  <si>
    <t>Z score 3mma</t>
  </si>
  <si>
    <t>Real GDP, lhs</t>
  </si>
  <si>
    <t>Mean</t>
  </si>
  <si>
    <t>Optimized Z score, rhs</t>
  </si>
  <si>
    <t>Stdev</t>
  </si>
  <si>
    <t>V2</t>
  </si>
  <si>
    <t>From 2007</t>
  </si>
  <si>
    <t>IP</t>
  </si>
  <si>
    <t>FAI</t>
  </si>
  <si>
    <t>Exports</t>
  </si>
  <si>
    <t>Non Oil Imports</t>
  </si>
  <si>
    <t>Loans</t>
  </si>
  <si>
    <t>Retail sales</t>
  </si>
  <si>
    <t>PMI (Manu)</t>
  </si>
  <si>
    <t>PMI (non manu)</t>
  </si>
  <si>
    <t>Aggregate Z score</t>
  </si>
  <si>
    <t>Optimized Z score</t>
  </si>
  <si>
    <t>Residuals</t>
  </si>
  <si>
    <t>Coefficients</t>
  </si>
  <si>
    <t>Standard Error</t>
  </si>
  <si>
    <t>R^2, SE of Y</t>
  </si>
  <si>
    <t>F, df</t>
  </si>
  <si>
    <t>SSreg, SSresid</t>
  </si>
  <si>
    <t>Dependent Variable: D(FAI)</t>
  </si>
  <si>
    <t>Dependent Variable: D(EXPORTS)</t>
  </si>
  <si>
    <t>Dependent Variable: IMPORTS</t>
  </si>
  <si>
    <t>Method: ARMA Maximum Likelihood (BFGS)</t>
  </si>
  <si>
    <t>Sample: 2005M02 2018M02</t>
  </si>
  <si>
    <t>Sample: 2005M01 2018M02</t>
  </si>
  <si>
    <t>Included observations: 157</t>
  </si>
  <si>
    <t>Included observations: 158</t>
  </si>
  <si>
    <t>Convergence achieved after 35 iterations</t>
  </si>
  <si>
    <t>Coefficient covariance computed using outer product of gradients</t>
  </si>
  <si>
    <t>Variable</t>
  </si>
  <si>
    <t>Coefficient</t>
  </si>
  <si>
    <t>Std. Error</t>
  </si>
  <si>
    <t>t-Statistic</t>
  </si>
  <si>
    <t xml:space="preserve">Prob.  </t>
  </si>
  <si>
    <t>C</t>
  </si>
  <si>
    <t>AR(1)</t>
  </si>
  <si>
    <t>AR(2)</t>
  </si>
  <si>
    <t>MA(1)</t>
  </si>
  <si>
    <t>AR(3)</t>
  </si>
  <si>
    <t>MA(2)</t>
  </si>
  <si>
    <t>AR(4)</t>
  </si>
  <si>
    <t>MA(3)</t>
  </si>
  <si>
    <t>MA(4)</t>
  </si>
  <si>
    <t>SIGMASQ</t>
  </si>
  <si>
    <t>R-squared</t>
  </si>
  <si>
    <t xml:space="preserve">    Mean dependent var</t>
  </si>
  <si>
    <t>Adjusted R-squared</t>
  </si>
  <si>
    <t xml:space="preserve">    S.D. dependent var</t>
  </si>
  <si>
    <t>S.E. of regression</t>
  </si>
  <si>
    <t xml:space="preserve">    Akaike info criterion</t>
  </si>
  <si>
    <t>Sum squared resid</t>
  </si>
  <si>
    <t xml:space="preserve">    Schwarz criterion</t>
  </si>
  <si>
    <t>Log likelihood</t>
  </si>
  <si>
    <t xml:space="preserve">    Hannan-Quinn criter.</t>
  </si>
  <si>
    <t>F-statistic</t>
  </si>
  <si>
    <t xml:space="preserve">    Durbin-Watson stat</t>
  </si>
  <si>
    <t>Prob(F-statistic)</t>
  </si>
  <si>
    <t>Inverted AR Roots</t>
  </si>
  <si>
    <t xml:space="preserve"> .86-.49i</t>
  </si>
  <si>
    <t xml:space="preserve">     .86+.49i</t>
  </si>
  <si>
    <t>Inverted MA Roots</t>
  </si>
  <si>
    <t xml:space="preserve"> .82+.52i</t>
  </si>
  <si>
    <t xml:space="preserve">     .82-.52i</t>
  </si>
  <si>
    <t xml:space="preserve"> .36+.83i</t>
  </si>
  <si>
    <t xml:space="preserve">     .36-.83i</t>
  </si>
  <si>
    <t xml:space="preserve">     .36-.87i</t>
  </si>
  <si>
    <t xml:space="preserve">   .36+.87i</t>
  </si>
  <si>
    <t xml:space="preserve"> .45+.86i</t>
  </si>
  <si>
    <t xml:space="preserve">     .45-.86i</t>
  </si>
  <si>
    <t xml:space="preserve"> .43-.90i</t>
  </si>
  <si>
    <t xml:space="preserve">     .43+.90i</t>
  </si>
  <si>
    <t xml:space="preserve">   .20+.45i</t>
  </si>
  <si>
    <t xml:space="preserve"> .20-.45i</t>
  </si>
  <si>
    <t>Dependent Variable: LOG(LOANS)</t>
  </si>
  <si>
    <t>Dependent Variable: D(SALES)</t>
  </si>
  <si>
    <t>Dependent Variable: D(PMIM)</t>
  </si>
  <si>
    <t>Sample: 2007M02 2018M02</t>
  </si>
  <si>
    <t>Included observations: 133</t>
  </si>
  <si>
    <t>Convergence achieved after 49 iterations</t>
  </si>
  <si>
    <t>Failure to improve objective (non-zero gradients) after 40 iterations</t>
  </si>
  <si>
    <t>Convergence achieved after 201 iterations</t>
  </si>
  <si>
    <t xml:space="preserve"> .34+.87i</t>
  </si>
  <si>
    <t xml:space="preserve">     .34-.87i</t>
  </si>
  <si>
    <t>-.93+.18i</t>
  </si>
  <si>
    <t xml:space="preserve">    -.93-.18i</t>
  </si>
  <si>
    <t xml:space="preserve"> .45-.89i</t>
  </si>
  <si>
    <t xml:space="preserve">     .45+.89i</t>
  </si>
  <si>
    <t xml:space="preserve"> .94-.15i</t>
  </si>
  <si>
    <t xml:space="preserve">     .94+.15i</t>
  </si>
  <si>
    <t xml:space="preserve">  -.09-.88i</t>
  </si>
  <si>
    <t>-.09+.88i</t>
  </si>
  <si>
    <t xml:space="preserve">    -.51+.85i</t>
  </si>
  <si>
    <t xml:space="preserve">  -.51-.85i</t>
  </si>
  <si>
    <t xml:space="preserve">     .02+.93i</t>
  </si>
  <si>
    <t xml:space="preserve">   .02-.93i</t>
  </si>
  <si>
    <t xml:space="preserve">  -.55-.83i</t>
  </si>
  <si>
    <t>-.55+.83i</t>
  </si>
  <si>
    <t>Total imports</t>
  </si>
  <si>
    <t>PMI (Manufacturing)</t>
  </si>
  <si>
    <t>PMI (Non Manufacturing)</t>
  </si>
  <si>
    <t>Select this link and click Refresh/Edit Download to update data and add or remove series</t>
  </si>
  <si>
    <t>CN: Import CIF: Revised</t>
  </si>
  <si>
    <t>CN: Import CIF: Revised (f3)</t>
  </si>
  <si>
    <t>CN: Import: Crude Petroleum Oil</t>
  </si>
  <si>
    <t>CN: Export FOB: Revised</t>
  </si>
  <si>
    <t>CN: Export FOB: Revised (f2)</t>
  </si>
  <si>
    <t>CN: Import CIF: Revised (f3) (f4)</t>
  </si>
  <si>
    <t>CN: Loan: YoY</t>
  </si>
  <si>
    <t>CN: Consumer Price Index</t>
  </si>
  <si>
    <t>CN: Consumer Price Index (f1)</t>
  </si>
  <si>
    <t>Loans (Real)</t>
  </si>
  <si>
    <t>CN: Retail Price Index</t>
  </si>
  <si>
    <t>CN: Retail Price Index (f1)</t>
  </si>
  <si>
    <t>CN: Retail Sales of Consumer Goods: YoY</t>
  </si>
  <si>
    <t>CN: Retail Sales of Consumer Goods: YoY: ytd</t>
  </si>
  <si>
    <t>Retail sales (continuous)</t>
  </si>
  <si>
    <t>Retail sales (Real)</t>
  </si>
  <si>
    <t>CN: Fixed Asset Inv: YoY: ytd</t>
  </si>
  <si>
    <t>CN: Value Added of Industry: YoY(Real)</t>
  </si>
  <si>
    <t>CN: Value Added of Industry: YoY: ytd(Real)</t>
  </si>
  <si>
    <t>CN: Import CIF: Revised (f1)</t>
  </si>
  <si>
    <t>CN: Purchasing Managers' Index: Mfg</t>
  </si>
  <si>
    <t>CN: PMI: Non Mfg: Business Activity</t>
  </si>
  <si>
    <t>Real GDP: YoY</t>
  </si>
  <si>
    <t>Country</t>
  </si>
  <si>
    <t>China</t>
  </si>
  <si>
    <t>Frequency</t>
  </si>
  <si>
    <t>Monthly</t>
  </si>
  <si>
    <t>Quarterly, Ending "mar, June, Sep, Dec"</t>
  </si>
  <si>
    <t>Unit</t>
  </si>
  <si>
    <t>USD mn</t>
  </si>
  <si>
    <t>%</t>
  </si>
  <si>
    <t>Prev Year=100</t>
  </si>
  <si>
    <t>Status</t>
  </si>
  <si>
    <t>Active</t>
  </si>
  <si>
    <t>Series ID</t>
  </si>
  <si>
    <t>5958901 (CJACA)</t>
  </si>
  <si>
    <t>6226301 (CJDAM)</t>
  </si>
  <si>
    <t>5823601 (CJAAA)</t>
  </si>
  <si>
    <t>7029201 (CKSAD)</t>
  </si>
  <si>
    <t>5724301 (CIEA)</t>
  </si>
  <si>
    <t>5806701 (CIXA)</t>
  </si>
  <si>
    <t>5190101 (CHBAA)</t>
  </si>
  <si>
    <t>5190701 (CHBEA)</t>
  </si>
  <si>
    <t>7874601 (COBDKM)</t>
  </si>
  <si>
    <t>3640701 (CBEOA)</t>
  </si>
  <si>
    <t>3642301 (CBEOC)</t>
  </si>
  <si>
    <t>69851501 (CBAWLX)</t>
  </si>
  <si>
    <t>230798301 (CSAAJG)</t>
  </si>
  <si>
    <t>249098001 (CAAORS)</t>
  </si>
  <si>
    <t>Function Information</t>
  </si>
  <si>
    <t>Subtract (CN: Import: Crude Petroleum Oil)</t>
  </si>
  <si>
    <t>Changes(Perc, OverAYear)</t>
  </si>
  <si>
    <t>Subtract (CN: Import: Crude Petroleum Oil) &gt; Changes(Perc, OverAYear)</t>
  </si>
  <si>
    <t>Subtract (100.000000)</t>
  </si>
  <si>
    <t>Cotinuous</t>
  </si>
  <si>
    <t>Dependent Variable: DLOG(IP)</t>
  </si>
  <si>
    <t>Date: 03/19/18   Time: 18:42</t>
  </si>
  <si>
    <t>Convergence achieved after 121 iterations</t>
  </si>
  <si>
    <t>Date: 03/19/18   Time: 19:23</t>
  </si>
  <si>
    <t>Date: 03/19/18   Time: 19:50</t>
  </si>
  <si>
    <t>Convergence achieved after 209 iterations</t>
  </si>
  <si>
    <t>Date: 03/19/18   Time: 19:52</t>
  </si>
  <si>
    <t>Convergence achieved after 147 iterations</t>
  </si>
  <si>
    <t>Date: 03/19/18   Time: 19:55</t>
  </si>
  <si>
    <t>Date: 03/19/18   Time: 20:11</t>
  </si>
  <si>
    <t>Date: 03/19/18   Time: 20:13</t>
  </si>
  <si>
    <t>Dependent Variable: DLOG(PMINM)</t>
  </si>
  <si>
    <t>Date: 03/19/18   Time: 20:14</t>
  </si>
  <si>
    <t>Convergence achieved after 41 iterations</t>
  </si>
  <si>
    <t>PLEASE DONOT INSERT ANY MANUAL ENTRY OR CHARTS AND DATA IN THESE COLUMNS. EXTEND THE FORMULAE ONLY WHEN NEW DATA IS RELEASED.</t>
  </si>
  <si>
    <t>Estimated</t>
  </si>
  <si>
    <t>Actual</t>
  </si>
  <si>
    <t>Optimised z score</t>
  </si>
  <si>
    <t>Non-oil Imports</t>
  </si>
  <si>
    <t>Forecast Date</t>
  </si>
  <si>
    <t>Quarter being forecasted</t>
  </si>
  <si>
    <t>IP (VAI)</t>
  </si>
  <si>
    <t>t stat</t>
  </si>
  <si>
    <t>SUMMARY OUTPUT</t>
  </si>
  <si>
    <t>Regression Statistics</t>
  </si>
  <si>
    <t>Multiple R</t>
  </si>
  <si>
    <t>R Square</t>
  </si>
  <si>
    <t>Adjusted R Square</t>
  </si>
  <si>
    <t>Observations</t>
  </si>
  <si>
    <t>ANOVA</t>
  </si>
  <si>
    <t>df</t>
  </si>
  <si>
    <t>SS</t>
  </si>
  <si>
    <t>MS</t>
  </si>
  <si>
    <t>F</t>
  </si>
  <si>
    <t>Significance F</t>
  </si>
  <si>
    <t>Regression</t>
  </si>
  <si>
    <t>Residual</t>
  </si>
  <si>
    <t>Total</t>
  </si>
  <si>
    <t>t Stat</t>
  </si>
  <si>
    <t>P-value</t>
  </si>
  <si>
    <t>Lower 95%</t>
  </si>
  <si>
    <t>Upper 95%</t>
  </si>
  <si>
    <t>Lower 95.0%</t>
  </si>
  <si>
    <t>Upper 95.0%</t>
  </si>
  <si>
    <t>VIF</t>
  </si>
  <si>
    <t>STDEV</t>
  </si>
  <si>
    <t>Intercept</t>
  </si>
  <si>
    <t>Non-oil imports</t>
  </si>
  <si>
    <t xml:space="preserve">Economics\Daisy Sharma\Eviews results\China </t>
  </si>
  <si>
    <t>Links/Paths</t>
  </si>
  <si>
    <t>Steps to Update the file</t>
  </si>
  <si>
    <t>Onve the ARIMA forecasts have been updated, please include all the forecasts in China tab and extend z score, 3mma and quarterly data to include the latest quarter to be estimated.</t>
  </si>
  <si>
    <t>The regression array formula is written in a way that it will automatically include all the latest available dependent and independent variables.</t>
  </si>
  <si>
    <t>The charts have also been automated and they will pick up all the new data points in charts plot.</t>
  </si>
  <si>
    <t>Q1'18</t>
  </si>
  <si>
    <t>Q2'18</t>
  </si>
  <si>
    <t>Q3'18</t>
  </si>
  <si>
    <t>Forecast (Q1)</t>
  </si>
  <si>
    <t>Forecast (Q2)</t>
  </si>
  <si>
    <t>Forecast (Q3)</t>
  </si>
  <si>
    <t>Update the estimates along with dates in Track_Forecast Revision Tab to reflect the latest data points in Charts.</t>
  </si>
  <si>
    <t>Steps to Update the Eviews Work file</t>
  </si>
  <si>
    <t>In the China-momentum workfile, open China which has all the data entry as group and replace all the data from excel file here. Please make sure to include all the lates data points</t>
  </si>
  <si>
    <t>Edit eq_exports, eq_fai, eq_iip, eq_imports, eq_loans, eq_pmim, eq_pminm and eq_sales for automatic ARIMA to estimate coefficients with latest data point available. Adjust the forecast period accorsingly to have the forecast post the latest available data</t>
  </si>
  <si>
    <t xml:space="preserve">For example, in the screen shot, once we open eq_exports, we see Estimate tab. After opening the estimate option, please edit the sample period to include all the actual data releases. </t>
  </si>
  <si>
    <t xml:space="preserve">Now open the Forecast tab and change the forecast sample period to estimate the forecasts based on the ARIMA selection model. For example, if the estimate has data till June-18, please start the forecast period from July-18. </t>
  </si>
  <si>
    <r>
      <t xml:space="preserve">Please perform the same steps for all the indicators and open </t>
    </r>
    <r>
      <rPr>
        <b/>
        <sz val="11"/>
        <color theme="1"/>
        <rFont val="Calibri"/>
        <family val="2"/>
        <scheme val="minor"/>
      </rPr>
      <t xml:space="preserve">ipf, faif, exortsf, importsf, loansf, salesf, pmimf and pminmf </t>
    </r>
    <r>
      <rPr>
        <sz val="11"/>
        <color theme="1"/>
        <rFont val="Calibri"/>
        <family val="2"/>
        <scheme val="minor"/>
      </rPr>
      <t xml:space="preserve">(in the same order) as group. Copy the forecasts and paste them in China tab from coumn B to I. </t>
    </r>
  </si>
  <si>
    <t>Referesh all the links in Raw Data tab from CEIC and update all the new data releases</t>
  </si>
  <si>
    <t>In China tab, data releases are linked to Raw Data tab. Once the actual data has been updated, please update the eviews work file to reflect all the updates. The eviews work file is saved in shared drive Economics\Daisy Sharma\Eviews results\China folder.</t>
  </si>
  <si>
    <t>Forecast (Q4)</t>
  </si>
  <si>
    <t>Q4'18</t>
  </si>
  <si>
    <t>Q1'19</t>
  </si>
  <si>
    <t>Forecast (Q1'19)</t>
  </si>
  <si>
    <t>Forecast (Q2'19)</t>
  </si>
  <si>
    <t>Q2'19</t>
  </si>
  <si>
    <t>Forecast (Q3'19)</t>
  </si>
  <si>
    <t>Q3'19</t>
  </si>
  <si>
    <t>Q4'19</t>
  </si>
  <si>
    <t>Forecast (Q4'19)</t>
  </si>
  <si>
    <t>Forecast (Q1'20)</t>
  </si>
  <si>
    <t>Q1'20</t>
  </si>
  <si>
    <t xml:space="preserve">IP </t>
  </si>
  <si>
    <t xml:space="preserve"> Imports</t>
  </si>
  <si>
    <t>Sales</t>
  </si>
  <si>
    <t>PMIM</t>
  </si>
  <si>
    <t>PMINM</t>
  </si>
  <si>
    <t>CN: Export FOB: ytd</t>
  </si>
  <si>
    <t>CN: Import CIF: ytd</t>
  </si>
  <si>
    <t>CN: Trade Balance: ytd</t>
  </si>
  <si>
    <t>5826301 (CJAAB)</t>
  </si>
  <si>
    <t>5961601 (CJACB)</t>
  </si>
  <si>
    <t>6097101 (CJAEB)</t>
  </si>
  <si>
    <t>Non oil imports</t>
  </si>
  <si>
    <t>Imports</t>
  </si>
  <si>
    <t>%yoy</t>
  </si>
  <si>
    <t>Non Oil imports</t>
  </si>
  <si>
    <t>Retail sales (real)</t>
  </si>
  <si>
    <t xml:space="preserve"> Real loans</t>
  </si>
  <si>
    <t>Q2'20</t>
  </si>
  <si>
    <t>Forecast (Q2'20)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</si>
</sst>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00"/>
    <numFmt numFmtId="166" formatCode="\ [$-10000]mm/yyyy"/>
    <numFmt numFmtId="167" formatCode="#,##0.000"/>
  </numFmts>
  <fonts count="38" x14ac:knownFonts="1">
    <font>
      <sz val="11"/>
      <color theme="1"/>
      <name val="Calibri"/>
      <family val="2"/>
      <scheme val="minor"/>
    </font>
    <font>
      <sz val="9"/>
      <color theme="1"/>
      <name val="Calibri"/>
      <family val="2"/>
      <scheme val="minor"/>
    </font>
    <font>
      <b/>
      <sz val="9"/>
      <color theme="1"/>
      <name val="Calibri"/>
      <family val="2"/>
      <scheme val="minor"/>
    </font>
    <font>
      <sz val="9"/>
      <color rgb="FF0000FF"/>
      <name val="Calibri"/>
      <family val="2"/>
      <scheme val="minor"/>
    </font>
    <font>
      <b/>
      <sz val="9"/>
      <color indexed="81"/>
      <name val="Tahoma"/>
      <family val="2"/>
    </font>
    <font>
      <i/>
      <sz val="9"/>
      <color theme="1"/>
      <name val="Calibri"/>
      <family val="2"/>
      <scheme val="minor"/>
    </font>
    <font>
      <u/>
      <sz val="11"/>
      <color theme="10"/>
      <name val="Calibri"/>
      <family val="2"/>
      <scheme val="minor"/>
    </font>
    <font>
      <b/>
      <sz val="11"/>
      <color theme="1"/>
      <name val="Calibri"/>
      <family val="2"/>
      <scheme val="minor"/>
    </font>
    <font>
      <sz val="9"/>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sz val="9"/>
      <color theme="1"/>
      <name val="Calibri"/>
      <family val="2"/>
      <scheme val="minor"/>
    </font>
    <font>
      <b/>
      <u/>
      <sz val="9"/>
      <color rgb="FF0000FF"/>
      <name val="Calibri"/>
      <family val="2"/>
      <scheme val="minor"/>
    </font>
    <font>
      <b/>
      <sz val="9"/>
      <color theme="1"/>
      <name val="Calibri"/>
      <family val="2"/>
      <scheme val="minor"/>
    </font>
    <font>
      <b/>
      <sz val="9"/>
      <color rgb="FF000000"/>
      <name val="Calibri"/>
      <family val="2"/>
      <scheme val="minor"/>
    </font>
    <font>
      <b/>
      <sz val="10"/>
      <color theme="1"/>
      <name val="Calibri"/>
      <family val="2"/>
      <scheme val="minor"/>
    </font>
    <font>
      <b/>
      <u/>
      <sz val="10"/>
      <color rgb="FF0000FF"/>
      <name val="Calibri"/>
      <family val="2"/>
      <scheme val="minor"/>
    </font>
    <font>
      <sz val="10"/>
      <color theme="1"/>
      <name val="Calibri"/>
      <family val="2"/>
      <scheme val="minor"/>
    </font>
    <font>
      <sz val="11"/>
      <color theme="1"/>
      <name val="Calibri"/>
      <family val="2"/>
      <scheme val="minor"/>
    </font>
    <font>
      <sz val="9"/>
      <color rgb="FF0000CC"/>
      <name val="Calibri"/>
      <family val="2"/>
      <scheme val="minor"/>
    </font>
    <font>
      <sz val="9"/>
      <color rgb="FF000000"/>
      <name val="Calibri"/>
      <family val="2"/>
      <scheme val="minor"/>
    </font>
    <font>
      <sz val="9"/>
      <color rgb="FF0000FF"/>
      <name val="Calibri"/>
      <family val="2"/>
      <scheme val="minor"/>
    </font>
    <font>
      <sz val="10"/>
      <color rgb="FF000000"/>
      <name val="Calibri"/>
      <family val="2"/>
      <scheme val="minor"/>
    </font>
    <font>
      <sz val="9"/>
      <color theme="1"/>
      <name val="Calibri"/>
      <family val="2"/>
      <scheme val="minor"/>
    </font>
    <font>
      <sz val="9"/>
      <color rgb="FFFF0000"/>
      <name val="Calibri"/>
      <family val="2"/>
      <scheme val="minor"/>
    </font>
    <font>
      <b/>
      <sz val="9"/>
      <color rgb="FF0000FF"/>
      <name val="Calibri"/>
      <family val="2"/>
      <scheme val="minor"/>
    </font>
    <font>
      <b/>
      <sz val="9"/>
      <color theme="1"/>
      <name val="Calibri"/>
      <family val="2"/>
      <scheme val="minor"/>
    </font>
    <font>
      <sz val="9"/>
      <color rgb="FF0000FF"/>
      <name val="Calibri"/>
      <family val="2"/>
      <scheme val="minor"/>
    </font>
    <font>
      <sz val="9"/>
      <color rgb="FF0000CC"/>
      <name val="Calibri"/>
      <family val="2"/>
      <scheme val="minor"/>
    </font>
    <font>
      <sz val="11"/>
      <color theme="1"/>
      <name val="Calibri"/>
      <family val="2"/>
      <scheme val="minor"/>
    </font>
    <font>
      <sz val="11"/>
      <color rgb="FF0000FF"/>
      <name val="Calibri"/>
      <family val="2"/>
      <scheme val="minor"/>
    </font>
    <font>
      <sz val="8"/>
      <name val="Calibri"/>
      <family val="2"/>
      <scheme val="minor"/>
    </font>
    <font>
      <sz val="9"/>
      <color rgb="FF008000"/>
      <name val="Calibri"/>
      <family val="2"/>
      <scheme val="minor"/>
    </font>
    <font>
      <sz val="10"/>
      <color rgb="FF008000"/>
      <name val="Calibri"/>
      <family val="2"/>
      <scheme val="minor"/>
    </font>
    <font>
      <u/>
      <sz val="9"/>
      <color rgb="FF0000FF"/>
      <name val="Calibri"/>
      <family val="2"/>
      <scheme val="minor"/>
    </font>
    <font>
      <sz val="10"/>
      <color rgb="FF0000FF"/>
      <name val="Calibri"/>
      <family val="2"/>
      <scheme val="minor"/>
    </font>
  </fonts>
  <fills count="11">
    <fill>
      <patternFill patternType="none"/>
    </fill>
    <fill>
      <patternFill patternType="gray125"/>
    </fill>
    <fill>
      <patternFill patternType="solid">
        <fgColor theme="5" tint="0.79998168889431442"/>
        <bgColor indexed="64"/>
      </patternFill>
    </fill>
    <fill>
      <patternFill patternType="solid">
        <fgColor rgb="FFFAC090"/>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FFFF00"/>
        <bgColor indexed="64"/>
      </patternFill>
    </fill>
    <fill>
      <patternFill patternType="solid">
        <fgColor theme="9" tint="0.59999389629810485"/>
        <bgColor indexed="64"/>
      </patternFill>
    </fill>
    <fill>
      <patternFill patternType="solid">
        <fgColor rgb="FF92D050"/>
        <bgColor indexed="64"/>
      </patternFill>
    </fill>
    <fill>
      <patternFill patternType="solid">
        <fgColor theme="6"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medium">
        <color indexed="64"/>
      </top>
      <bottom style="thin">
        <color indexed="64"/>
      </bottom>
      <diagonal/>
    </border>
    <border>
      <left/>
      <right/>
      <top/>
      <bottom style="medium">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6" fillId="0" borderId="0" applyNumberFormat="0" applyFill="0" applyBorder="0" applyAlignment="0" applyProtection="0"/>
  </cellStyleXfs>
  <cellXfs count="142">
    <xf numFmtId="0" fontId="0" fillId="0" borderId="0" xfId="0"/>
    <xf numFmtId="0" fontId="1" fillId="0" borderId="0" xfId="0" applyFont="1"/>
    <xf numFmtId="0" fontId="1" fillId="0" borderId="0" xfId="0" applyFont="1" applyAlignment="1">
      <alignment wrapText="1"/>
    </xf>
    <xf numFmtId="0" fontId="2" fillId="8" borderId="1" xfId="0" applyFont="1" applyFill="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9" xfId="0" applyFont="1" applyBorder="1"/>
    <xf numFmtId="0" fontId="1" fillId="0" borderId="10" xfId="0" applyFont="1" applyBorder="1"/>
    <xf numFmtId="0" fontId="1" fillId="0" borderId="11" xfId="0" applyFont="1" applyBorder="1"/>
    <xf numFmtId="11" fontId="1" fillId="0" borderId="0" xfId="0" applyNumberFormat="1" applyFont="1" applyBorder="1"/>
    <xf numFmtId="2" fontId="3" fillId="0" borderId="0" xfId="0" applyNumberFormat="1" applyFont="1"/>
    <xf numFmtId="0" fontId="5" fillId="0" borderId="12" xfId="0" applyFont="1" applyFill="1" applyBorder="1" applyAlignment="1">
      <alignment horizontal="centerContinuous"/>
    </xf>
    <xf numFmtId="0" fontId="1" fillId="0" borderId="0" xfId="0" applyFont="1" applyFill="1" applyBorder="1" applyAlignment="1"/>
    <xf numFmtId="0" fontId="1" fillId="0" borderId="13" xfId="0" applyFont="1" applyFill="1" applyBorder="1" applyAlignment="1"/>
    <xf numFmtId="0" fontId="5" fillId="0" borderId="12" xfId="0" applyFont="1" applyFill="1" applyBorder="1" applyAlignment="1">
      <alignment horizontal="center"/>
    </xf>
    <xf numFmtId="0" fontId="1" fillId="2" borderId="0" xfId="0" applyFont="1" applyFill="1" applyBorder="1" applyAlignment="1"/>
    <xf numFmtId="2" fontId="3" fillId="7" borderId="0" xfId="0" applyNumberFormat="1" applyFont="1" applyFill="1"/>
    <xf numFmtId="2" fontId="3" fillId="0" borderId="13" xfId="0" applyNumberFormat="1" applyFont="1" applyBorder="1"/>
    <xf numFmtId="2" fontId="3" fillId="9" borderId="0" xfId="0" applyNumberFormat="1" applyFont="1" applyFill="1"/>
    <xf numFmtId="0" fontId="1" fillId="2" borderId="13" xfId="0" applyFont="1" applyFill="1" applyBorder="1" applyAlignment="1"/>
    <xf numFmtId="0" fontId="1" fillId="2" borderId="0" xfId="0" applyFont="1" applyFill="1"/>
    <xf numFmtId="0" fontId="5" fillId="2" borderId="12" xfId="0" applyFont="1" applyFill="1" applyBorder="1" applyAlignment="1">
      <alignment horizontal="centerContinuous"/>
    </xf>
    <xf numFmtId="0" fontId="5" fillId="2" borderId="12" xfId="0" applyFont="1" applyFill="1" applyBorder="1" applyAlignment="1">
      <alignment horizontal="center"/>
    </xf>
    <xf numFmtId="2" fontId="3" fillId="2" borderId="0" xfId="0" applyNumberFormat="1" applyFont="1" applyFill="1"/>
    <xf numFmtId="0" fontId="8" fillId="0" borderId="0" xfId="0" applyFont="1" applyAlignment="1">
      <alignment wrapText="1"/>
    </xf>
    <xf numFmtId="0" fontId="9" fillId="0" borderId="0" xfId="0" applyFont="1"/>
    <xf numFmtId="15" fontId="8" fillId="0" borderId="0" xfId="0" applyNumberFormat="1" applyFont="1"/>
    <xf numFmtId="17" fontId="8" fillId="0" borderId="0" xfId="0" applyNumberFormat="1" applyFont="1"/>
    <xf numFmtId="164" fontId="8" fillId="0" borderId="0" xfId="0" applyNumberFormat="1" applyFont="1"/>
    <xf numFmtId="0" fontId="8" fillId="0" borderId="0" xfId="0" applyFont="1"/>
    <xf numFmtId="2" fontId="8" fillId="0" borderId="0" xfId="0" applyNumberFormat="1" applyFont="1"/>
    <xf numFmtId="0" fontId="10" fillId="0" borderId="0" xfId="0" applyFont="1"/>
    <xf numFmtId="0" fontId="11" fillId="0" borderId="15" xfId="0" applyFont="1" applyBorder="1" applyAlignment="1">
      <alignment horizontal="center" vertical="center"/>
    </xf>
    <xf numFmtId="0" fontId="10" fillId="0" borderId="15" xfId="0" applyFont="1" applyBorder="1" applyAlignment="1">
      <alignment horizontal="center" vertical="center"/>
    </xf>
    <xf numFmtId="0" fontId="10" fillId="0" borderId="14" xfId="0" applyFont="1" applyBorder="1"/>
    <xf numFmtId="0" fontId="10" fillId="0" borderId="5" xfId="0" applyFont="1" applyBorder="1"/>
    <xf numFmtId="0" fontId="10" fillId="0" borderId="14" xfId="0" applyFont="1" applyBorder="1" applyAlignment="1">
      <alignment wrapText="1"/>
    </xf>
    <xf numFmtId="0" fontId="12" fillId="0" borderId="5" xfId="1" applyFont="1" applyBorder="1"/>
    <xf numFmtId="0" fontId="11" fillId="0" borderId="15" xfId="0" applyFont="1" applyBorder="1" applyAlignment="1">
      <alignment horizontal="center"/>
    </xf>
    <xf numFmtId="0" fontId="10" fillId="0" borderId="1" xfId="0" applyFont="1" applyBorder="1" applyAlignment="1">
      <alignment wrapText="1"/>
    </xf>
    <xf numFmtId="0" fontId="13" fillId="0" borderId="0" xfId="0" applyFont="1" applyAlignment="1"/>
    <xf numFmtId="0" fontId="13" fillId="0" borderId="0" xfId="0" applyFont="1" applyAlignment="1">
      <alignment wrapText="1"/>
    </xf>
    <xf numFmtId="166" fontId="14" fillId="0" borderId="0" xfId="0" applyNumberFormat="1" applyFont="1" applyAlignment="1">
      <alignment wrapText="1"/>
    </xf>
    <xf numFmtId="0" fontId="15" fillId="0" borderId="0" xfId="0" applyNumberFormat="1" applyFont="1" applyAlignment="1">
      <alignment wrapText="1"/>
    </xf>
    <xf numFmtId="0" fontId="13" fillId="2" borderId="0" xfId="0" applyFont="1" applyFill="1" applyAlignment="1">
      <alignment wrapText="1"/>
    </xf>
    <xf numFmtId="0" fontId="13" fillId="0" borderId="0" xfId="0" applyFont="1"/>
    <xf numFmtId="0" fontId="15" fillId="2" borderId="0" xfId="0" applyNumberFormat="1" applyFont="1" applyFill="1" applyAlignment="1">
      <alignment wrapText="1"/>
    </xf>
    <xf numFmtId="0" fontId="16" fillId="0" borderId="0" xfId="0" applyNumberFormat="1" applyFont="1" applyAlignment="1">
      <alignment wrapText="1"/>
    </xf>
    <xf numFmtId="0" fontId="17" fillId="0" borderId="0" xfId="0" applyNumberFormat="1" applyFont="1"/>
    <xf numFmtId="166" fontId="18" fillId="0" borderId="0" xfId="0" applyNumberFormat="1" applyFont="1"/>
    <xf numFmtId="0" fontId="17" fillId="0" borderId="0" xfId="0" applyNumberFormat="1" applyFont="1" applyAlignment="1">
      <alignment wrapText="1"/>
    </xf>
    <xf numFmtId="0" fontId="19" fillId="0" borderId="0" xfId="0" applyFont="1"/>
    <xf numFmtId="166" fontId="14" fillId="0" borderId="0" xfId="0" applyNumberFormat="1" applyFont="1"/>
    <xf numFmtId="0" fontId="20" fillId="0" borderId="0" xfId="0" applyFont="1"/>
    <xf numFmtId="166" fontId="15" fillId="0" borderId="0" xfId="0" applyNumberFormat="1" applyFont="1"/>
    <xf numFmtId="0" fontId="13" fillId="2" borderId="0" xfId="0" applyFont="1" applyFill="1"/>
    <xf numFmtId="166" fontId="17" fillId="0" borderId="0" xfId="0" applyNumberFormat="1" applyFont="1"/>
    <xf numFmtId="49" fontId="15" fillId="0" borderId="0" xfId="0" applyNumberFormat="1" applyFont="1"/>
    <xf numFmtId="49" fontId="17" fillId="0" borderId="0" xfId="0" applyNumberFormat="1" applyFont="1"/>
    <xf numFmtId="166" fontId="13" fillId="0" borderId="0" xfId="0" applyNumberFormat="1" applyFont="1"/>
    <xf numFmtId="0" fontId="21" fillId="0" borderId="0" xfId="0" applyFont="1" applyAlignment="1"/>
    <xf numFmtId="164" fontId="21" fillId="0" borderId="0" xfId="0" applyNumberFormat="1" applyFont="1" applyAlignment="1"/>
    <xf numFmtId="167" fontId="22" fillId="0" borderId="0" xfId="0" applyNumberFormat="1" applyFont="1"/>
    <xf numFmtId="167" fontId="23" fillId="2" borderId="0" xfId="0" applyNumberFormat="1" applyFont="1" applyFill="1"/>
    <xf numFmtId="0" fontId="23" fillId="0" borderId="0" xfId="0" applyFont="1"/>
    <xf numFmtId="0" fontId="23" fillId="2" borderId="0" xfId="0" applyFont="1" applyFill="1"/>
    <xf numFmtId="167" fontId="24" fillId="0" borderId="0" xfId="0" applyNumberFormat="1" applyFont="1"/>
    <xf numFmtId="166" fontId="19" fillId="0" borderId="0" xfId="0" applyNumberFormat="1" applyFont="1"/>
    <xf numFmtId="4" fontId="24" fillId="0" borderId="0" xfId="0" applyNumberFormat="1" applyFont="1"/>
    <xf numFmtId="164" fontId="21" fillId="6" borderId="0" xfId="0" applyNumberFormat="1" applyFont="1" applyFill="1" applyAlignment="1"/>
    <xf numFmtId="4" fontId="24" fillId="5" borderId="0" xfId="0" applyNumberFormat="1" applyFont="1" applyFill="1"/>
    <xf numFmtId="167" fontId="23" fillId="0" borderId="0" xfId="0" applyNumberFormat="1" applyFont="1"/>
    <xf numFmtId="167" fontId="22" fillId="7" borderId="0" xfId="0" applyNumberFormat="1" applyFont="1" applyFill="1"/>
    <xf numFmtId="166" fontId="2" fillId="0" borderId="0" xfId="0" applyNumberFormat="1" applyFont="1"/>
    <xf numFmtId="49" fontId="2" fillId="0" borderId="0" xfId="0" applyNumberFormat="1" applyFont="1"/>
    <xf numFmtId="0" fontId="2" fillId="0" borderId="0" xfId="0" applyNumberFormat="1" applyFont="1" applyAlignment="1">
      <alignment wrapText="1"/>
    </xf>
    <xf numFmtId="0" fontId="2" fillId="0" borderId="0" xfId="0" applyNumberFormat="1" applyFont="1"/>
    <xf numFmtId="17" fontId="1" fillId="0" borderId="0" xfId="0" applyNumberFormat="1" applyFont="1"/>
    <xf numFmtId="0" fontId="25" fillId="0" borderId="0" xfId="0" applyFont="1"/>
    <xf numFmtId="0" fontId="25" fillId="2" borderId="0" xfId="0" applyFont="1" applyFill="1" applyAlignment="1">
      <alignment wrapText="1"/>
    </xf>
    <xf numFmtId="0" fontId="27" fillId="0" borderId="0" xfId="0" applyFont="1"/>
    <xf numFmtId="0" fontId="25" fillId="0" borderId="0" xfId="0" applyFont="1" applyAlignment="1">
      <alignment wrapText="1"/>
    </xf>
    <xf numFmtId="0" fontId="25" fillId="2" borderId="0" xfId="0" applyFont="1" applyFill="1" applyAlignment="1">
      <alignment horizontal="center"/>
    </xf>
    <xf numFmtId="164" fontId="27" fillId="0" borderId="0" xfId="0" applyNumberFormat="1" applyFont="1"/>
    <xf numFmtId="164" fontId="25" fillId="0" borderId="0" xfId="0" applyNumberFormat="1" applyFont="1"/>
    <xf numFmtId="0" fontId="25" fillId="0" borderId="0" xfId="0" applyFont="1" applyFill="1" applyAlignment="1"/>
    <xf numFmtId="0" fontId="28" fillId="0" borderId="0" xfId="0" applyFont="1"/>
    <xf numFmtId="0" fontId="25" fillId="4" borderId="0" xfId="0" applyFont="1" applyFill="1" applyAlignment="1">
      <alignment wrapText="1"/>
    </xf>
    <xf numFmtId="17" fontId="25" fillId="0" borderId="0" xfId="0" applyNumberFormat="1" applyFont="1"/>
    <xf numFmtId="165" fontId="29" fillId="0" borderId="0" xfId="0" applyNumberFormat="1" applyFont="1"/>
    <xf numFmtId="165" fontId="29" fillId="5" borderId="0" xfId="0" applyNumberFormat="1" applyFont="1" applyFill="1"/>
    <xf numFmtId="164" fontId="29" fillId="0" borderId="0" xfId="0" applyNumberFormat="1" applyFont="1"/>
    <xf numFmtId="164" fontId="29" fillId="6" borderId="0" xfId="0" applyNumberFormat="1" applyFont="1" applyFill="1"/>
    <xf numFmtId="164" fontId="29" fillId="0" borderId="0" xfId="0" applyNumberFormat="1" applyFont="1" applyFill="1"/>
    <xf numFmtId="2" fontId="29" fillId="0" borderId="0" xfId="0" applyNumberFormat="1" applyFont="1"/>
    <xf numFmtId="164" fontId="29" fillId="2" borderId="0" xfId="0" applyNumberFormat="1" applyFont="1" applyFill="1"/>
    <xf numFmtId="164" fontId="27" fillId="4" borderId="0" xfId="0" applyNumberFormat="1" applyFont="1" applyFill="1"/>
    <xf numFmtId="164" fontId="30" fillId="0" borderId="0" xfId="0" applyNumberFormat="1" applyFont="1"/>
    <xf numFmtId="2" fontId="25" fillId="0" borderId="0" xfId="0" applyNumberFormat="1" applyFont="1"/>
    <xf numFmtId="165" fontId="25" fillId="0" borderId="0" xfId="0" applyNumberFormat="1" applyFont="1"/>
    <xf numFmtId="2" fontId="29" fillId="6" borderId="0" xfId="0" applyNumberFormat="1" applyFont="1" applyFill="1"/>
    <xf numFmtId="164" fontId="27" fillId="7" borderId="0" xfId="0" applyNumberFormat="1" applyFont="1" applyFill="1"/>
    <xf numFmtId="17" fontId="25" fillId="0" borderId="0" xfId="0" applyNumberFormat="1" applyFont="1" applyFill="1"/>
    <xf numFmtId="2" fontId="29" fillId="0" borderId="0" xfId="0" applyNumberFormat="1" applyFont="1" applyFill="1"/>
    <xf numFmtId="0" fontId="31" fillId="0" borderId="0" xfId="0" applyFont="1" applyAlignment="1">
      <alignment horizontal="center"/>
    </xf>
    <xf numFmtId="0" fontId="31" fillId="0" borderId="0" xfId="0" applyFont="1"/>
    <xf numFmtId="165" fontId="29" fillId="0" borderId="0" xfId="0" applyNumberFormat="1" applyFont="1" applyFill="1"/>
    <xf numFmtId="0" fontId="25" fillId="0" borderId="0" xfId="0" applyFont="1" applyFill="1"/>
    <xf numFmtId="164" fontId="25" fillId="7" borderId="0" xfId="0" applyNumberFormat="1" applyFont="1" applyFill="1"/>
    <xf numFmtId="164" fontId="29" fillId="7" borderId="0" xfId="0" applyNumberFormat="1" applyFont="1" applyFill="1"/>
    <xf numFmtId="164" fontId="27" fillId="0" borderId="0" xfId="0" applyNumberFormat="1" applyFont="1" applyFill="1"/>
    <xf numFmtId="167" fontId="3" fillId="0" borderId="0" xfId="0" applyNumberFormat="1" applyFont="1"/>
    <xf numFmtId="2" fontId="32" fillId="0" borderId="0" xfId="0" applyNumberFormat="1" applyFont="1"/>
    <xf numFmtId="2" fontId="32" fillId="10" borderId="0" xfId="0" applyNumberFormat="1" applyFont="1" applyFill="1"/>
    <xf numFmtId="0" fontId="13" fillId="7" borderId="0" xfId="0" applyFont="1" applyFill="1"/>
    <xf numFmtId="167" fontId="34" fillId="0" borderId="0" xfId="0" applyNumberFormat="1" applyFont="1"/>
    <xf numFmtId="4" fontId="35" fillId="0" borderId="0" xfId="0" applyNumberFormat="1" applyFont="1"/>
    <xf numFmtId="166" fontId="36" fillId="0" borderId="0" xfId="0" applyNumberFormat="1" applyFont="1" applyAlignment="1">
      <alignment wrapText="1"/>
    </xf>
    <xf numFmtId="0" fontId="1" fillId="0" borderId="0" xfId="0" applyNumberFormat="1" applyFont="1" applyAlignment="1">
      <alignment wrapText="1"/>
    </xf>
    <xf numFmtId="0" fontId="1" fillId="0" borderId="0" xfId="0" applyFont="1" applyAlignment="1"/>
    <xf numFmtId="166" fontId="1" fillId="0" borderId="0" xfId="0" applyNumberFormat="1" applyFont="1" applyAlignment="1"/>
    <xf numFmtId="49" fontId="1" fillId="0" borderId="0" xfId="0" applyNumberFormat="1" applyFont="1" applyAlignment="1"/>
    <xf numFmtId="167" fontId="22" fillId="0" borderId="0" xfId="0" applyNumberFormat="1" applyFont="1" applyAlignment="1"/>
    <xf numFmtId="167" fontId="3" fillId="0" borderId="0" xfId="0" applyNumberFormat="1" applyFont="1" applyAlignment="1"/>
    <xf numFmtId="167" fontId="1" fillId="0" borderId="0" xfId="0" applyNumberFormat="1" applyFont="1" applyAlignment="1"/>
    <xf numFmtId="0" fontId="26" fillId="0" borderId="0" xfId="0" applyFont="1" applyAlignment="1"/>
    <xf numFmtId="166" fontId="1" fillId="0" borderId="0" xfId="0" applyNumberFormat="1" applyFont="1"/>
    <xf numFmtId="164" fontId="13" fillId="7" borderId="0" xfId="0" applyNumberFormat="1" applyFont="1" applyFill="1"/>
    <xf numFmtId="167" fontId="1" fillId="0" borderId="0" xfId="0" applyNumberFormat="1" applyFont="1"/>
    <xf numFmtId="4" fontId="37" fillId="0" borderId="0" xfId="0" applyNumberFormat="1" applyFont="1"/>
    <xf numFmtId="167" fontId="34" fillId="0" borderId="0" xfId="0" applyNumberFormat="1" applyFont="1" applyAlignment="1"/>
    <xf numFmtId="164" fontId="26" fillId="0" borderId="0" xfId="0" applyNumberFormat="1" applyFont="1" applyAlignment="1"/>
    <xf numFmtId="0" fontId="25" fillId="0" borderId="0" xfId="0" applyFont="1" applyFill="1" applyAlignment="1">
      <alignment horizontal="center" vertical="center" wrapText="1"/>
    </xf>
    <xf numFmtId="0" fontId="26" fillId="6" borderId="0" xfId="0" applyFont="1" applyFill="1" applyAlignment="1">
      <alignment horizontal="center"/>
    </xf>
    <xf numFmtId="0" fontId="25" fillId="3" borderId="0" xfId="0" applyFont="1" applyFill="1" applyAlignment="1">
      <alignment horizontal="center"/>
    </xf>
    <xf numFmtId="0" fontId="25" fillId="2"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A6A6A6"/>
      <color rgb="FFFAC090"/>
      <color rgb="FFC00000"/>
      <color rgb="FF0000FF"/>
      <color rgb="FFD9969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7296180555555552E-2"/>
          <c:y val="0.10972222222222222"/>
          <c:w val="0.91204943132108485"/>
          <c:h val="0.69861141975308638"/>
        </c:manualLayout>
      </c:layout>
      <c:barChart>
        <c:barDir val="col"/>
        <c:grouping val="clustered"/>
        <c:varyColors val="0"/>
        <c:ser>
          <c:idx val="1"/>
          <c:order val="0"/>
          <c:tx>
            <c:strRef>
              <c:f>'Track_Forecast Revision'!$K$2</c:f>
              <c:strCache>
                <c:ptCount val="1"/>
                <c:pt idx="0">
                  <c:v>Forecast (Q4'19)</c:v>
                </c:pt>
              </c:strCache>
            </c:strRef>
          </c:tx>
          <c:spPr>
            <a:solidFill>
              <a:srgbClr val="C00000"/>
            </a:solidFill>
            <a:ln w="25400">
              <a:noFill/>
            </a:ln>
            <a:effectLst/>
          </c:spPr>
          <c:invertIfNegative val="0"/>
          <c:cat>
            <c:multiLvlStrRef>
              <c:f>'Track_Forecast Revision'!$B$38:$C$50</c:f>
              <c:multiLvlStrCache>
                <c:ptCount val="13"/>
                <c:lvl>
                  <c:pt idx="0">
                    <c:v>Q4'19</c:v>
                  </c:pt>
                  <c:pt idx="1">
                    <c:v>Q4'19</c:v>
                  </c:pt>
                  <c:pt idx="2">
                    <c:v>Q4'19</c:v>
                  </c:pt>
                  <c:pt idx="3">
                    <c:v>Q4'19</c:v>
                  </c:pt>
                  <c:pt idx="4">
                    <c:v>Q4'19</c:v>
                  </c:pt>
                  <c:pt idx="5">
                    <c:v>Q1'20</c:v>
                  </c:pt>
                  <c:pt idx="6">
                    <c:v>Q1'20</c:v>
                  </c:pt>
                  <c:pt idx="7">
                    <c:v>Q1'20</c:v>
                  </c:pt>
                  <c:pt idx="8">
                    <c:v>Q1'20</c:v>
                  </c:pt>
                  <c:pt idx="9">
                    <c:v>Q1'20</c:v>
                  </c:pt>
                  <c:pt idx="10">
                    <c:v>Q1'20</c:v>
                  </c:pt>
                  <c:pt idx="11">
                    <c:v>Q2'20</c:v>
                  </c:pt>
                  <c:pt idx="12">
                    <c:v>Q2'20</c:v>
                  </c:pt>
                </c:lvl>
                <c:lvl>
                  <c:pt idx="0">
                    <c:v>23-Sep-19</c:v>
                  </c:pt>
                  <c:pt idx="1">
                    <c:v>18-Oct-19</c:v>
                  </c:pt>
                  <c:pt idx="2">
                    <c:v>14-Nov-19</c:v>
                  </c:pt>
                  <c:pt idx="3">
                    <c:v>6-Jan-20</c:v>
                  </c:pt>
                  <c:pt idx="4">
                    <c:v>17-Jan-20</c:v>
                  </c:pt>
                  <c:pt idx="5">
                    <c:v>14-Nov-19</c:v>
                  </c:pt>
                  <c:pt idx="6">
                    <c:v>6-Jan-20</c:v>
                  </c:pt>
                  <c:pt idx="7">
                    <c:v>17-Jan-20</c:v>
                  </c:pt>
                  <c:pt idx="8">
                    <c:v>17-Feb-20</c:v>
                  </c:pt>
                  <c:pt idx="9">
                    <c:v>16-Mar-20</c:v>
                  </c:pt>
                  <c:pt idx="10">
                    <c:v>17-Apr-20</c:v>
                  </c:pt>
                  <c:pt idx="11">
                    <c:v>16-Mar-20</c:v>
                  </c:pt>
                  <c:pt idx="12">
                    <c:v>17-Apr-20</c:v>
                  </c:pt>
                </c:lvl>
              </c:multiLvlStrCache>
            </c:multiLvlStrRef>
          </c:cat>
          <c:val>
            <c:numRef>
              <c:f>'Track_Forecast Revision'!$K$38:$K$50</c:f>
              <c:numCache>
                <c:formatCode>0.0</c:formatCode>
                <c:ptCount val="13"/>
                <c:pt idx="0">
                  <c:v>5.5287729284049778</c:v>
                </c:pt>
                <c:pt idx="1">
                  <c:v>5.8109816915394106</c:v>
                </c:pt>
                <c:pt idx="2">
                  <c:v>5.8940061900134797</c:v>
                </c:pt>
                <c:pt idx="3">
                  <c:v>5.9140912356994448</c:v>
                </c:pt>
                <c:pt idx="4">
                  <c:v>6.1920053972563576</c:v>
                </c:pt>
              </c:numCache>
            </c:numRef>
          </c:val>
          <c:extLst>
            <c:ext xmlns:c16="http://schemas.microsoft.com/office/drawing/2014/chart" uri="{C3380CC4-5D6E-409C-BE32-E72D297353CC}">
              <c16:uniqueId val="{00000001-6C50-48DB-8E3F-FC3D77B6AAA6}"/>
            </c:ext>
          </c:extLst>
        </c:ser>
        <c:ser>
          <c:idx val="2"/>
          <c:order val="1"/>
          <c:tx>
            <c:strRef>
              <c:f>'Track_Forecast Revision'!$L$2</c:f>
              <c:strCache>
                <c:ptCount val="1"/>
                <c:pt idx="0">
                  <c:v>Forecast (Q1'20)</c:v>
                </c:pt>
              </c:strCache>
            </c:strRef>
          </c:tx>
          <c:spPr>
            <a:solidFill>
              <a:srgbClr val="FAC090"/>
            </a:solidFill>
            <a:ln>
              <a:noFill/>
            </a:ln>
            <a:effectLst/>
          </c:spPr>
          <c:invertIfNegative val="0"/>
          <c:cat>
            <c:multiLvlStrRef>
              <c:f>'Track_Forecast Revision'!$B$38:$C$50</c:f>
              <c:multiLvlStrCache>
                <c:ptCount val="13"/>
                <c:lvl>
                  <c:pt idx="0">
                    <c:v>Q4'19</c:v>
                  </c:pt>
                  <c:pt idx="1">
                    <c:v>Q4'19</c:v>
                  </c:pt>
                  <c:pt idx="2">
                    <c:v>Q4'19</c:v>
                  </c:pt>
                  <c:pt idx="3">
                    <c:v>Q4'19</c:v>
                  </c:pt>
                  <c:pt idx="4">
                    <c:v>Q4'19</c:v>
                  </c:pt>
                  <c:pt idx="5">
                    <c:v>Q1'20</c:v>
                  </c:pt>
                  <c:pt idx="6">
                    <c:v>Q1'20</c:v>
                  </c:pt>
                  <c:pt idx="7">
                    <c:v>Q1'20</c:v>
                  </c:pt>
                  <c:pt idx="8">
                    <c:v>Q1'20</c:v>
                  </c:pt>
                  <c:pt idx="9">
                    <c:v>Q1'20</c:v>
                  </c:pt>
                  <c:pt idx="10">
                    <c:v>Q1'20</c:v>
                  </c:pt>
                  <c:pt idx="11">
                    <c:v>Q2'20</c:v>
                  </c:pt>
                  <c:pt idx="12">
                    <c:v>Q2'20</c:v>
                  </c:pt>
                </c:lvl>
                <c:lvl>
                  <c:pt idx="0">
                    <c:v>23-Sep-19</c:v>
                  </c:pt>
                  <c:pt idx="1">
                    <c:v>18-Oct-19</c:v>
                  </c:pt>
                  <c:pt idx="2">
                    <c:v>14-Nov-19</c:v>
                  </c:pt>
                  <c:pt idx="3">
                    <c:v>6-Jan-20</c:v>
                  </c:pt>
                  <c:pt idx="4">
                    <c:v>17-Jan-20</c:v>
                  </c:pt>
                  <c:pt idx="5">
                    <c:v>14-Nov-19</c:v>
                  </c:pt>
                  <c:pt idx="6">
                    <c:v>6-Jan-20</c:v>
                  </c:pt>
                  <c:pt idx="7">
                    <c:v>17-Jan-20</c:v>
                  </c:pt>
                  <c:pt idx="8">
                    <c:v>17-Feb-20</c:v>
                  </c:pt>
                  <c:pt idx="9">
                    <c:v>16-Mar-20</c:v>
                  </c:pt>
                  <c:pt idx="10">
                    <c:v>17-Apr-20</c:v>
                  </c:pt>
                  <c:pt idx="11">
                    <c:v>16-Mar-20</c:v>
                  </c:pt>
                  <c:pt idx="12">
                    <c:v>17-Apr-20</c:v>
                  </c:pt>
                </c:lvl>
              </c:multiLvlStrCache>
            </c:multiLvlStrRef>
          </c:cat>
          <c:val>
            <c:numRef>
              <c:f>'Track_Forecast Revision'!$L$38:$L$50</c:f>
              <c:numCache>
                <c:formatCode>0.0</c:formatCode>
                <c:ptCount val="13"/>
                <c:pt idx="5">
                  <c:v>5.8165335824300755</c:v>
                </c:pt>
                <c:pt idx="6">
                  <c:v>5.8900319125582712</c:v>
                </c:pt>
                <c:pt idx="7">
                  <c:v>6.186370950386813</c:v>
                </c:pt>
                <c:pt idx="8">
                  <c:v>6.1215952775643778</c:v>
                </c:pt>
                <c:pt idx="9">
                  <c:v>-1.2</c:v>
                </c:pt>
                <c:pt idx="10">
                  <c:v>-6.4088109828011497</c:v>
                </c:pt>
              </c:numCache>
            </c:numRef>
          </c:val>
          <c:extLst>
            <c:ext xmlns:c16="http://schemas.microsoft.com/office/drawing/2014/chart" uri="{C3380CC4-5D6E-409C-BE32-E72D297353CC}">
              <c16:uniqueId val="{00000002-6C50-48DB-8E3F-FC3D77B6AAA6}"/>
            </c:ext>
          </c:extLst>
        </c:ser>
        <c:ser>
          <c:idx val="0"/>
          <c:order val="3"/>
          <c:tx>
            <c:strRef>
              <c:f>'Track_Forecast Revision'!$M$2</c:f>
              <c:strCache>
                <c:ptCount val="1"/>
                <c:pt idx="0">
                  <c:v>Forecast (Q2'20)</c:v>
                </c:pt>
              </c:strCache>
            </c:strRef>
          </c:tx>
          <c:spPr>
            <a:solidFill>
              <a:srgbClr val="A6A6A6"/>
            </a:solidFill>
            <a:ln>
              <a:noFill/>
            </a:ln>
            <a:effectLst/>
          </c:spPr>
          <c:invertIfNegative val="0"/>
          <c:cat>
            <c:multiLvlStrRef>
              <c:f>'Track_Forecast Revision'!$B$38:$C$50</c:f>
              <c:multiLvlStrCache>
                <c:ptCount val="13"/>
                <c:lvl>
                  <c:pt idx="0">
                    <c:v>Q4'19</c:v>
                  </c:pt>
                  <c:pt idx="1">
                    <c:v>Q4'19</c:v>
                  </c:pt>
                  <c:pt idx="2">
                    <c:v>Q4'19</c:v>
                  </c:pt>
                  <c:pt idx="3">
                    <c:v>Q4'19</c:v>
                  </c:pt>
                  <c:pt idx="4">
                    <c:v>Q4'19</c:v>
                  </c:pt>
                  <c:pt idx="5">
                    <c:v>Q1'20</c:v>
                  </c:pt>
                  <c:pt idx="6">
                    <c:v>Q1'20</c:v>
                  </c:pt>
                  <c:pt idx="7">
                    <c:v>Q1'20</c:v>
                  </c:pt>
                  <c:pt idx="8">
                    <c:v>Q1'20</c:v>
                  </c:pt>
                  <c:pt idx="9">
                    <c:v>Q1'20</c:v>
                  </c:pt>
                  <c:pt idx="10">
                    <c:v>Q1'20</c:v>
                  </c:pt>
                  <c:pt idx="11">
                    <c:v>Q2'20</c:v>
                  </c:pt>
                  <c:pt idx="12">
                    <c:v>Q2'20</c:v>
                  </c:pt>
                </c:lvl>
                <c:lvl>
                  <c:pt idx="0">
                    <c:v>23-Sep-19</c:v>
                  </c:pt>
                  <c:pt idx="1">
                    <c:v>18-Oct-19</c:v>
                  </c:pt>
                  <c:pt idx="2">
                    <c:v>14-Nov-19</c:v>
                  </c:pt>
                  <c:pt idx="3">
                    <c:v>6-Jan-20</c:v>
                  </c:pt>
                  <c:pt idx="4">
                    <c:v>17-Jan-20</c:v>
                  </c:pt>
                  <c:pt idx="5">
                    <c:v>14-Nov-19</c:v>
                  </c:pt>
                  <c:pt idx="6">
                    <c:v>6-Jan-20</c:v>
                  </c:pt>
                  <c:pt idx="7">
                    <c:v>17-Jan-20</c:v>
                  </c:pt>
                  <c:pt idx="8">
                    <c:v>17-Feb-20</c:v>
                  </c:pt>
                  <c:pt idx="9">
                    <c:v>16-Mar-20</c:v>
                  </c:pt>
                  <c:pt idx="10">
                    <c:v>17-Apr-20</c:v>
                  </c:pt>
                  <c:pt idx="11">
                    <c:v>16-Mar-20</c:v>
                  </c:pt>
                  <c:pt idx="12">
                    <c:v>17-Apr-20</c:v>
                  </c:pt>
                </c:lvl>
              </c:multiLvlStrCache>
            </c:multiLvlStrRef>
          </c:cat>
          <c:val>
            <c:numRef>
              <c:f>'Track_Forecast Revision'!$M$38:$M$50</c:f>
              <c:numCache>
                <c:formatCode>0.0</c:formatCode>
                <c:ptCount val="13"/>
                <c:pt idx="11">
                  <c:v>2.8</c:v>
                </c:pt>
                <c:pt idx="12">
                  <c:v>2.9292508297227178</c:v>
                </c:pt>
              </c:numCache>
            </c:numRef>
          </c:val>
          <c:extLst>
            <c:ext xmlns:c16="http://schemas.microsoft.com/office/drawing/2014/chart" uri="{C3380CC4-5D6E-409C-BE32-E72D297353CC}">
              <c16:uniqueId val="{00000000-1984-47C1-9618-7635D2E3E1D4}"/>
            </c:ext>
          </c:extLst>
        </c:ser>
        <c:dLbls>
          <c:showLegendKey val="0"/>
          <c:showVal val="0"/>
          <c:showCatName val="0"/>
          <c:showSerName val="0"/>
          <c:showPercent val="0"/>
          <c:showBubbleSize val="0"/>
        </c:dLbls>
        <c:gapWidth val="158"/>
        <c:overlap val="100"/>
        <c:axId val="2115997184"/>
        <c:axId val="1007625680"/>
      </c:barChart>
      <c:lineChart>
        <c:grouping val="standard"/>
        <c:varyColors val="0"/>
        <c:ser>
          <c:idx val="3"/>
          <c:order val="2"/>
          <c:tx>
            <c:strRef>
              <c:f>'Track_Forecast Revision'!$N$2</c:f>
              <c:strCache>
                <c:ptCount val="1"/>
                <c:pt idx="0">
                  <c:v>Actual</c:v>
                </c:pt>
              </c:strCache>
            </c:strRef>
          </c:tx>
          <c:spPr>
            <a:ln w="28575" cap="rnd">
              <a:noFill/>
              <a:round/>
            </a:ln>
            <a:effectLst/>
          </c:spPr>
          <c:marker>
            <c:symbol val="diamond"/>
            <c:size val="12"/>
            <c:spPr>
              <a:solidFill>
                <a:schemeClr val="tx1"/>
              </a:solidFill>
              <a:ln w="9525">
                <a:noFill/>
              </a:ln>
              <a:effectLst/>
            </c:spPr>
          </c:marker>
          <c:cat>
            <c:multiLvlStrRef>
              <c:f>'Track_Forecast Revision'!$B$38:$C$50</c:f>
              <c:multiLvlStrCache>
                <c:ptCount val="13"/>
                <c:lvl>
                  <c:pt idx="0">
                    <c:v>Q4'19</c:v>
                  </c:pt>
                  <c:pt idx="1">
                    <c:v>Q4'19</c:v>
                  </c:pt>
                  <c:pt idx="2">
                    <c:v>Q4'19</c:v>
                  </c:pt>
                  <c:pt idx="3">
                    <c:v>Q4'19</c:v>
                  </c:pt>
                  <c:pt idx="4">
                    <c:v>Q4'19</c:v>
                  </c:pt>
                  <c:pt idx="5">
                    <c:v>Q1'20</c:v>
                  </c:pt>
                  <c:pt idx="6">
                    <c:v>Q1'20</c:v>
                  </c:pt>
                  <c:pt idx="7">
                    <c:v>Q1'20</c:v>
                  </c:pt>
                  <c:pt idx="8">
                    <c:v>Q1'20</c:v>
                  </c:pt>
                  <c:pt idx="9">
                    <c:v>Q1'20</c:v>
                  </c:pt>
                  <c:pt idx="10">
                    <c:v>Q1'20</c:v>
                  </c:pt>
                  <c:pt idx="11">
                    <c:v>Q2'20</c:v>
                  </c:pt>
                  <c:pt idx="12">
                    <c:v>Q2'20</c:v>
                  </c:pt>
                </c:lvl>
                <c:lvl>
                  <c:pt idx="0">
                    <c:v>23-Sep-19</c:v>
                  </c:pt>
                  <c:pt idx="1">
                    <c:v>18-Oct-19</c:v>
                  </c:pt>
                  <c:pt idx="2">
                    <c:v>14-Nov-19</c:v>
                  </c:pt>
                  <c:pt idx="3">
                    <c:v>6-Jan-20</c:v>
                  </c:pt>
                  <c:pt idx="4">
                    <c:v>17-Jan-20</c:v>
                  </c:pt>
                  <c:pt idx="5">
                    <c:v>14-Nov-19</c:v>
                  </c:pt>
                  <c:pt idx="6">
                    <c:v>6-Jan-20</c:v>
                  </c:pt>
                  <c:pt idx="7">
                    <c:v>17-Jan-20</c:v>
                  </c:pt>
                  <c:pt idx="8">
                    <c:v>17-Feb-20</c:v>
                  </c:pt>
                  <c:pt idx="9">
                    <c:v>16-Mar-20</c:v>
                  </c:pt>
                  <c:pt idx="10">
                    <c:v>17-Apr-20</c:v>
                  </c:pt>
                  <c:pt idx="11">
                    <c:v>16-Mar-20</c:v>
                  </c:pt>
                  <c:pt idx="12">
                    <c:v>17-Apr-20</c:v>
                  </c:pt>
                </c:lvl>
              </c:multiLvlStrCache>
            </c:multiLvlStrRef>
          </c:cat>
          <c:val>
            <c:numRef>
              <c:f>'Track_Forecast Revision'!$N$38:$N$50</c:f>
              <c:numCache>
                <c:formatCode>General</c:formatCode>
                <c:ptCount val="13"/>
                <c:pt idx="4">
                  <c:v>6</c:v>
                </c:pt>
                <c:pt idx="10">
                  <c:v>-6.8</c:v>
                </c:pt>
              </c:numCache>
            </c:numRef>
          </c:val>
          <c:smooth val="0"/>
          <c:extLst>
            <c:ext xmlns:c16="http://schemas.microsoft.com/office/drawing/2014/chart" uri="{C3380CC4-5D6E-409C-BE32-E72D297353CC}">
              <c16:uniqueId val="{00000003-6C50-48DB-8E3F-FC3D77B6AAA6}"/>
            </c:ext>
          </c:extLst>
        </c:ser>
        <c:dLbls>
          <c:showLegendKey val="0"/>
          <c:showVal val="0"/>
          <c:showCatName val="0"/>
          <c:showSerName val="0"/>
          <c:showPercent val="0"/>
          <c:showBubbleSize val="0"/>
        </c:dLbls>
        <c:marker val="1"/>
        <c:smooth val="0"/>
        <c:axId val="2115997184"/>
        <c:axId val="1007625680"/>
      </c:lineChart>
      <c:catAx>
        <c:axId val="2115997184"/>
        <c:scaling>
          <c:orientation val="minMax"/>
        </c:scaling>
        <c:delete val="0"/>
        <c:axPos val="b"/>
        <c:numFmt formatCode="General" sourceLinked="1"/>
        <c:majorTickMark val="out"/>
        <c:minorTickMark val="none"/>
        <c:tickLblPos val="low"/>
        <c:spPr>
          <a:noFill/>
          <a:ln w="9525" cap="flat" cmpd="sng" algn="ctr">
            <a:solidFill>
              <a:schemeClr val="tx1"/>
            </a:solidFill>
            <a:round/>
          </a:ln>
          <a:effectLst/>
        </c:spPr>
        <c:txPr>
          <a:bodyPr rot="-60000000" spcFirstLastPara="1" vertOverflow="ellipsis" vert="horz" wrap="square" anchor="ctr" anchorCtr="1"/>
          <a:lstStyle/>
          <a:p>
            <a:pPr>
              <a:defRPr sz="7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1007625680"/>
        <c:crosses val="autoZero"/>
        <c:auto val="1"/>
        <c:lblAlgn val="ctr"/>
        <c:lblOffset val="100"/>
        <c:noMultiLvlLbl val="0"/>
      </c:catAx>
      <c:valAx>
        <c:axId val="1007625680"/>
        <c:scaling>
          <c:orientation val="minMax"/>
          <c:max val="7"/>
          <c:min val="-7"/>
        </c:scaling>
        <c:delete val="0"/>
        <c:axPos val="l"/>
        <c:majorGridlines>
          <c:spPr>
            <a:ln w="9525" cap="flat" cmpd="sng" algn="ctr">
              <a:solidFill>
                <a:schemeClr val="tx1">
                  <a:lumMod val="15000"/>
                  <a:lumOff val="85000"/>
                </a:schemeClr>
              </a:solidFill>
              <a:round/>
            </a:ln>
            <a:effectLst/>
          </c:spPr>
        </c:majorGridlines>
        <c:numFmt formatCode="0.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8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2115997184"/>
        <c:crosses val="autoZero"/>
        <c:crossBetween val="between"/>
        <c:majorUnit val="2"/>
      </c:valAx>
      <c:spPr>
        <a:noFill/>
        <a:ln>
          <a:noFill/>
        </a:ln>
        <a:effectLst/>
      </c:spPr>
    </c:plotArea>
    <c:legend>
      <c:legendPos val="r"/>
      <c:layout>
        <c:manualLayout>
          <c:xMode val="edge"/>
          <c:yMode val="edge"/>
          <c:x val="0.11319322916666667"/>
          <c:y val="0.50680432098765438"/>
          <c:w val="0.58873645833333332"/>
          <c:h val="0.13818271604938268"/>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7296180555555552E-2"/>
          <c:y val="0.10972222222222222"/>
          <c:w val="0.91204943132108485"/>
          <c:h val="0.65549413580246918"/>
        </c:manualLayout>
      </c:layout>
      <c:lineChart>
        <c:grouping val="standard"/>
        <c:varyColors val="0"/>
        <c:ser>
          <c:idx val="0"/>
          <c:order val="0"/>
          <c:tx>
            <c:strRef>
              <c:f>'Track_Forecast Revision'!$E$2</c:f>
              <c:strCache>
                <c:ptCount val="1"/>
                <c:pt idx="0">
                  <c:v>Forecast (Q2)</c:v>
                </c:pt>
              </c:strCache>
            </c:strRef>
          </c:tx>
          <c:spPr>
            <a:ln w="28575" cap="rnd">
              <a:solidFill>
                <a:srgbClr val="FAC090"/>
              </a:solidFill>
              <a:round/>
            </a:ln>
            <a:effectLst/>
          </c:spPr>
          <c:marker>
            <c:symbol val="none"/>
          </c:marker>
          <c:cat>
            <c:multiLvlStrRef>
              <c:f>'Track_Forecast Revision'!$B$6:$C$17</c:f>
              <c:multiLvlStrCache>
                <c:ptCount val="12"/>
                <c:lvl>
                  <c:pt idx="0">
                    <c:v>Q2'18</c:v>
                  </c:pt>
                  <c:pt idx="1">
                    <c:v>Q2'18</c:v>
                  </c:pt>
                  <c:pt idx="2">
                    <c:v>Q2'18</c:v>
                  </c:pt>
                  <c:pt idx="3">
                    <c:v>Q2'18</c:v>
                  </c:pt>
                  <c:pt idx="4">
                    <c:v>Q2'18</c:v>
                  </c:pt>
                  <c:pt idx="5">
                    <c:v>Q2'18</c:v>
                  </c:pt>
                  <c:pt idx="6">
                    <c:v>Q3'18</c:v>
                  </c:pt>
                  <c:pt idx="7">
                    <c:v>Q3'18</c:v>
                  </c:pt>
                  <c:pt idx="8">
                    <c:v>Q3'18</c:v>
                  </c:pt>
                  <c:pt idx="9">
                    <c:v>Q3'18</c:v>
                  </c:pt>
                  <c:pt idx="10">
                    <c:v>Q3'18</c:v>
                  </c:pt>
                  <c:pt idx="11">
                    <c:v>Q4'18</c:v>
                  </c:pt>
                </c:lvl>
                <c:lvl>
                  <c:pt idx="0">
                    <c:v>17-Apr-18</c:v>
                  </c:pt>
                  <c:pt idx="1">
                    <c:v>2-May-18</c:v>
                  </c:pt>
                  <c:pt idx="2">
                    <c:v>15-May-18</c:v>
                  </c:pt>
                  <c:pt idx="3">
                    <c:v>20-Jun-18</c:v>
                  </c:pt>
                  <c:pt idx="4">
                    <c:v>3-Jul-18</c:v>
                  </c:pt>
                  <c:pt idx="5">
                    <c:v>16-Jul-18</c:v>
                  </c:pt>
                  <c:pt idx="6">
                    <c:v>3-Jul-18</c:v>
                  </c:pt>
                  <c:pt idx="7">
                    <c:v>16-Jul-18</c:v>
                  </c:pt>
                  <c:pt idx="8">
                    <c:v>14-Aug-18</c:v>
                  </c:pt>
                  <c:pt idx="9">
                    <c:v>25-Sep-18</c:v>
                  </c:pt>
                  <c:pt idx="10">
                    <c:v>28-Nov-18</c:v>
                  </c:pt>
                  <c:pt idx="11">
                    <c:v>25-Sep-18</c:v>
                  </c:pt>
                </c:lvl>
              </c:multiLvlStrCache>
            </c:multiLvlStrRef>
          </c:cat>
          <c:val>
            <c:numRef>
              <c:f>'Track_Forecast Revision'!$E$6:$E$17</c:f>
              <c:numCache>
                <c:formatCode>0.0</c:formatCode>
                <c:ptCount val="12"/>
                <c:pt idx="0">
                  <c:v>6.7620858233069354</c:v>
                </c:pt>
                <c:pt idx="1">
                  <c:v>6.9751543078955649</c:v>
                </c:pt>
                <c:pt idx="2">
                  <c:v>6.9519531026667192</c:v>
                </c:pt>
                <c:pt idx="3">
                  <c:v>6.7246942355557566</c:v>
                </c:pt>
                <c:pt idx="4">
                  <c:v>6.7795473114287148</c:v>
                </c:pt>
                <c:pt idx="5">
                  <c:v>6.7</c:v>
                </c:pt>
              </c:numCache>
            </c:numRef>
          </c:val>
          <c:smooth val="0"/>
          <c:extLst>
            <c:ext xmlns:c16="http://schemas.microsoft.com/office/drawing/2014/chart" uri="{C3380CC4-5D6E-409C-BE32-E72D297353CC}">
              <c16:uniqueId val="{00000000-2D48-4448-9E6C-F88F020E8D96}"/>
            </c:ext>
          </c:extLst>
        </c:ser>
        <c:ser>
          <c:idx val="1"/>
          <c:order val="1"/>
          <c:tx>
            <c:strRef>
              <c:f>'Track_Forecast Revision'!$F$2</c:f>
              <c:strCache>
                <c:ptCount val="1"/>
                <c:pt idx="0">
                  <c:v>Forecast (Q3)</c:v>
                </c:pt>
              </c:strCache>
            </c:strRef>
          </c:tx>
          <c:spPr>
            <a:ln w="28575" cap="rnd">
              <a:solidFill>
                <a:srgbClr val="D99694"/>
              </a:solidFill>
              <a:round/>
            </a:ln>
            <a:effectLst/>
          </c:spPr>
          <c:marker>
            <c:symbol val="none"/>
          </c:marker>
          <c:cat>
            <c:multiLvlStrRef>
              <c:f>'Track_Forecast Revision'!$B$6:$C$17</c:f>
              <c:multiLvlStrCache>
                <c:ptCount val="12"/>
                <c:lvl>
                  <c:pt idx="0">
                    <c:v>Q2'18</c:v>
                  </c:pt>
                  <c:pt idx="1">
                    <c:v>Q2'18</c:v>
                  </c:pt>
                  <c:pt idx="2">
                    <c:v>Q2'18</c:v>
                  </c:pt>
                  <c:pt idx="3">
                    <c:v>Q2'18</c:v>
                  </c:pt>
                  <c:pt idx="4">
                    <c:v>Q2'18</c:v>
                  </c:pt>
                  <c:pt idx="5">
                    <c:v>Q2'18</c:v>
                  </c:pt>
                  <c:pt idx="6">
                    <c:v>Q3'18</c:v>
                  </c:pt>
                  <c:pt idx="7">
                    <c:v>Q3'18</c:v>
                  </c:pt>
                  <c:pt idx="8">
                    <c:v>Q3'18</c:v>
                  </c:pt>
                  <c:pt idx="9">
                    <c:v>Q3'18</c:v>
                  </c:pt>
                  <c:pt idx="10">
                    <c:v>Q3'18</c:v>
                  </c:pt>
                  <c:pt idx="11">
                    <c:v>Q4'18</c:v>
                  </c:pt>
                </c:lvl>
                <c:lvl>
                  <c:pt idx="0">
                    <c:v>17-Apr-18</c:v>
                  </c:pt>
                  <c:pt idx="1">
                    <c:v>2-May-18</c:v>
                  </c:pt>
                  <c:pt idx="2">
                    <c:v>15-May-18</c:v>
                  </c:pt>
                  <c:pt idx="3">
                    <c:v>20-Jun-18</c:v>
                  </c:pt>
                  <c:pt idx="4">
                    <c:v>3-Jul-18</c:v>
                  </c:pt>
                  <c:pt idx="5">
                    <c:v>16-Jul-18</c:v>
                  </c:pt>
                  <c:pt idx="6">
                    <c:v>3-Jul-18</c:v>
                  </c:pt>
                  <c:pt idx="7">
                    <c:v>16-Jul-18</c:v>
                  </c:pt>
                  <c:pt idx="8">
                    <c:v>14-Aug-18</c:v>
                  </c:pt>
                  <c:pt idx="9">
                    <c:v>25-Sep-18</c:v>
                  </c:pt>
                  <c:pt idx="10">
                    <c:v>28-Nov-18</c:v>
                  </c:pt>
                  <c:pt idx="11">
                    <c:v>25-Sep-18</c:v>
                  </c:pt>
                </c:lvl>
              </c:multiLvlStrCache>
            </c:multiLvlStrRef>
          </c:cat>
          <c:val>
            <c:numRef>
              <c:f>'Track_Forecast Revision'!$F$6:$F$17</c:f>
              <c:numCache>
                <c:formatCode>0.0</c:formatCode>
                <c:ptCount val="12"/>
                <c:pt idx="6">
                  <c:v>6.8059947544575374</c:v>
                </c:pt>
                <c:pt idx="7">
                  <c:v>6.6656387019616412</c:v>
                </c:pt>
                <c:pt idx="8">
                  <c:v>6.4886392115008524</c:v>
                </c:pt>
                <c:pt idx="9">
                  <c:v>6.4341579530887092</c:v>
                </c:pt>
                <c:pt idx="10">
                  <c:v>6.4752396619380033</c:v>
                </c:pt>
              </c:numCache>
            </c:numRef>
          </c:val>
          <c:smooth val="0"/>
          <c:extLst>
            <c:ext xmlns:c16="http://schemas.microsoft.com/office/drawing/2014/chart" uri="{C3380CC4-5D6E-409C-BE32-E72D297353CC}">
              <c16:uniqueId val="{00000001-2D48-4448-9E6C-F88F020E8D96}"/>
            </c:ext>
          </c:extLst>
        </c:ser>
        <c:ser>
          <c:idx val="2"/>
          <c:order val="2"/>
          <c:tx>
            <c:strRef>
              <c:f>'Track_Forecast Revision'!$G$2</c:f>
              <c:strCache>
                <c:ptCount val="1"/>
                <c:pt idx="0">
                  <c:v>Forecast (Q4)</c:v>
                </c:pt>
              </c:strCache>
            </c:strRef>
          </c:tx>
          <c:spPr>
            <a:ln w="28575" cap="rnd">
              <a:solidFill>
                <a:schemeClr val="accent3"/>
              </a:solidFill>
              <a:round/>
            </a:ln>
            <a:effectLst/>
          </c:spPr>
          <c:marker>
            <c:symbol val="none"/>
          </c:marker>
          <c:cat>
            <c:multiLvlStrRef>
              <c:f>'Track_Forecast Revision'!$B$6:$C$17</c:f>
              <c:multiLvlStrCache>
                <c:ptCount val="12"/>
                <c:lvl>
                  <c:pt idx="0">
                    <c:v>Q2'18</c:v>
                  </c:pt>
                  <c:pt idx="1">
                    <c:v>Q2'18</c:v>
                  </c:pt>
                  <c:pt idx="2">
                    <c:v>Q2'18</c:v>
                  </c:pt>
                  <c:pt idx="3">
                    <c:v>Q2'18</c:v>
                  </c:pt>
                  <c:pt idx="4">
                    <c:v>Q2'18</c:v>
                  </c:pt>
                  <c:pt idx="5">
                    <c:v>Q2'18</c:v>
                  </c:pt>
                  <c:pt idx="6">
                    <c:v>Q3'18</c:v>
                  </c:pt>
                  <c:pt idx="7">
                    <c:v>Q3'18</c:v>
                  </c:pt>
                  <c:pt idx="8">
                    <c:v>Q3'18</c:v>
                  </c:pt>
                  <c:pt idx="9">
                    <c:v>Q3'18</c:v>
                  </c:pt>
                  <c:pt idx="10">
                    <c:v>Q3'18</c:v>
                  </c:pt>
                  <c:pt idx="11">
                    <c:v>Q4'18</c:v>
                  </c:pt>
                </c:lvl>
                <c:lvl>
                  <c:pt idx="0">
                    <c:v>17-Apr-18</c:v>
                  </c:pt>
                  <c:pt idx="1">
                    <c:v>2-May-18</c:v>
                  </c:pt>
                  <c:pt idx="2">
                    <c:v>15-May-18</c:v>
                  </c:pt>
                  <c:pt idx="3">
                    <c:v>20-Jun-18</c:v>
                  </c:pt>
                  <c:pt idx="4">
                    <c:v>3-Jul-18</c:v>
                  </c:pt>
                  <c:pt idx="5">
                    <c:v>16-Jul-18</c:v>
                  </c:pt>
                  <c:pt idx="6">
                    <c:v>3-Jul-18</c:v>
                  </c:pt>
                  <c:pt idx="7">
                    <c:v>16-Jul-18</c:v>
                  </c:pt>
                  <c:pt idx="8">
                    <c:v>14-Aug-18</c:v>
                  </c:pt>
                  <c:pt idx="9">
                    <c:v>25-Sep-18</c:v>
                  </c:pt>
                  <c:pt idx="10">
                    <c:v>28-Nov-18</c:v>
                  </c:pt>
                  <c:pt idx="11">
                    <c:v>25-Sep-18</c:v>
                  </c:pt>
                </c:lvl>
              </c:multiLvlStrCache>
            </c:multiLvlStrRef>
          </c:cat>
          <c:val>
            <c:numRef>
              <c:f>'Track_Forecast Revision'!$G$3:$G$17</c:f>
              <c:numCache>
                <c:formatCode>0.0</c:formatCode>
                <c:ptCount val="15"/>
                <c:pt idx="14">
                  <c:v>6.4146614711985777</c:v>
                </c:pt>
              </c:numCache>
            </c:numRef>
          </c:val>
          <c:smooth val="0"/>
          <c:extLst>
            <c:ext xmlns:c16="http://schemas.microsoft.com/office/drawing/2014/chart" uri="{C3380CC4-5D6E-409C-BE32-E72D297353CC}">
              <c16:uniqueId val="{00000002-2D48-4448-9E6C-F88F020E8D96}"/>
            </c:ext>
          </c:extLst>
        </c:ser>
        <c:ser>
          <c:idx val="3"/>
          <c:order val="3"/>
          <c:tx>
            <c:strRef>
              <c:f>'Track_Forecast Revision'!$N$2</c:f>
              <c:strCache>
                <c:ptCount val="1"/>
                <c:pt idx="0">
                  <c:v>Actual</c:v>
                </c:pt>
              </c:strCache>
            </c:strRef>
          </c:tx>
          <c:spPr>
            <a:ln w="28575" cap="rnd">
              <a:noFill/>
              <a:round/>
            </a:ln>
            <a:effectLst/>
          </c:spPr>
          <c:marker>
            <c:symbol val="diamond"/>
            <c:size val="12"/>
            <c:spPr>
              <a:solidFill>
                <a:schemeClr val="tx1"/>
              </a:solidFill>
              <a:ln w="9525">
                <a:noFill/>
              </a:ln>
              <a:effectLst/>
            </c:spPr>
          </c:marker>
          <c:cat>
            <c:multiLvlStrRef>
              <c:f>'Track_Forecast Revision'!$B$6:$C$17</c:f>
              <c:multiLvlStrCache>
                <c:ptCount val="12"/>
                <c:lvl>
                  <c:pt idx="0">
                    <c:v>Q2'18</c:v>
                  </c:pt>
                  <c:pt idx="1">
                    <c:v>Q2'18</c:v>
                  </c:pt>
                  <c:pt idx="2">
                    <c:v>Q2'18</c:v>
                  </c:pt>
                  <c:pt idx="3">
                    <c:v>Q2'18</c:v>
                  </c:pt>
                  <c:pt idx="4">
                    <c:v>Q2'18</c:v>
                  </c:pt>
                  <c:pt idx="5">
                    <c:v>Q2'18</c:v>
                  </c:pt>
                  <c:pt idx="6">
                    <c:v>Q3'18</c:v>
                  </c:pt>
                  <c:pt idx="7">
                    <c:v>Q3'18</c:v>
                  </c:pt>
                  <c:pt idx="8">
                    <c:v>Q3'18</c:v>
                  </c:pt>
                  <c:pt idx="9">
                    <c:v>Q3'18</c:v>
                  </c:pt>
                  <c:pt idx="10">
                    <c:v>Q3'18</c:v>
                  </c:pt>
                  <c:pt idx="11">
                    <c:v>Q4'18</c:v>
                  </c:pt>
                </c:lvl>
                <c:lvl>
                  <c:pt idx="0">
                    <c:v>17-Apr-18</c:v>
                  </c:pt>
                  <c:pt idx="1">
                    <c:v>2-May-18</c:v>
                  </c:pt>
                  <c:pt idx="2">
                    <c:v>15-May-18</c:v>
                  </c:pt>
                  <c:pt idx="3">
                    <c:v>20-Jun-18</c:v>
                  </c:pt>
                  <c:pt idx="4">
                    <c:v>3-Jul-18</c:v>
                  </c:pt>
                  <c:pt idx="5">
                    <c:v>16-Jul-18</c:v>
                  </c:pt>
                  <c:pt idx="6">
                    <c:v>3-Jul-18</c:v>
                  </c:pt>
                  <c:pt idx="7">
                    <c:v>16-Jul-18</c:v>
                  </c:pt>
                  <c:pt idx="8">
                    <c:v>14-Aug-18</c:v>
                  </c:pt>
                  <c:pt idx="9">
                    <c:v>25-Sep-18</c:v>
                  </c:pt>
                  <c:pt idx="10">
                    <c:v>28-Nov-18</c:v>
                  </c:pt>
                  <c:pt idx="11">
                    <c:v>25-Sep-18</c:v>
                  </c:pt>
                </c:lvl>
              </c:multiLvlStrCache>
            </c:multiLvlStrRef>
          </c:cat>
          <c:val>
            <c:numRef>
              <c:f>'Track_Forecast Revision'!$N$6:$N$17</c:f>
              <c:numCache>
                <c:formatCode>General</c:formatCode>
                <c:ptCount val="12"/>
                <c:pt idx="5" formatCode="0.00">
                  <c:v>6.9</c:v>
                </c:pt>
                <c:pt idx="10">
                  <c:v>6.5</c:v>
                </c:pt>
              </c:numCache>
            </c:numRef>
          </c:val>
          <c:smooth val="0"/>
          <c:extLst>
            <c:ext xmlns:c16="http://schemas.microsoft.com/office/drawing/2014/chart" uri="{C3380CC4-5D6E-409C-BE32-E72D297353CC}">
              <c16:uniqueId val="{00000003-2D48-4448-9E6C-F88F020E8D96}"/>
            </c:ext>
          </c:extLst>
        </c:ser>
        <c:dLbls>
          <c:showLegendKey val="0"/>
          <c:showVal val="0"/>
          <c:showCatName val="0"/>
          <c:showSerName val="0"/>
          <c:showPercent val="0"/>
          <c:showBubbleSize val="0"/>
        </c:dLbls>
        <c:smooth val="0"/>
        <c:axId val="2115997184"/>
        <c:axId val="1007625680"/>
      </c:lineChart>
      <c:catAx>
        <c:axId val="2115997184"/>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8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1007625680"/>
        <c:crosses val="autoZero"/>
        <c:auto val="1"/>
        <c:lblAlgn val="ctr"/>
        <c:lblOffset val="100"/>
        <c:noMultiLvlLbl val="0"/>
      </c:catAx>
      <c:valAx>
        <c:axId val="1007625680"/>
        <c:scaling>
          <c:orientation val="minMax"/>
          <c:max val="7.4"/>
          <c:min val="6.4"/>
        </c:scaling>
        <c:delete val="0"/>
        <c:axPos val="l"/>
        <c:majorGridlines>
          <c:spPr>
            <a:ln w="9525" cap="flat" cmpd="sng" algn="ctr">
              <a:solidFill>
                <a:schemeClr val="tx1">
                  <a:lumMod val="15000"/>
                  <a:lumOff val="85000"/>
                </a:schemeClr>
              </a:solidFill>
              <a:round/>
            </a:ln>
            <a:effectLst/>
          </c:spPr>
        </c:majorGridlines>
        <c:numFmt formatCode="0.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8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2115997184"/>
        <c:crosses val="autoZero"/>
        <c:crossBetween val="between"/>
        <c:majorUnit val="0.1"/>
      </c:valAx>
      <c:spPr>
        <a:noFill/>
        <a:ln>
          <a:noFill/>
        </a:ln>
        <a:effectLst/>
      </c:spPr>
    </c:plotArea>
    <c:legend>
      <c:legendPos val="r"/>
      <c:layout>
        <c:manualLayout>
          <c:xMode val="edge"/>
          <c:yMode val="edge"/>
          <c:x val="0.30942585301837278"/>
          <c:y val="0.15794629629629633"/>
          <c:w val="0.46606024305555555"/>
          <c:h val="0.13188487654320988"/>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7296180555555552E-2"/>
          <c:y val="0.10972222222222222"/>
          <c:w val="0.91204943132108485"/>
          <c:h val="0.65549413580246918"/>
        </c:manualLayout>
      </c:layout>
      <c:lineChart>
        <c:grouping val="standard"/>
        <c:varyColors val="0"/>
        <c:ser>
          <c:idx val="0"/>
          <c:order val="0"/>
          <c:tx>
            <c:strRef>
              <c:f>'Track_Forecast Revision'!$D$2</c:f>
              <c:strCache>
                <c:ptCount val="1"/>
                <c:pt idx="0">
                  <c:v>Forecast (Q1)</c:v>
                </c:pt>
              </c:strCache>
            </c:strRef>
          </c:tx>
          <c:spPr>
            <a:ln w="28575" cap="rnd">
              <a:solidFill>
                <a:srgbClr val="C00000"/>
              </a:solidFill>
              <a:round/>
            </a:ln>
            <a:effectLst/>
          </c:spPr>
          <c:marker>
            <c:symbol val="none"/>
          </c:marker>
          <c:cat>
            <c:multiLvlStrRef>
              <c:f>'Track_Forecast Revision'!$B$5:$C$14</c:f>
              <c:multiLvlStrCache>
                <c:ptCount val="10"/>
                <c:lvl>
                  <c:pt idx="0">
                    <c:v>Q1'18</c:v>
                  </c:pt>
                  <c:pt idx="1">
                    <c:v>Q2'18</c:v>
                  </c:pt>
                  <c:pt idx="2">
                    <c:v>Q2'18</c:v>
                  </c:pt>
                  <c:pt idx="3">
                    <c:v>Q2'18</c:v>
                  </c:pt>
                  <c:pt idx="4">
                    <c:v>Q2'18</c:v>
                  </c:pt>
                  <c:pt idx="5">
                    <c:v>Q2'18</c:v>
                  </c:pt>
                  <c:pt idx="6">
                    <c:v>Q2'18</c:v>
                  </c:pt>
                  <c:pt idx="7">
                    <c:v>Q3'18</c:v>
                  </c:pt>
                  <c:pt idx="8">
                    <c:v>Q3'18</c:v>
                  </c:pt>
                  <c:pt idx="9">
                    <c:v>Q3'18</c:v>
                  </c:pt>
                </c:lvl>
                <c:lvl>
                  <c:pt idx="0">
                    <c:v>17-Apr-18</c:v>
                  </c:pt>
                  <c:pt idx="1">
                    <c:v>17-Apr-18</c:v>
                  </c:pt>
                  <c:pt idx="2">
                    <c:v>2-May-18</c:v>
                  </c:pt>
                  <c:pt idx="3">
                    <c:v>15-May-18</c:v>
                  </c:pt>
                  <c:pt idx="4">
                    <c:v>20-Jun-18</c:v>
                  </c:pt>
                  <c:pt idx="5">
                    <c:v>3-Jul-18</c:v>
                  </c:pt>
                  <c:pt idx="6">
                    <c:v>16-Jul-18</c:v>
                  </c:pt>
                  <c:pt idx="7">
                    <c:v>3-Jul-18</c:v>
                  </c:pt>
                  <c:pt idx="8">
                    <c:v>16-Jul-18</c:v>
                  </c:pt>
                  <c:pt idx="9">
                    <c:v>14-Aug-18</c:v>
                  </c:pt>
                </c:lvl>
              </c:multiLvlStrCache>
            </c:multiLvlStrRef>
          </c:cat>
          <c:val>
            <c:numRef>
              <c:f>'Track_Forecast Revision'!$D$5:$D$14</c:f>
              <c:numCache>
                <c:formatCode>General</c:formatCode>
                <c:ptCount val="10"/>
                <c:pt idx="0" formatCode="0.0">
                  <c:v>7.1379048805119112</c:v>
                </c:pt>
              </c:numCache>
            </c:numRef>
          </c:val>
          <c:smooth val="0"/>
          <c:extLst>
            <c:ext xmlns:c16="http://schemas.microsoft.com/office/drawing/2014/chart" uri="{C3380CC4-5D6E-409C-BE32-E72D297353CC}">
              <c16:uniqueId val="{00000000-B548-48C4-90CF-52AD04361277}"/>
            </c:ext>
          </c:extLst>
        </c:ser>
        <c:ser>
          <c:idx val="1"/>
          <c:order val="1"/>
          <c:tx>
            <c:strRef>
              <c:f>'Track_Forecast Revision'!$E$2</c:f>
              <c:strCache>
                <c:ptCount val="1"/>
                <c:pt idx="0">
                  <c:v>Forecast (Q2)</c:v>
                </c:pt>
              </c:strCache>
            </c:strRef>
          </c:tx>
          <c:spPr>
            <a:ln w="28575" cap="rnd">
              <a:solidFill>
                <a:srgbClr val="FAC090"/>
              </a:solidFill>
              <a:round/>
            </a:ln>
            <a:effectLst/>
          </c:spPr>
          <c:marker>
            <c:symbol val="none"/>
          </c:marker>
          <c:cat>
            <c:multiLvlStrRef>
              <c:f>'Track_Forecast Revision'!$B$5:$C$14</c:f>
              <c:multiLvlStrCache>
                <c:ptCount val="10"/>
                <c:lvl>
                  <c:pt idx="0">
                    <c:v>Q1'18</c:v>
                  </c:pt>
                  <c:pt idx="1">
                    <c:v>Q2'18</c:v>
                  </c:pt>
                  <c:pt idx="2">
                    <c:v>Q2'18</c:v>
                  </c:pt>
                  <c:pt idx="3">
                    <c:v>Q2'18</c:v>
                  </c:pt>
                  <c:pt idx="4">
                    <c:v>Q2'18</c:v>
                  </c:pt>
                  <c:pt idx="5">
                    <c:v>Q2'18</c:v>
                  </c:pt>
                  <c:pt idx="6">
                    <c:v>Q2'18</c:v>
                  </c:pt>
                  <c:pt idx="7">
                    <c:v>Q3'18</c:v>
                  </c:pt>
                  <c:pt idx="8">
                    <c:v>Q3'18</c:v>
                  </c:pt>
                  <c:pt idx="9">
                    <c:v>Q3'18</c:v>
                  </c:pt>
                </c:lvl>
                <c:lvl>
                  <c:pt idx="0">
                    <c:v>17-Apr-18</c:v>
                  </c:pt>
                  <c:pt idx="1">
                    <c:v>17-Apr-18</c:v>
                  </c:pt>
                  <c:pt idx="2">
                    <c:v>2-May-18</c:v>
                  </c:pt>
                  <c:pt idx="3">
                    <c:v>15-May-18</c:v>
                  </c:pt>
                  <c:pt idx="4">
                    <c:v>20-Jun-18</c:v>
                  </c:pt>
                  <c:pt idx="5">
                    <c:v>3-Jul-18</c:v>
                  </c:pt>
                  <c:pt idx="6">
                    <c:v>16-Jul-18</c:v>
                  </c:pt>
                  <c:pt idx="7">
                    <c:v>3-Jul-18</c:v>
                  </c:pt>
                  <c:pt idx="8">
                    <c:v>16-Jul-18</c:v>
                  </c:pt>
                  <c:pt idx="9">
                    <c:v>14-Aug-18</c:v>
                  </c:pt>
                </c:lvl>
              </c:multiLvlStrCache>
            </c:multiLvlStrRef>
          </c:cat>
          <c:val>
            <c:numRef>
              <c:f>'Track_Forecast Revision'!$E$5:$E$14</c:f>
              <c:numCache>
                <c:formatCode>0.0</c:formatCode>
                <c:ptCount val="10"/>
                <c:pt idx="1">
                  <c:v>6.7620858233069354</c:v>
                </c:pt>
                <c:pt idx="2">
                  <c:v>6.9751543078955649</c:v>
                </c:pt>
                <c:pt idx="3">
                  <c:v>6.9519531026667192</c:v>
                </c:pt>
                <c:pt idx="4">
                  <c:v>6.7246942355557566</c:v>
                </c:pt>
                <c:pt idx="5">
                  <c:v>6.7795473114287148</c:v>
                </c:pt>
                <c:pt idx="6">
                  <c:v>6.7</c:v>
                </c:pt>
              </c:numCache>
            </c:numRef>
          </c:val>
          <c:smooth val="0"/>
          <c:extLst>
            <c:ext xmlns:c16="http://schemas.microsoft.com/office/drawing/2014/chart" uri="{C3380CC4-5D6E-409C-BE32-E72D297353CC}">
              <c16:uniqueId val="{00000001-B548-48C4-90CF-52AD04361277}"/>
            </c:ext>
          </c:extLst>
        </c:ser>
        <c:ser>
          <c:idx val="2"/>
          <c:order val="2"/>
          <c:tx>
            <c:strRef>
              <c:f>'Track_Forecast Revision'!$F$2</c:f>
              <c:strCache>
                <c:ptCount val="1"/>
                <c:pt idx="0">
                  <c:v>Forecast (Q3)</c:v>
                </c:pt>
              </c:strCache>
            </c:strRef>
          </c:tx>
          <c:spPr>
            <a:ln w="28575" cap="rnd">
              <a:solidFill>
                <a:srgbClr val="D99694"/>
              </a:solidFill>
              <a:round/>
            </a:ln>
            <a:effectLst/>
          </c:spPr>
          <c:marker>
            <c:symbol val="none"/>
          </c:marker>
          <c:cat>
            <c:multiLvlStrRef>
              <c:f>'Track_Forecast Revision'!$B$5:$C$14</c:f>
              <c:multiLvlStrCache>
                <c:ptCount val="10"/>
                <c:lvl>
                  <c:pt idx="0">
                    <c:v>Q1'18</c:v>
                  </c:pt>
                  <c:pt idx="1">
                    <c:v>Q2'18</c:v>
                  </c:pt>
                  <c:pt idx="2">
                    <c:v>Q2'18</c:v>
                  </c:pt>
                  <c:pt idx="3">
                    <c:v>Q2'18</c:v>
                  </c:pt>
                  <c:pt idx="4">
                    <c:v>Q2'18</c:v>
                  </c:pt>
                  <c:pt idx="5">
                    <c:v>Q2'18</c:v>
                  </c:pt>
                  <c:pt idx="6">
                    <c:v>Q2'18</c:v>
                  </c:pt>
                  <c:pt idx="7">
                    <c:v>Q3'18</c:v>
                  </c:pt>
                  <c:pt idx="8">
                    <c:v>Q3'18</c:v>
                  </c:pt>
                  <c:pt idx="9">
                    <c:v>Q3'18</c:v>
                  </c:pt>
                </c:lvl>
                <c:lvl>
                  <c:pt idx="0">
                    <c:v>17-Apr-18</c:v>
                  </c:pt>
                  <c:pt idx="1">
                    <c:v>17-Apr-18</c:v>
                  </c:pt>
                  <c:pt idx="2">
                    <c:v>2-May-18</c:v>
                  </c:pt>
                  <c:pt idx="3">
                    <c:v>15-May-18</c:v>
                  </c:pt>
                  <c:pt idx="4">
                    <c:v>20-Jun-18</c:v>
                  </c:pt>
                  <c:pt idx="5">
                    <c:v>3-Jul-18</c:v>
                  </c:pt>
                  <c:pt idx="6">
                    <c:v>16-Jul-18</c:v>
                  </c:pt>
                  <c:pt idx="7">
                    <c:v>3-Jul-18</c:v>
                  </c:pt>
                  <c:pt idx="8">
                    <c:v>16-Jul-18</c:v>
                  </c:pt>
                  <c:pt idx="9">
                    <c:v>14-Aug-18</c:v>
                  </c:pt>
                </c:lvl>
              </c:multiLvlStrCache>
            </c:multiLvlStrRef>
          </c:cat>
          <c:val>
            <c:numRef>
              <c:f>'Track_Forecast Revision'!$F$5:$F$14</c:f>
              <c:numCache>
                <c:formatCode>0.0</c:formatCode>
                <c:ptCount val="10"/>
                <c:pt idx="7">
                  <c:v>6.8059947544575374</c:v>
                </c:pt>
                <c:pt idx="8">
                  <c:v>6.6656387019616412</c:v>
                </c:pt>
                <c:pt idx="9">
                  <c:v>6.4886392115008524</c:v>
                </c:pt>
              </c:numCache>
            </c:numRef>
          </c:val>
          <c:smooth val="0"/>
          <c:extLst>
            <c:ext xmlns:c16="http://schemas.microsoft.com/office/drawing/2014/chart" uri="{C3380CC4-5D6E-409C-BE32-E72D297353CC}">
              <c16:uniqueId val="{00000002-B548-48C4-90CF-52AD04361277}"/>
            </c:ext>
          </c:extLst>
        </c:ser>
        <c:ser>
          <c:idx val="3"/>
          <c:order val="3"/>
          <c:tx>
            <c:strRef>
              <c:f>'Track_Forecast Revision'!$N$2</c:f>
              <c:strCache>
                <c:ptCount val="1"/>
                <c:pt idx="0">
                  <c:v>Actual</c:v>
                </c:pt>
              </c:strCache>
            </c:strRef>
          </c:tx>
          <c:spPr>
            <a:ln w="28575" cap="rnd">
              <a:noFill/>
              <a:round/>
            </a:ln>
            <a:effectLst/>
          </c:spPr>
          <c:marker>
            <c:symbol val="diamond"/>
            <c:size val="9"/>
            <c:spPr>
              <a:solidFill>
                <a:schemeClr val="tx1"/>
              </a:solidFill>
              <a:ln w="9525">
                <a:noFill/>
              </a:ln>
              <a:effectLst/>
            </c:spPr>
          </c:marker>
          <c:cat>
            <c:multiLvlStrRef>
              <c:f>'Track_Forecast Revision'!$B$5:$C$14</c:f>
              <c:multiLvlStrCache>
                <c:ptCount val="10"/>
                <c:lvl>
                  <c:pt idx="0">
                    <c:v>Q1'18</c:v>
                  </c:pt>
                  <c:pt idx="1">
                    <c:v>Q2'18</c:v>
                  </c:pt>
                  <c:pt idx="2">
                    <c:v>Q2'18</c:v>
                  </c:pt>
                  <c:pt idx="3">
                    <c:v>Q2'18</c:v>
                  </c:pt>
                  <c:pt idx="4">
                    <c:v>Q2'18</c:v>
                  </c:pt>
                  <c:pt idx="5">
                    <c:v>Q2'18</c:v>
                  </c:pt>
                  <c:pt idx="6">
                    <c:v>Q2'18</c:v>
                  </c:pt>
                  <c:pt idx="7">
                    <c:v>Q3'18</c:v>
                  </c:pt>
                  <c:pt idx="8">
                    <c:v>Q3'18</c:v>
                  </c:pt>
                  <c:pt idx="9">
                    <c:v>Q3'18</c:v>
                  </c:pt>
                </c:lvl>
                <c:lvl>
                  <c:pt idx="0">
                    <c:v>17-Apr-18</c:v>
                  </c:pt>
                  <c:pt idx="1">
                    <c:v>17-Apr-18</c:v>
                  </c:pt>
                  <c:pt idx="2">
                    <c:v>2-May-18</c:v>
                  </c:pt>
                  <c:pt idx="3">
                    <c:v>15-May-18</c:v>
                  </c:pt>
                  <c:pt idx="4">
                    <c:v>20-Jun-18</c:v>
                  </c:pt>
                  <c:pt idx="5">
                    <c:v>3-Jul-18</c:v>
                  </c:pt>
                  <c:pt idx="6">
                    <c:v>16-Jul-18</c:v>
                  </c:pt>
                  <c:pt idx="7">
                    <c:v>3-Jul-18</c:v>
                  </c:pt>
                  <c:pt idx="8">
                    <c:v>16-Jul-18</c:v>
                  </c:pt>
                  <c:pt idx="9">
                    <c:v>14-Aug-18</c:v>
                  </c:pt>
                </c:lvl>
              </c:multiLvlStrCache>
            </c:multiLvlStrRef>
          </c:cat>
          <c:val>
            <c:numRef>
              <c:f>'Track_Forecast Revision'!$N$5:$N$14</c:f>
              <c:numCache>
                <c:formatCode>0.00</c:formatCode>
                <c:ptCount val="10"/>
                <c:pt idx="0">
                  <c:v>6.9</c:v>
                </c:pt>
                <c:pt idx="6">
                  <c:v>6.9</c:v>
                </c:pt>
              </c:numCache>
            </c:numRef>
          </c:val>
          <c:smooth val="0"/>
          <c:extLst>
            <c:ext xmlns:c16="http://schemas.microsoft.com/office/drawing/2014/chart" uri="{C3380CC4-5D6E-409C-BE32-E72D297353CC}">
              <c16:uniqueId val="{00000003-B548-48C4-90CF-52AD04361277}"/>
            </c:ext>
          </c:extLst>
        </c:ser>
        <c:dLbls>
          <c:showLegendKey val="0"/>
          <c:showVal val="0"/>
          <c:showCatName val="0"/>
          <c:showSerName val="0"/>
          <c:showPercent val="0"/>
          <c:showBubbleSize val="0"/>
        </c:dLbls>
        <c:smooth val="0"/>
        <c:axId val="2115997184"/>
        <c:axId val="1007625680"/>
      </c:lineChart>
      <c:catAx>
        <c:axId val="2115997184"/>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Arial" panose="020B0604020202020204" pitchFamily="34" charset="0"/>
              </a:defRPr>
            </a:pPr>
            <a:endParaRPr lang="en-US"/>
          </a:p>
        </c:txPr>
        <c:crossAx val="1007625680"/>
        <c:crosses val="autoZero"/>
        <c:auto val="1"/>
        <c:lblAlgn val="ctr"/>
        <c:lblOffset val="100"/>
        <c:tickMarkSkip val="3"/>
        <c:noMultiLvlLbl val="0"/>
      </c:catAx>
      <c:valAx>
        <c:axId val="1007625680"/>
        <c:scaling>
          <c:orientation val="minMax"/>
          <c:max val="7.4"/>
          <c:min val="6.4"/>
        </c:scaling>
        <c:delete val="0"/>
        <c:axPos val="l"/>
        <c:majorGridlines>
          <c:spPr>
            <a:ln w="9525" cap="flat" cmpd="sng" algn="ctr">
              <a:solidFill>
                <a:schemeClr val="tx1">
                  <a:lumMod val="15000"/>
                  <a:lumOff val="85000"/>
                </a:schemeClr>
              </a:solidFill>
              <a:round/>
            </a:ln>
            <a:effectLst/>
          </c:spPr>
        </c:majorGridlines>
        <c:numFmt formatCode="0.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Arial" panose="020B0604020202020204" pitchFamily="34" charset="0"/>
              </a:defRPr>
            </a:pPr>
            <a:endParaRPr lang="en-US"/>
          </a:p>
        </c:txPr>
        <c:crossAx val="2115997184"/>
        <c:crossesAt val="1"/>
        <c:crossBetween val="between"/>
        <c:majorUnit val="0.1"/>
      </c:valAx>
      <c:spPr>
        <a:noFill/>
        <a:ln>
          <a:noFill/>
        </a:ln>
        <a:effectLst/>
      </c:spPr>
    </c:plotArea>
    <c:legend>
      <c:legendPos val="r"/>
      <c:layout>
        <c:manualLayout>
          <c:xMode val="edge"/>
          <c:yMode val="edge"/>
          <c:x val="0.2005438957475994"/>
          <c:y val="0.12813419405320814"/>
          <c:w val="0.75350891632373118"/>
          <c:h val="0.1020727699530516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7296180555555552E-2"/>
          <c:y val="0.1347672533580361"/>
          <c:w val="0.91204943132108485"/>
          <c:h val="0.58647483402809941"/>
        </c:manualLayout>
      </c:layout>
      <c:barChart>
        <c:barDir val="col"/>
        <c:grouping val="clustered"/>
        <c:varyColors val="0"/>
        <c:ser>
          <c:idx val="1"/>
          <c:order val="0"/>
          <c:tx>
            <c:strRef>
              <c:f>'Track_Forecast Revision'!$K$2</c:f>
              <c:strCache>
                <c:ptCount val="1"/>
                <c:pt idx="0">
                  <c:v>Forecast (Q4'19)</c:v>
                </c:pt>
              </c:strCache>
            </c:strRef>
          </c:tx>
          <c:spPr>
            <a:solidFill>
              <a:srgbClr val="C00000"/>
            </a:solidFill>
            <a:ln w="25400">
              <a:noFill/>
            </a:ln>
            <a:effectLst/>
          </c:spPr>
          <c:invertIfNegative val="0"/>
          <c:cat>
            <c:multiLvlStrRef>
              <c:f>'Track_Forecast Revision'!$B$41:$C$50</c:f>
              <c:multiLvlStrCache>
                <c:ptCount val="10"/>
                <c:lvl>
                  <c:pt idx="0">
                    <c:v>Q4'19</c:v>
                  </c:pt>
                  <c:pt idx="1">
                    <c:v>Q4'19</c:v>
                  </c:pt>
                  <c:pt idx="2">
                    <c:v>Q1'20</c:v>
                  </c:pt>
                  <c:pt idx="3">
                    <c:v>Q1'20</c:v>
                  </c:pt>
                  <c:pt idx="4">
                    <c:v>Q1'20</c:v>
                  </c:pt>
                  <c:pt idx="5">
                    <c:v>Q1'20</c:v>
                  </c:pt>
                  <c:pt idx="6">
                    <c:v>Q1'20</c:v>
                  </c:pt>
                  <c:pt idx="7">
                    <c:v>Q1'20</c:v>
                  </c:pt>
                  <c:pt idx="8">
                    <c:v>Q2'20</c:v>
                  </c:pt>
                  <c:pt idx="9">
                    <c:v>Q2'20</c:v>
                  </c:pt>
                </c:lvl>
                <c:lvl>
                  <c:pt idx="0">
                    <c:v>6-Jan-20</c:v>
                  </c:pt>
                  <c:pt idx="1">
                    <c:v>17-Jan-20</c:v>
                  </c:pt>
                  <c:pt idx="2">
                    <c:v>14-Nov-19</c:v>
                  </c:pt>
                  <c:pt idx="3">
                    <c:v>6-Jan-20</c:v>
                  </c:pt>
                  <c:pt idx="4">
                    <c:v>17-Jan-20</c:v>
                  </c:pt>
                  <c:pt idx="5">
                    <c:v>17-Feb-20</c:v>
                  </c:pt>
                  <c:pt idx="6">
                    <c:v>16-Mar-20</c:v>
                  </c:pt>
                  <c:pt idx="7">
                    <c:v>17-Apr-20</c:v>
                  </c:pt>
                  <c:pt idx="8">
                    <c:v>16-Mar-20</c:v>
                  </c:pt>
                  <c:pt idx="9">
                    <c:v>17-Apr-20</c:v>
                  </c:pt>
                </c:lvl>
              </c:multiLvlStrCache>
            </c:multiLvlStrRef>
          </c:cat>
          <c:val>
            <c:numRef>
              <c:f>'Track_Forecast Revision'!$K$41:$K$50</c:f>
              <c:numCache>
                <c:formatCode>0.0</c:formatCode>
                <c:ptCount val="10"/>
                <c:pt idx="0">
                  <c:v>5.9140912356994448</c:v>
                </c:pt>
                <c:pt idx="1">
                  <c:v>6.1920053972563576</c:v>
                </c:pt>
              </c:numCache>
            </c:numRef>
          </c:val>
          <c:extLst>
            <c:ext xmlns:c16="http://schemas.microsoft.com/office/drawing/2014/chart" uri="{C3380CC4-5D6E-409C-BE32-E72D297353CC}">
              <c16:uniqueId val="{00000000-74DF-4271-866B-6A05709DCD56}"/>
            </c:ext>
          </c:extLst>
        </c:ser>
        <c:ser>
          <c:idx val="2"/>
          <c:order val="1"/>
          <c:tx>
            <c:strRef>
              <c:f>'Track_Forecast Revision'!$L$2</c:f>
              <c:strCache>
                <c:ptCount val="1"/>
                <c:pt idx="0">
                  <c:v>Forecast (Q1'20)</c:v>
                </c:pt>
              </c:strCache>
            </c:strRef>
          </c:tx>
          <c:spPr>
            <a:solidFill>
              <a:srgbClr val="FAC090"/>
            </a:solidFill>
            <a:ln>
              <a:noFill/>
            </a:ln>
            <a:effectLst/>
          </c:spPr>
          <c:invertIfNegative val="0"/>
          <c:cat>
            <c:multiLvlStrRef>
              <c:f>'Track_Forecast Revision'!$B$41:$C$50</c:f>
              <c:multiLvlStrCache>
                <c:ptCount val="10"/>
                <c:lvl>
                  <c:pt idx="0">
                    <c:v>Q4'19</c:v>
                  </c:pt>
                  <c:pt idx="1">
                    <c:v>Q4'19</c:v>
                  </c:pt>
                  <c:pt idx="2">
                    <c:v>Q1'20</c:v>
                  </c:pt>
                  <c:pt idx="3">
                    <c:v>Q1'20</c:v>
                  </c:pt>
                  <c:pt idx="4">
                    <c:v>Q1'20</c:v>
                  </c:pt>
                  <c:pt idx="5">
                    <c:v>Q1'20</c:v>
                  </c:pt>
                  <c:pt idx="6">
                    <c:v>Q1'20</c:v>
                  </c:pt>
                  <c:pt idx="7">
                    <c:v>Q1'20</c:v>
                  </c:pt>
                  <c:pt idx="8">
                    <c:v>Q2'20</c:v>
                  </c:pt>
                  <c:pt idx="9">
                    <c:v>Q2'20</c:v>
                  </c:pt>
                </c:lvl>
                <c:lvl>
                  <c:pt idx="0">
                    <c:v>6-Jan-20</c:v>
                  </c:pt>
                  <c:pt idx="1">
                    <c:v>17-Jan-20</c:v>
                  </c:pt>
                  <c:pt idx="2">
                    <c:v>14-Nov-19</c:v>
                  </c:pt>
                  <c:pt idx="3">
                    <c:v>6-Jan-20</c:v>
                  </c:pt>
                  <c:pt idx="4">
                    <c:v>17-Jan-20</c:v>
                  </c:pt>
                  <c:pt idx="5">
                    <c:v>17-Feb-20</c:v>
                  </c:pt>
                  <c:pt idx="6">
                    <c:v>16-Mar-20</c:v>
                  </c:pt>
                  <c:pt idx="7">
                    <c:v>17-Apr-20</c:v>
                  </c:pt>
                  <c:pt idx="8">
                    <c:v>16-Mar-20</c:v>
                  </c:pt>
                  <c:pt idx="9">
                    <c:v>17-Apr-20</c:v>
                  </c:pt>
                </c:lvl>
              </c:multiLvlStrCache>
            </c:multiLvlStrRef>
          </c:cat>
          <c:val>
            <c:numRef>
              <c:f>'Track_Forecast Revision'!$L$41:$L$50</c:f>
              <c:numCache>
                <c:formatCode>0.0</c:formatCode>
                <c:ptCount val="10"/>
                <c:pt idx="2">
                  <c:v>5.8165335824300755</c:v>
                </c:pt>
                <c:pt idx="3">
                  <c:v>5.8900319125582712</c:v>
                </c:pt>
                <c:pt idx="4">
                  <c:v>6.186370950386813</c:v>
                </c:pt>
                <c:pt idx="5">
                  <c:v>6.1215952775643778</c:v>
                </c:pt>
                <c:pt idx="6">
                  <c:v>-1.2</c:v>
                </c:pt>
                <c:pt idx="7">
                  <c:v>-6.4088109828011497</c:v>
                </c:pt>
              </c:numCache>
            </c:numRef>
          </c:val>
          <c:extLst>
            <c:ext xmlns:c16="http://schemas.microsoft.com/office/drawing/2014/chart" uri="{C3380CC4-5D6E-409C-BE32-E72D297353CC}">
              <c16:uniqueId val="{00000001-74DF-4271-866B-6A05709DCD56}"/>
            </c:ext>
          </c:extLst>
        </c:ser>
        <c:ser>
          <c:idx val="0"/>
          <c:order val="3"/>
          <c:tx>
            <c:strRef>
              <c:f>'Track_Forecast Revision'!$M$2</c:f>
              <c:strCache>
                <c:ptCount val="1"/>
                <c:pt idx="0">
                  <c:v>Forecast (Q2'20)</c:v>
                </c:pt>
              </c:strCache>
            </c:strRef>
          </c:tx>
          <c:spPr>
            <a:solidFill>
              <a:srgbClr val="A6A6A6"/>
            </a:solidFill>
            <a:ln>
              <a:noFill/>
            </a:ln>
            <a:effectLst/>
          </c:spPr>
          <c:invertIfNegative val="0"/>
          <c:cat>
            <c:multiLvlStrRef>
              <c:f>'Track_Forecast Revision'!$B$41:$C$50</c:f>
              <c:multiLvlStrCache>
                <c:ptCount val="10"/>
                <c:lvl>
                  <c:pt idx="0">
                    <c:v>Q4'19</c:v>
                  </c:pt>
                  <c:pt idx="1">
                    <c:v>Q4'19</c:v>
                  </c:pt>
                  <c:pt idx="2">
                    <c:v>Q1'20</c:v>
                  </c:pt>
                  <c:pt idx="3">
                    <c:v>Q1'20</c:v>
                  </c:pt>
                  <c:pt idx="4">
                    <c:v>Q1'20</c:v>
                  </c:pt>
                  <c:pt idx="5">
                    <c:v>Q1'20</c:v>
                  </c:pt>
                  <c:pt idx="6">
                    <c:v>Q1'20</c:v>
                  </c:pt>
                  <c:pt idx="7">
                    <c:v>Q1'20</c:v>
                  </c:pt>
                  <c:pt idx="8">
                    <c:v>Q2'20</c:v>
                  </c:pt>
                  <c:pt idx="9">
                    <c:v>Q2'20</c:v>
                  </c:pt>
                </c:lvl>
                <c:lvl>
                  <c:pt idx="0">
                    <c:v>6-Jan-20</c:v>
                  </c:pt>
                  <c:pt idx="1">
                    <c:v>17-Jan-20</c:v>
                  </c:pt>
                  <c:pt idx="2">
                    <c:v>14-Nov-19</c:v>
                  </c:pt>
                  <c:pt idx="3">
                    <c:v>6-Jan-20</c:v>
                  </c:pt>
                  <c:pt idx="4">
                    <c:v>17-Jan-20</c:v>
                  </c:pt>
                  <c:pt idx="5">
                    <c:v>17-Feb-20</c:v>
                  </c:pt>
                  <c:pt idx="6">
                    <c:v>16-Mar-20</c:v>
                  </c:pt>
                  <c:pt idx="7">
                    <c:v>17-Apr-20</c:v>
                  </c:pt>
                  <c:pt idx="8">
                    <c:v>16-Mar-20</c:v>
                  </c:pt>
                  <c:pt idx="9">
                    <c:v>17-Apr-20</c:v>
                  </c:pt>
                </c:lvl>
              </c:multiLvlStrCache>
            </c:multiLvlStrRef>
          </c:cat>
          <c:val>
            <c:numRef>
              <c:f>'Track_Forecast Revision'!$M$41:$M$50</c:f>
              <c:numCache>
                <c:formatCode>0.0</c:formatCode>
                <c:ptCount val="10"/>
                <c:pt idx="8">
                  <c:v>2.8</c:v>
                </c:pt>
                <c:pt idx="9">
                  <c:v>2.9292508297227178</c:v>
                </c:pt>
              </c:numCache>
            </c:numRef>
          </c:val>
          <c:extLst>
            <c:ext xmlns:c16="http://schemas.microsoft.com/office/drawing/2014/chart" uri="{C3380CC4-5D6E-409C-BE32-E72D297353CC}">
              <c16:uniqueId val="{00000002-74DF-4271-866B-6A05709DCD56}"/>
            </c:ext>
          </c:extLst>
        </c:ser>
        <c:dLbls>
          <c:showLegendKey val="0"/>
          <c:showVal val="0"/>
          <c:showCatName val="0"/>
          <c:showSerName val="0"/>
          <c:showPercent val="0"/>
          <c:showBubbleSize val="0"/>
        </c:dLbls>
        <c:gapWidth val="158"/>
        <c:overlap val="100"/>
        <c:axId val="2115997184"/>
        <c:axId val="1007625680"/>
      </c:barChart>
      <c:lineChart>
        <c:grouping val="standard"/>
        <c:varyColors val="0"/>
        <c:ser>
          <c:idx val="3"/>
          <c:order val="2"/>
          <c:tx>
            <c:strRef>
              <c:f>'Track_Forecast Revision'!$N$2</c:f>
              <c:strCache>
                <c:ptCount val="1"/>
                <c:pt idx="0">
                  <c:v>Actual</c:v>
                </c:pt>
              </c:strCache>
            </c:strRef>
          </c:tx>
          <c:spPr>
            <a:ln w="28575" cap="rnd">
              <a:noFill/>
              <a:round/>
            </a:ln>
            <a:effectLst/>
          </c:spPr>
          <c:marker>
            <c:symbol val="diamond"/>
            <c:size val="9"/>
            <c:spPr>
              <a:solidFill>
                <a:schemeClr val="tx1"/>
              </a:solidFill>
              <a:ln w="9525">
                <a:noFill/>
              </a:ln>
              <a:effectLst/>
            </c:spPr>
          </c:marker>
          <c:cat>
            <c:multiLvlStrRef>
              <c:f>'Track_Forecast Revision'!$B$41:$C$50</c:f>
              <c:multiLvlStrCache>
                <c:ptCount val="10"/>
                <c:lvl>
                  <c:pt idx="0">
                    <c:v>Q4'19</c:v>
                  </c:pt>
                  <c:pt idx="1">
                    <c:v>Q4'19</c:v>
                  </c:pt>
                  <c:pt idx="2">
                    <c:v>Q1'20</c:v>
                  </c:pt>
                  <c:pt idx="3">
                    <c:v>Q1'20</c:v>
                  </c:pt>
                  <c:pt idx="4">
                    <c:v>Q1'20</c:v>
                  </c:pt>
                  <c:pt idx="5">
                    <c:v>Q1'20</c:v>
                  </c:pt>
                  <c:pt idx="6">
                    <c:v>Q1'20</c:v>
                  </c:pt>
                  <c:pt idx="7">
                    <c:v>Q1'20</c:v>
                  </c:pt>
                  <c:pt idx="8">
                    <c:v>Q2'20</c:v>
                  </c:pt>
                  <c:pt idx="9">
                    <c:v>Q2'20</c:v>
                  </c:pt>
                </c:lvl>
                <c:lvl>
                  <c:pt idx="0">
                    <c:v>6-Jan-20</c:v>
                  </c:pt>
                  <c:pt idx="1">
                    <c:v>17-Jan-20</c:v>
                  </c:pt>
                  <c:pt idx="2">
                    <c:v>14-Nov-19</c:v>
                  </c:pt>
                  <c:pt idx="3">
                    <c:v>6-Jan-20</c:v>
                  </c:pt>
                  <c:pt idx="4">
                    <c:v>17-Jan-20</c:v>
                  </c:pt>
                  <c:pt idx="5">
                    <c:v>17-Feb-20</c:v>
                  </c:pt>
                  <c:pt idx="6">
                    <c:v>16-Mar-20</c:v>
                  </c:pt>
                  <c:pt idx="7">
                    <c:v>17-Apr-20</c:v>
                  </c:pt>
                  <c:pt idx="8">
                    <c:v>16-Mar-20</c:v>
                  </c:pt>
                  <c:pt idx="9">
                    <c:v>17-Apr-20</c:v>
                  </c:pt>
                </c:lvl>
              </c:multiLvlStrCache>
            </c:multiLvlStrRef>
          </c:cat>
          <c:val>
            <c:numRef>
              <c:f>'Track_Forecast Revision'!$N$41:$N$50</c:f>
              <c:numCache>
                <c:formatCode>General</c:formatCode>
                <c:ptCount val="10"/>
                <c:pt idx="1">
                  <c:v>6</c:v>
                </c:pt>
                <c:pt idx="7">
                  <c:v>-6.8</c:v>
                </c:pt>
              </c:numCache>
            </c:numRef>
          </c:val>
          <c:smooth val="0"/>
          <c:extLst>
            <c:ext xmlns:c16="http://schemas.microsoft.com/office/drawing/2014/chart" uri="{C3380CC4-5D6E-409C-BE32-E72D297353CC}">
              <c16:uniqueId val="{00000003-74DF-4271-866B-6A05709DCD56}"/>
            </c:ext>
          </c:extLst>
        </c:ser>
        <c:dLbls>
          <c:showLegendKey val="0"/>
          <c:showVal val="0"/>
          <c:showCatName val="0"/>
          <c:showSerName val="0"/>
          <c:showPercent val="0"/>
          <c:showBubbleSize val="0"/>
        </c:dLbls>
        <c:marker val="1"/>
        <c:smooth val="0"/>
        <c:axId val="2115997184"/>
        <c:axId val="1007625680"/>
      </c:lineChart>
      <c:catAx>
        <c:axId val="2115997184"/>
        <c:scaling>
          <c:orientation val="minMax"/>
        </c:scaling>
        <c:delete val="0"/>
        <c:axPos val="b"/>
        <c:numFmt formatCode="General" sourceLinked="1"/>
        <c:majorTickMark val="out"/>
        <c:minorTickMark val="none"/>
        <c:tickLblPos val="low"/>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Arial" panose="020B0604020202020204" pitchFamily="34" charset="0"/>
              </a:defRPr>
            </a:pPr>
            <a:endParaRPr lang="en-US"/>
          </a:p>
        </c:txPr>
        <c:crossAx val="1007625680"/>
        <c:crosses val="autoZero"/>
        <c:auto val="1"/>
        <c:lblAlgn val="ctr"/>
        <c:lblOffset val="100"/>
        <c:tickMarkSkip val="3"/>
        <c:noMultiLvlLbl val="0"/>
      </c:catAx>
      <c:valAx>
        <c:axId val="1007625680"/>
        <c:scaling>
          <c:orientation val="minMax"/>
          <c:max val="7"/>
          <c:min val="-7"/>
        </c:scaling>
        <c:delete val="0"/>
        <c:axPos val="l"/>
        <c:majorGridlines>
          <c:spPr>
            <a:ln w="9525" cap="flat" cmpd="sng" algn="ctr">
              <a:solidFill>
                <a:schemeClr val="tx1">
                  <a:lumMod val="15000"/>
                  <a:lumOff val="85000"/>
                </a:schemeClr>
              </a:solidFill>
              <a:round/>
            </a:ln>
            <a:effectLst/>
          </c:spPr>
        </c:majorGridlines>
        <c:numFmt formatCode="0.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Arial" panose="020B0604020202020204" pitchFamily="34" charset="0"/>
              </a:defRPr>
            </a:pPr>
            <a:endParaRPr lang="en-US"/>
          </a:p>
        </c:txPr>
        <c:crossAx val="2115997184"/>
        <c:crossesAt val="1"/>
        <c:crossBetween val="between"/>
        <c:majorUnit val="2"/>
      </c:valAx>
      <c:spPr>
        <a:noFill/>
        <a:ln>
          <a:noFill/>
        </a:ln>
        <a:effectLst/>
      </c:spPr>
    </c:plotArea>
    <c:legend>
      <c:legendPos val="r"/>
      <c:layout>
        <c:manualLayout>
          <c:xMode val="edge"/>
          <c:yMode val="edge"/>
          <c:x val="0.13773645417610469"/>
          <c:y val="0.52029102979774589"/>
          <c:w val="0.55251803113651898"/>
          <c:h val="0.1446101590242396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9787334275523245E-2"/>
          <c:y val="0.17384741784037558"/>
          <c:w val="0.89128432910383248"/>
          <c:h val="0.71600039123630665"/>
        </c:manualLayout>
      </c:layout>
      <c:lineChart>
        <c:grouping val="standard"/>
        <c:varyColors val="0"/>
        <c:ser>
          <c:idx val="0"/>
          <c:order val="0"/>
          <c:tx>
            <c:strRef>
              <c:f>China!$AJ$2</c:f>
              <c:strCache>
                <c:ptCount val="1"/>
                <c:pt idx="0">
                  <c:v>Real GDP, lhs</c:v>
                </c:pt>
              </c:strCache>
            </c:strRef>
          </c:tx>
          <c:spPr>
            <a:ln w="28575" cap="rnd">
              <a:solidFill>
                <a:schemeClr val="tx1"/>
              </a:solidFill>
              <a:round/>
            </a:ln>
            <a:effectLst/>
          </c:spPr>
          <c:marker>
            <c:symbol val="none"/>
          </c:marker>
          <c:cat>
            <c:numRef>
              <c:f>[0]!Date_range</c:f>
              <c:numCache>
                <c:formatCode>mmm\-yy</c:formatCode>
                <c:ptCount val="54"/>
                <c:pt idx="0">
                  <c:v>39142</c:v>
                </c:pt>
                <c:pt idx="1">
                  <c:v>39234</c:v>
                </c:pt>
                <c:pt idx="2">
                  <c:v>39326</c:v>
                </c:pt>
                <c:pt idx="3">
                  <c:v>39417</c:v>
                </c:pt>
                <c:pt idx="4">
                  <c:v>39508</c:v>
                </c:pt>
                <c:pt idx="5">
                  <c:v>39600</c:v>
                </c:pt>
                <c:pt idx="6">
                  <c:v>39692</c:v>
                </c:pt>
                <c:pt idx="7">
                  <c:v>39783</c:v>
                </c:pt>
                <c:pt idx="8">
                  <c:v>39873</c:v>
                </c:pt>
                <c:pt idx="9">
                  <c:v>39965</c:v>
                </c:pt>
                <c:pt idx="10">
                  <c:v>40057</c:v>
                </c:pt>
                <c:pt idx="11">
                  <c:v>40148</c:v>
                </c:pt>
                <c:pt idx="12">
                  <c:v>40238</c:v>
                </c:pt>
                <c:pt idx="13">
                  <c:v>40330</c:v>
                </c:pt>
                <c:pt idx="14">
                  <c:v>40422</c:v>
                </c:pt>
                <c:pt idx="15">
                  <c:v>40513</c:v>
                </c:pt>
                <c:pt idx="16">
                  <c:v>40603</c:v>
                </c:pt>
                <c:pt idx="17">
                  <c:v>40695</c:v>
                </c:pt>
                <c:pt idx="18">
                  <c:v>40787</c:v>
                </c:pt>
                <c:pt idx="19">
                  <c:v>40878</c:v>
                </c:pt>
                <c:pt idx="20">
                  <c:v>40969</c:v>
                </c:pt>
                <c:pt idx="21">
                  <c:v>41061</c:v>
                </c:pt>
                <c:pt idx="22">
                  <c:v>41153</c:v>
                </c:pt>
                <c:pt idx="23">
                  <c:v>41244</c:v>
                </c:pt>
                <c:pt idx="24">
                  <c:v>41334</c:v>
                </c:pt>
                <c:pt idx="25">
                  <c:v>41426</c:v>
                </c:pt>
                <c:pt idx="26">
                  <c:v>41518</c:v>
                </c:pt>
                <c:pt idx="27">
                  <c:v>41609</c:v>
                </c:pt>
                <c:pt idx="28">
                  <c:v>41699</c:v>
                </c:pt>
                <c:pt idx="29">
                  <c:v>41791</c:v>
                </c:pt>
                <c:pt idx="30">
                  <c:v>41883</c:v>
                </c:pt>
                <c:pt idx="31">
                  <c:v>41974</c:v>
                </c:pt>
                <c:pt idx="32">
                  <c:v>42064</c:v>
                </c:pt>
                <c:pt idx="33">
                  <c:v>42156</c:v>
                </c:pt>
                <c:pt idx="34">
                  <c:v>42248</c:v>
                </c:pt>
                <c:pt idx="35">
                  <c:v>42339</c:v>
                </c:pt>
                <c:pt idx="36">
                  <c:v>42430</c:v>
                </c:pt>
                <c:pt idx="37">
                  <c:v>42522</c:v>
                </c:pt>
                <c:pt idx="38">
                  <c:v>42614</c:v>
                </c:pt>
                <c:pt idx="39">
                  <c:v>42705</c:v>
                </c:pt>
                <c:pt idx="40">
                  <c:v>42795</c:v>
                </c:pt>
                <c:pt idx="41">
                  <c:v>42887</c:v>
                </c:pt>
                <c:pt idx="42">
                  <c:v>42979</c:v>
                </c:pt>
                <c:pt idx="43">
                  <c:v>43070</c:v>
                </c:pt>
                <c:pt idx="44">
                  <c:v>43160</c:v>
                </c:pt>
                <c:pt idx="45">
                  <c:v>43252</c:v>
                </c:pt>
                <c:pt idx="46">
                  <c:v>43344</c:v>
                </c:pt>
                <c:pt idx="47">
                  <c:v>43435</c:v>
                </c:pt>
                <c:pt idx="48">
                  <c:v>43525</c:v>
                </c:pt>
                <c:pt idx="49">
                  <c:v>43617</c:v>
                </c:pt>
                <c:pt idx="50">
                  <c:v>43709</c:v>
                </c:pt>
                <c:pt idx="51">
                  <c:v>43800</c:v>
                </c:pt>
                <c:pt idx="52">
                  <c:v>43891</c:v>
                </c:pt>
                <c:pt idx="53">
                  <c:v>43983</c:v>
                </c:pt>
              </c:numCache>
            </c:numRef>
          </c:cat>
          <c:val>
            <c:numRef>
              <c:f>[0]!Real_GDP</c:f>
              <c:numCache>
                <c:formatCode>0.00</c:formatCode>
                <c:ptCount val="54"/>
                <c:pt idx="0">
                  <c:v>13.8</c:v>
                </c:pt>
                <c:pt idx="1">
                  <c:v>15</c:v>
                </c:pt>
                <c:pt idx="2">
                  <c:v>14.3</c:v>
                </c:pt>
                <c:pt idx="3">
                  <c:v>13.9</c:v>
                </c:pt>
                <c:pt idx="4">
                  <c:v>11.5</c:v>
                </c:pt>
                <c:pt idx="5">
                  <c:v>10.9</c:v>
                </c:pt>
                <c:pt idx="6">
                  <c:v>9.5</c:v>
                </c:pt>
                <c:pt idx="7">
                  <c:v>7.1</c:v>
                </c:pt>
                <c:pt idx="8">
                  <c:v>6.4</c:v>
                </c:pt>
                <c:pt idx="9">
                  <c:v>8.1999999999999993</c:v>
                </c:pt>
                <c:pt idx="10">
                  <c:v>10.6</c:v>
                </c:pt>
                <c:pt idx="11">
                  <c:v>11.9</c:v>
                </c:pt>
                <c:pt idx="12">
                  <c:v>12.2</c:v>
                </c:pt>
                <c:pt idx="13">
                  <c:v>10.8</c:v>
                </c:pt>
                <c:pt idx="14">
                  <c:v>9.9</c:v>
                </c:pt>
                <c:pt idx="15">
                  <c:v>9.9</c:v>
                </c:pt>
                <c:pt idx="16">
                  <c:v>10.199999999999999</c:v>
                </c:pt>
                <c:pt idx="17">
                  <c:v>10</c:v>
                </c:pt>
                <c:pt idx="18">
                  <c:v>9.4</c:v>
                </c:pt>
                <c:pt idx="19">
                  <c:v>8.8000000000000007</c:v>
                </c:pt>
                <c:pt idx="20">
                  <c:v>8.1</c:v>
                </c:pt>
                <c:pt idx="21">
                  <c:v>7.7</c:v>
                </c:pt>
                <c:pt idx="22">
                  <c:v>7.5</c:v>
                </c:pt>
                <c:pt idx="23">
                  <c:v>8.1</c:v>
                </c:pt>
                <c:pt idx="24">
                  <c:v>7.9</c:v>
                </c:pt>
                <c:pt idx="25">
                  <c:v>7.6</c:v>
                </c:pt>
                <c:pt idx="26">
                  <c:v>7.9</c:v>
                </c:pt>
                <c:pt idx="27">
                  <c:v>7.7</c:v>
                </c:pt>
                <c:pt idx="28">
                  <c:v>7.5</c:v>
                </c:pt>
                <c:pt idx="29">
                  <c:v>7.6</c:v>
                </c:pt>
                <c:pt idx="30">
                  <c:v>7.2</c:v>
                </c:pt>
                <c:pt idx="31">
                  <c:v>7.3</c:v>
                </c:pt>
                <c:pt idx="32">
                  <c:v>7.1</c:v>
                </c:pt>
                <c:pt idx="33">
                  <c:v>7.1</c:v>
                </c:pt>
                <c:pt idx="34">
                  <c:v>7</c:v>
                </c:pt>
                <c:pt idx="35">
                  <c:v>6.9</c:v>
                </c:pt>
                <c:pt idx="36">
                  <c:v>6.9</c:v>
                </c:pt>
                <c:pt idx="37">
                  <c:v>6.8</c:v>
                </c:pt>
                <c:pt idx="38">
                  <c:v>6.8</c:v>
                </c:pt>
                <c:pt idx="39">
                  <c:v>6.9</c:v>
                </c:pt>
                <c:pt idx="40">
                  <c:v>7</c:v>
                </c:pt>
                <c:pt idx="41">
                  <c:v>7</c:v>
                </c:pt>
                <c:pt idx="42">
                  <c:v>6.9</c:v>
                </c:pt>
                <c:pt idx="43">
                  <c:v>6.8</c:v>
                </c:pt>
                <c:pt idx="44">
                  <c:v>6.9</c:v>
                </c:pt>
                <c:pt idx="45">
                  <c:v>6.9</c:v>
                </c:pt>
                <c:pt idx="46">
                  <c:v>6.7</c:v>
                </c:pt>
                <c:pt idx="47">
                  <c:v>6.5</c:v>
                </c:pt>
                <c:pt idx="48">
                  <c:v>6.4</c:v>
                </c:pt>
                <c:pt idx="49">
                  <c:v>6.2</c:v>
                </c:pt>
                <c:pt idx="50">
                  <c:v>6</c:v>
                </c:pt>
                <c:pt idx="51">
                  <c:v>6</c:v>
                </c:pt>
                <c:pt idx="52">
                  <c:v>-6.8</c:v>
                </c:pt>
              </c:numCache>
            </c:numRef>
          </c:val>
          <c:smooth val="0"/>
          <c:extLst>
            <c:ext xmlns:c16="http://schemas.microsoft.com/office/drawing/2014/chart" uri="{C3380CC4-5D6E-409C-BE32-E72D297353CC}">
              <c16:uniqueId val="{00000000-8650-4059-9FF7-85375CA0C239}"/>
            </c:ext>
          </c:extLst>
        </c:ser>
        <c:dLbls>
          <c:showLegendKey val="0"/>
          <c:showVal val="0"/>
          <c:showCatName val="0"/>
          <c:showSerName val="0"/>
          <c:showPercent val="0"/>
          <c:showBubbleSize val="0"/>
        </c:dLbls>
        <c:marker val="1"/>
        <c:smooth val="0"/>
        <c:axId val="913009408"/>
        <c:axId val="913013344"/>
      </c:lineChart>
      <c:lineChart>
        <c:grouping val="standard"/>
        <c:varyColors val="0"/>
        <c:ser>
          <c:idx val="1"/>
          <c:order val="1"/>
          <c:tx>
            <c:strRef>
              <c:f>China!$AV$3</c:f>
              <c:strCache>
                <c:ptCount val="1"/>
                <c:pt idx="0">
                  <c:v>Optimized Z score, rhs</c:v>
                </c:pt>
              </c:strCache>
            </c:strRef>
          </c:tx>
          <c:spPr>
            <a:ln w="28575" cap="rnd">
              <a:solidFill>
                <a:srgbClr val="C00000"/>
              </a:solidFill>
              <a:round/>
            </a:ln>
            <a:effectLst/>
          </c:spPr>
          <c:marker>
            <c:symbol val="none"/>
          </c:marker>
          <c:cat>
            <c:numRef>
              <c:f>[0]!Date_range</c:f>
              <c:numCache>
                <c:formatCode>mmm\-yy</c:formatCode>
                <c:ptCount val="54"/>
                <c:pt idx="0">
                  <c:v>39142</c:v>
                </c:pt>
                <c:pt idx="1">
                  <c:v>39234</c:v>
                </c:pt>
                <c:pt idx="2">
                  <c:v>39326</c:v>
                </c:pt>
                <c:pt idx="3">
                  <c:v>39417</c:v>
                </c:pt>
                <c:pt idx="4">
                  <c:v>39508</c:v>
                </c:pt>
                <c:pt idx="5">
                  <c:v>39600</c:v>
                </c:pt>
                <c:pt idx="6">
                  <c:v>39692</c:v>
                </c:pt>
                <c:pt idx="7">
                  <c:v>39783</c:v>
                </c:pt>
                <c:pt idx="8">
                  <c:v>39873</c:v>
                </c:pt>
                <c:pt idx="9">
                  <c:v>39965</c:v>
                </c:pt>
                <c:pt idx="10">
                  <c:v>40057</c:v>
                </c:pt>
                <c:pt idx="11">
                  <c:v>40148</c:v>
                </c:pt>
                <c:pt idx="12">
                  <c:v>40238</c:v>
                </c:pt>
                <c:pt idx="13">
                  <c:v>40330</c:v>
                </c:pt>
                <c:pt idx="14">
                  <c:v>40422</c:v>
                </c:pt>
                <c:pt idx="15">
                  <c:v>40513</c:v>
                </c:pt>
                <c:pt idx="16">
                  <c:v>40603</c:v>
                </c:pt>
                <c:pt idx="17">
                  <c:v>40695</c:v>
                </c:pt>
                <c:pt idx="18">
                  <c:v>40787</c:v>
                </c:pt>
                <c:pt idx="19">
                  <c:v>40878</c:v>
                </c:pt>
                <c:pt idx="20">
                  <c:v>40969</c:v>
                </c:pt>
                <c:pt idx="21">
                  <c:v>41061</c:v>
                </c:pt>
                <c:pt idx="22">
                  <c:v>41153</c:v>
                </c:pt>
                <c:pt idx="23">
                  <c:v>41244</c:v>
                </c:pt>
                <c:pt idx="24">
                  <c:v>41334</c:v>
                </c:pt>
                <c:pt idx="25">
                  <c:v>41426</c:v>
                </c:pt>
                <c:pt idx="26">
                  <c:v>41518</c:v>
                </c:pt>
                <c:pt idx="27">
                  <c:v>41609</c:v>
                </c:pt>
                <c:pt idx="28">
                  <c:v>41699</c:v>
                </c:pt>
                <c:pt idx="29">
                  <c:v>41791</c:v>
                </c:pt>
                <c:pt idx="30">
                  <c:v>41883</c:v>
                </c:pt>
                <c:pt idx="31">
                  <c:v>41974</c:v>
                </c:pt>
                <c:pt idx="32">
                  <c:v>42064</c:v>
                </c:pt>
                <c:pt idx="33">
                  <c:v>42156</c:v>
                </c:pt>
                <c:pt idx="34">
                  <c:v>42248</c:v>
                </c:pt>
                <c:pt idx="35">
                  <c:v>42339</c:v>
                </c:pt>
                <c:pt idx="36">
                  <c:v>42430</c:v>
                </c:pt>
                <c:pt idx="37">
                  <c:v>42522</c:v>
                </c:pt>
                <c:pt idx="38">
                  <c:v>42614</c:v>
                </c:pt>
                <c:pt idx="39">
                  <c:v>42705</c:v>
                </c:pt>
                <c:pt idx="40">
                  <c:v>42795</c:v>
                </c:pt>
                <c:pt idx="41">
                  <c:v>42887</c:v>
                </c:pt>
                <c:pt idx="42">
                  <c:v>42979</c:v>
                </c:pt>
                <c:pt idx="43">
                  <c:v>43070</c:v>
                </c:pt>
                <c:pt idx="44">
                  <c:v>43160</c:v>
                </c:pt>
                <c:pt idx="45">
                  <c:v>43252</c:v>
                </c:pt>
                <c:pt idx="46">
                  <c:v>43344</c:v>
                </c:pt>
                <c:pt idx="47">
                  <c:v>43435</c:v>
                </c:pt>
                <c:pt idx="48">
                  <c:v>43525</c:v>
                </c:pt>
                <c:pt idx="49">
                  <c:v>43617</c:v>
                </c:pt>
                <c:pt idx="50">
                  <c:v>43709</c:v>
                </c:pt>
                <c:pt idx="51">
                  <c:v>43800</c:v>
                </c:pt>
                <c:pt idx="52">
                  <c:v>43891</c:v>
                </c:pt>
                <c:pt idx="53">
                  <c:v>43983</c:v>
                </c:pt>
              </c:numCache>
            </c:numRef>
          </c:cat>
          <c:val>
            <c:numRef>
              <c:f>[0]!Z_score</c:f>
              <c:numCache>
                <c:formatCode>0.00</c:formatCode>
                <c:ptCount val="54"/>
                <c:pt idx="0">
                  <c:v>1.3873743185231562</c:v>
                </c:pt>
                <c:pt idx="1">
                  <c:v>1.7618117801939501</c:v>
                </c:pt>
                <c:pt idx="2">
                  <c:v>1.5493182417550684</c:v>
                </c:pt>
                <c:pt idx="3">
                  <c:v>1.4218934574039521</c:v>
                </c:pt>
                <c:pt idx="4">
                  <c:v>1.1242455810357193</c:v>
                </c:pt>
                <c:pt idx="5">
                  <c:v>1.0245678564285425</c:v>
                </c:pt>
                <c:pt idx="6">
                  <c:v>0.59543343768326462</c:v>
                </c:pt>
                <c:pt idx="7">
                  <c:v>-0.56999403810185223</c:v>
                </c:pt>
                <c:pt idx="8">
                  <c:v>-0.24965219835965974</c:v>
                </c:pt>
                <c:pt idx="9">
                  <c:v>-0.20570079773261843</c:v>
                </c:pt>
                <c:pt idx="10">
                  <c:v>0.51695129722824729</c:v>
                </c:pt>
                <c:pt idx="11">
                  <c:v>1.5454263061336804</c:v>
                </c:pt>
                <c:pt idx="12">
                  <c:v>1.2854503875983467</c:v>
                </c:pt>
                <c:pt idx="13">
                  <c:v>1.3004854219257465</c:v>
                </c:pt>
                <c:pt idx="14">
                  <c:v>0.81989429562187166</c:v>
                </c:pt>
                <c:pt idx="15">
                  <c:v>0.58394347233852228</c:v>
                </c:pt>
                <c:pt idx="16">
                  <c:v>0.67501931137185323</c:v>
                </c:pt>
                <c:pt idx="17">
                  <c:v>0.59144158312161099</c:v>
                </c:pt>
                <c:pt idx="18">
                  <c:v>0.45260350977247643</c:v>
                </c:pt>
                <c:pt idx="19">
                  <c:v>0.42466413512020001</c:v>
                </c:pt>
                <c:pt idx="20">
                  <c:v>1.0528615886673063</c:v>
                </c:pt>
                <c:pt idx="21">
                  <c:v>-8.0590584977403582E-2</c:v>
                </c:pt>
                <c:pt idx="22">
                  <c:v>-0.10299958934482727</c:v>
                </c:pt>
                <c:pt idx="23">
                  <c:v>0.20779100324608102</c:v>
                </c:pt>
                <c:pt idx="24">
                  <c:v>-0.15595030198145246</c:v>
                </c:pt>
                <c:pt idx="25">
                  <c:v>-0.24481137691646923</c:v>
                </c:pt>
                <c:pt idx="26">
                  <c:v>-3.751136021752885E-2</c:v>
                </c:pt>
                <c:pt idx="27">
                  <c:v>-7.2755513316972859E-3</c:v>
                </c:pt>
                <c:pt idx="28">
                  <c:v>-0.30175179794752816</c:v>
                </c:pt>
                <c:pt idx="29">
                  <c:v>-9.2229654837316655E-2</c:v>
                </c:pt>
                <c:pt idx="30">
                  <c:v>-0.22161941882346359</c:v>
                </c:pt>
                <c:pt idx="31">
                  <c:v>-0.24981384907599335</c:v>
                </c:pt>
                <c:pt idx="32">
                  <c:v>-0.24988807358781207</c:v>
                </c:pt>
                <c:pt idx="33">
                  <c:v>-0.38207989266525022</c:v>
                </c:pt>
                <c:pt idx="34">
                  <c:v>-0.39495347708591771</c:v>
                </c:pt>
                <c:pt idx="35">
                  <c:v>-0.36877254236680324</c:v>
                </c:pt>
                <c:pt idx="36">
                  <c:v>-0.48892637297029118</c:v>
                </c:pt>
                <c:pt idx="37">
                  <c:v>-0.44406623725583538</c:v>
                </c:pt>
                <c:pt idx="38">
                  <c:v>-0.3845828402126375</c:v>
                </c:pt>
                <c:pt idx="39">
                  <c:v>-0.50868153454226261</c:v>
                </c:pt>
                <c:pt idx="40">
                  <c:v>-0.57787766218641379</c:v>
                </c:pt>
                <c:pt idx="41">
                  <c:v>-0.31379159104246329</c:v>
                </c:pt>
                <c:pt idx="42">
                  <c:v>-0.48286505629311971</c:v>
                </c:pt>
                <c:pt idx="43">
                  <c:v>-0.4821234491506709</c:v>
                </c:pt>
                <c:pt idx="44">
                  <c:v>-0.40345750451195256</c:v>
                </c:pt>
                <c:pt idx="45">
                  <c:v>-0.48481914785303054</c:v>
                </c:pt>
                <c:pt idx="46">
                  <c:v>-0.61070490276884315</c:v>
                </c:pt>
                <c:pt idx="47">
                  <c:v>-0.56632101073018148</c:v>
                </c:pt>
                <c:pt idx="48">
                  <c:v>-0.31347613619049142</c:v>
                </c:pt>
                <c:pt idx="49">
                  <c:v>-0.54958332823145417</c:v>
                </c:pt>
                <c:pt idx="50">
                  <c:v>-0.70536727420993606</c:v>
                </c:pt>
                <c:pt idx="51">
                  <c:v>-0.69750813646924859</c:v>
                </c:pt>
                <c:pt idx="52">
                  <c:v>-4.6974143266713</c:v>
                </c:pt>
                <c:pt idx="53">
                  <c:v>-1.6940159685258787</c:v>
                </c:pt>
              </c:numCache>
            </c:numRef>
          </c:val>
          <c:smooth val="0"/>
          <c:extLst>
            <c:ext xmlns:c16="http://schemas.microsoft.com/office/drawing/2014/chart" uri="{C3380CC4-5D6E-409C-BE32-E72D297353CC}">
              <c16:uniqueId val="{00000001-8650-4059-9FF7-85375CA0C239}"/>
            </c:ext>
          </c:extLst>
        </c:ser>
        <c:dLbls>
          <c:showLegendKey val="0"/>
          <c:showVal val="0"/>
          <c:showCatName val="0"/>
          <c:showSerName val="0"/>
          <c:showPercent val="0"/>
          <c:showBubbleSize val="0"/>
        </c:dLbls>
        <c:marker val="1"/>
        <c:smooth val="0"/>
        <c:axId val="737294328"/>
        <c:axId val="737287440"/>
      </c:lineChart>
      <c:dateAx>
        <c:axId val="913009408"/>
        <c:scaling>
          <c:orientation val="minMax"/>
          <c:min val="41334"/>
        </c:scaling>
        <c:delete val="0"/>
        <c:axPos val="b"/>
        <c:majorGridlines>
          <c:spPr>
            <a:ln w="9525" cap="flat" cmpd="sng" algn="ctr">
              <a:solidFill>
                <a:schemeClr val="bg1">
                  <a:lumMod val="85000"/>
                </a:schemeClr>
              </a:solidFill>
              <a:round/>
            </a:ln>
            <a:effectLst/>
          </c:spPr>
        </c:majorGridlines>
        <c:numFmt formatCode="yyyy" sourceLinked="0"/>
        <c:majorTickMark val="out"/>
        <c:minorTickMark val="none"/>
        <c:tickLblPos val="low"/>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913013344"/>
        <c:crosses val="autoZero"/>
        <c:auto val="1"/>
        <c:lblOffset val="100"/>
        <c:baseTimeUnit val="months"/>
        <c:majorUnit val="1"/>
        <c:majorTimeUnit val="years"/>
      </c:dateAx>
      <c:valAx>
        <c:axId val="913013344"/>
        <c:scaling>
          <c:orientation val="minMax"/>
          <c:max val="9"/>
          <c:min val="-7"/>
        </c:scaling>
        <c:delete val="0"/>
        <c:axPos val="l"/>
        <c:majorGridlines>
          <c:spPr>
            <a:ln w="9525" cap="flat" cmpd="sng" algn="ctr">
              <a:solidFill>
                <a:schemeClr val="tx1">
                  <a:lumMod val="15000"/>
                  <a:lumOff val="85000"/>
                </a:schemeClr>
              </a:solidFill>
              <a:round/>
            </a:ln>
            <a:effectLst/>
          </c:spPr>
        </c:majorGridlines>
        <c:title>
          <c:tx>
            <c:rich>
              <a:bodyPr rot="0" spcFirstLastPara="1" vertOverflow="ellipsis" wrap="square" anchor="ctr" anchorCtr="1"/>
              <a:lstStyle/>
              <a:p>
                <a:pPr>
                  <a:defRPr sz="1000" b="0" i="0" u="none" strike="noStrike" kern="1200" baseline="0">
                    <a:solidFill>
                      <a:schemeClr val="tx1"/>
                    </a:solidFill>
                    <a:latin typeface="+mn-lt"/>
                    <a:ea typeface="+mn-ea"/>
                    <a:cs typeface="+mn-cs"/>
                  </a:defRPr>
                </a:pPr>
                <a:r>
                  <a:rPr lang="en-IN"/>
                  <a:t>%yoy</a:t>
                </a:r>
              </a:p>
            </c:rich>
          </c:tx>
          <c:layout>
            <c:manualLayout>
              <c:xMode val="edge"/>
              <c:yMode val="edge"/>
              <c:x val="3.3283607681755832E-2"/>
              <c:y val="8.5231220657276993E-2"/>
            </c:manualLayout>
          </c:layout>
          <c:overlay val="0"/>
          <c:spPr>
            <a:noFill/>
            <a:ln>
              <a:noFill/>
            </a:ln>
            <a:effectLst/>
          </c:spPr>
          <c:txPr>
            <a:bodyPr rot="0" spcFirstLastPara="1" vertOverflow="ellipsis" wrap="square" anchor="ctr" anchorCtr="1"/>
            <a:lstStyle/>
            <a:p>
              <a:pPr>
                <a:defRPr sz="1000" b="0" i="0" u="none" strike="noStrike" kern="1200" baseline="0">
                  <a:solidFill>
                    <a:schemeClr val="tx1"/>
                  </a:solidFill>
                  <a:latin typeface="+mn-lt"/>
                  <a:ea typeface="+mn-ea"/>
                  <a:cs typeface="+mn-cs"/>
                </a:defRPr>
              </a:pPr>
              <a:endParaRPr lang="en-US"/>
            </a:p>
          </c:txPr>
        </c:title>
        <c:numFmt formatCode="0.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13009408"/>
        <c:crosses val="autoZero"/>
        <c:crossBetween val="between"/>
        <c:majorUnit val="2"/>
      </c:valAx>
      <c:valAx>
        <c:axId val="737287440"/>
        <c:scaling>
          <c:orientation val="minMax"/>
          <c:max val="0.5"/>
          <c:min val="-5"/>
        </c:scaling>
        <c:delete val="0"/>
        <c:axPos val="r"/>
        <c:title>
          <c:tx>
            <c:rich>
              <a:bodyPr rot="0" spcFirstLastPara="1" vertOverflow="ellipsis" wrap="square" anchor="ctr" anchorCtr="1"/>
              <a:lstStyle/>
              <a:p>
                <a:pPr>
                  <a:defRPr sz="1000" b="0" i="0" u="none" strike="noStrike" kern="1200" baseline="0">
                    <a:solidFill>
                      <a:schemeClr val="tx1"/>
                    </a:solidFill>
                    <a:latin typeface="+mn-lt"/>
                    <a:ea typeface="+mn-ea"/>
                    <a:cs typeface="+mn-cs"/>
                  </a:defRPr>
                </a:pPr>
                <a:r>
                  <a:rPr lang="en-IN">
                    <a:solidFill>
                      <a:sysClr val="windowText" lastClr="000000"/>
                    </a:solidFill>
                  </a:rPr>
                  <a:t>Z score, 3mma</a:t>
                </a:r>
              </a:p>
            </c:rich>
          </c:tx>
          <c:layout>
            <c:manualLayout>
              <c:xMode val="edge"/>
              <c:yMode val="edge"/>
              <c:x val="0.79828497942386833"/>
              <c:y val="3.925430359937402E-2"/>
            </c:manualLayout>
          </c:layout>
          <c:overlay val="0"/>
          <c:spPr>
            <a:noFill/>
            <a:ln>
              <a:noFill/>
            </a:ln>
            <a:effectLst/>
          </c:spPr>
          <c:txPr>
            <a:bodyPr rot="0" spcFirstLastPara="1" vertOverflow="ellipsis" wrap="square" anchor="ctr" anchorCtr="1"/>
            <a:lstStyle/>
            <a:p>
              <a:pPr>
                <a:defRPr sz="1000" b="0" i="0" u="none" strike="noStrike" kern="1200" baseline="0">
                  <a:solidFill>
                    <a:schemeClr val="tx1"/>
                  </a:solidFill>
                  <a:latin typeface="+mn-lt"/>
                  <a:ea typeface="+mn-ea"/>
                  <a:cs typeface="+mn-cs"/>
                </a:defRPr>
              </a:pPr>
              <a:endParaRPr lang="en-US"/>
            </a:p>
          </c:txPr>
        </c:title>
        <c:numFmt formatCode="0.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37294328"/>
        <c:crosses val="max"/>
        <c:crossBetween val="between"/>
      </c:valAx>
      <c:dateAx>
        <c:axId val="737294328"/>
        <c:scaling>
          <c:orientation val="minMax"/>
        </c:scaling>
        <c:delete val="1"/>
        <c:axPos val="b"/>
        <c:numFmt formatCode="mmm\-yy" sourceLinked="1"/>
        <c:majorTickMark val="out"/>
        <c:minorTickMark val="none"/>
        <c:tickLblPos val="nextTo"/>
        <c:crossAx val="737287440"/>
        <c:crosses val="autoZero"/>
        <c:auto val="1"/>
        <c:lblOffset val="100"/>
        <c:baseTimeUnit val="months"/>
      </c:dateAx>
      <c:spPr>
        <a:noFill/>
        <a:ln>
          <a:noFill/>
        </a:ln>
        <a:effectLst/>
      </c:spPr>
    </c:plotArea>
    <c:legend>
      <c:legendPos val="t"/>
      <c:layout>
        <c:manualLayout>
          <c:xMode val="edge"/>
          <c:yMode val="edge"/>
          <c:x val="0.19486179698216735"/>
          <c:y val="0.41391784037558677"/>
          <c:w val="0.51028155006858711"/>
          <c:h val="0.1305148669796557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solidFill>
            <a:schemeClr val="tx1"/>
          </a:solidFill>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9787334275523245E-2"/>
          <c:y val="0.24340923317683882"/>
          <c:w val="0.85208676268861439"/>
          <c:h val="0.64643857589984344"/>
        </c:manualLayout>
      </c:layout>
      <c:lineChart>
        <c:grouping val="standard"/>
        <c:varyColors val="0"/>
        <c:ser>
          <c:idx val="0"/>
          <c:order val="0"/>
          <c:tx>
            <c:strRef>
              <c:f>China!$AO$5</c:f>
              <c:strCache>
                <c:ptCount val="1"/>
                <c:pt idx="0">
                  <c:v>FAI</c:v>
                </c:pt>
              </c:strCache>
            </c:strRef>
          </c:tx>
          <c:spPr>
            <a:ln w="28575" cap="rnd">
              <a:solidFill>
                <a:schemeClr val="tx1">
                  <a:lumMod val="50000"/>
                  <a:lumOff val="50000"/>
                </a:schemeClr>
              </a:solidFill>
              <a:round/>
            </a:ln>
            <a:effectLst/>
          </c:spPr>
          <c:marker>
            <c:symbol val="none"/>
          </c:marker>
          <c:cat>
            <c:numRef>
              <c:f>[0]!Date_range</c:f>
              <c:numCache>
                <c:formatCode>mmm\-yy</c:formatCode>
                <c:ptCount val="54"/>
                <c:pt idx="0">
                  <c:v>39142</c:v>
                </c:pt>
                <c:pt idx="1">
                  <c:v>39234</c:v>
                </c:pt>
                <c:pt idx="2">
                  <c:v>39326</c:v>
                </c:pt>
                <c:pt idx="3">
                  <c:v>39417</c:v>
                </c:pt>
                <c:pt idx="4">
                  <c:v>39508</c:v>
                </c:pt>
                <c:pt idx="5">
                  <c:v>39600</c:v>
                </c:pt>
                <c:pt idx="6">
                  <c:v>39692</c:v>
                </c:pt>
                <c:pt idx="7">
                  <c:v>39783</c:v>
                </c:pt>
                <c:pt idx="8">
                  <c:v>39873</c:v>
                </c:pt>
                <c:pt idx="9">
                  <c:v>39965</c:v>
                </c:pt>
                <c:pt idx="10">
                  <c:v>40057</c:v>
                </c:pt>
                <c:pt idx="11">
                  <c:v>40148</c:v>
                </c:pt>
                <c:pt idx="12">
                  <c:v>40238</c:v>
                </c:pt>
                <c:pt idx="13">
                  <c:v>40330</c:v>
                </c:pt>
                <c:pt idx="14">
                  <c:v>40422</c:v>
                </c:pt>
                <c:pt idx="15">
                  <c:v>40513</c:v>
                </c:pt>
                <c:pt idx="16">
                  <c:v>40603</c:v>
                </c:pt>
                <c:pt idx="17">
                  <c:v>40695</c:v>
                </c:pt>
                <c:pt idx="18">
                  <c:v>40787</c:v>
                </c:pt>
                <c:pt idx="19">
                  <c:v>40878</c:v>
                </c:pt>
                <c:pt idx="20">
                  <c:v>40969</c:v>
                </c:pt>
                <c:pt idx="21">
                  <c:v>41061</c:v>
                </c:pt>
                <c:pt idx="22">
                  <c:v>41153</c:v>
                </c:pt>
                <c:pt idx="23">
                  <c:v>41244</c:v>
                </c:pt>
                <c:pt idx="24">
                  <c:v>41334</c:v>
                </c:pt>
                <c:pt idx="25">
                  <c:v>41426</c:v>
                </c:pt>
                <c:pt idx="26">
                  <c:v>41518</c:v>
                </c:pt>
                <c:pt idx="27">
                  <c:v>41609</c:v>
                </c:pt>
                <c:pt idx="28">
                  <c:v>41699</c:v>
                </c:pt>
                <c:pt idx="29">
                  <c:v>41791</c:v>
                </c:pt>
                <c:pt idx="30">
                  <c:v>41883</c:v>
                </c:pt>
                <c:pt idx="31">
                  <c:v>41974</c:v>
                </c:pt>
                <c:pt idx="32">
                  <c:v>42064</c:v>
                </c:pt>
                <c:pt idx="33">
                  <c:v>42156</c:v>
                </c:pt>
                <c:pt idx="34">
                  <c:v>42248</c:v>
                </c:pt>
                <c:pt idx="35">
                  <c:v>42339</c:v>
                </c:pt>
                <c:pt idx="36">
                  <c:v>42430</c:v>
                </c:pt>
                <c:pt idx="37">
                  <c:v>42522</c:v>
                </c:pt>
                <c:pt idx="38">
                  <c:v>42614</c:v>
                </c:pt>
                <c:pt idx="39">
                  <c:v>42705</c:v>
                </c:pt>
                <c:pt idx="40">
                  <c:v>42795</c:v>
                </c:pt>
                <c:pt idx="41">
                  <c:v>42887</c:v>
                </c:pt>
                <c:pt idx="42">
                  <c:v>42979</c:v>
                </c:pt>
                <c:pt idx="43">
                  <c:v>43070</c:v>
                </c:pt>
                <c:pt idx="44">
                  <c:v>43160</c:v>
                </c:pt>
                <c:pt idx="45">
                  <c:v>43252</c:v>
                </c:pt>
                <c:pt idx="46">
                  <c:v>43344</c:v>
                </c:pt>
                <c:pt idx="47">
                  <c:v>43435</c:v>
                </c:pt>
                <c:pt idx="48">
                  <c:v>43525</c:v>
                </c:pt>
                <c:pt idx="49">
                  <c:v>43617</c:v>
                </c:pt>
                <c:pt idx="50">
                  <c:v>43709</c:v>
                </c:pt>
                <c:pt idx="51">
                  <c:v>43800</c:v>
                </c:pt>
                <c:pt idx="52">
                  <c:v>43891</c:v>
                </c:pt>
                <c:pt idx="53">
                  <c:v>43983</c:v>
                </c:pt>
              </c:numCache>
            </c:numRef>
          </c:cat>
          <c:val>
            <c:numRef>
              <c:f>[0]!FAI</c:f>
              <c:numCache>
                <c:formatCode>0.0</c:formatCode>
                <c:ptCount val="54"/>
                <c:pt idx="0">
                  <c:v>0.68747374354370117</c:v>
                </c:pt>
                <c:pt idx="1">
                  <c:v>0.86991280125159387</c:v>
                </c:pt>
                <c:pt idx="2">
                  <c:v>0.91856321664036533</c:v>
                </c:pt>
                <c:pt idx="3">
                  <c:v>0.91248191471676876</c:v>
                </c:pt>
                <c:pt idx="4">
                  <c:v>0.76044936662685825</c:v>
                </c:pt>
                <c:pt idx="5">
                  <c:v>0.86991280125159387</c:v>
                </c:pt>
                <c:pt idx="6">
                  <c:v>0.99762014164711876</c:v>
                </c:pt>
                <c:pt idx="7">
                  <c:v>0.93072582048755814</c:v>
                </c:pt>
                <c:pt idx="8">
                  <c:v>0.97633558491453132</c:v>
                </c:pt>
                <c:pt idx="9">
                  <c:v>1.4445958330314557</c:v>
                </c:pt>
                <c:pt idx="10">
                  <c:v>1.511490154191016</c:v>
                </c:pt>
                <c:pt idx="11">
                  <c:v>1.405067370528079</c:v>
                </c:pt>
                <c:pt idx="12">
                  <c:v>0.91552256567856716</c:v>
                </c:pt>
                <c:pt idx="13">
                  <c:v>0.8516688954808046</c:v>
                </c:pt>
                <c:pt idx="14">
                  <c:v>0.75132741374146372</c:v>
                </c:pt>
                <c:pt idx="15">
                  <c:v>0.7391648098942708</c:v>
                </c:pt>
                <c:pt idx="16">
                  <c:v>0.76957131951225277</c:v>
                </c:pt>
                <c:pt idx="17">
                  <c:v>0.83038433874821715</c:v>
                </c:pt>
                <c:pt idx="18">
                  <c:v>0.78477457432124387</c:v>
                </c:pt>
                <c:pt idx="19">
                  <c:v>0.72092090412348153</c:v>
                </c:pt>
                <c:pt idx="20">
                  <c:v>0.43814036467624806</c:v>
                </c:pt>
                <c:pt idx="21">
                  <c:v>0.34083953389870536</c:v>
                </c:pt>
                <c:pt idx="22">
                  <c:v>0.35300213774589811</c:v>
                </c:pt>
                <c:pt idx="23">
                  <c:v>0.38036799640208213</c:v>
                </c:pt>
                <c:pt idx="24">
                  <c:v>0.41989645890545879</c:v>
                </c:pt>
                <c:pt idx="25">
                  <c:v>0.35300213774589828</c:v>
                </c:pt>
                <c:pt idx="26">
                  <c:v>0.33779888293690724</c:v>
                </c:pt>
                <c:pt idx="27">
                  <c:v>0.30739237331892516</c:v>
                </c:pt>
                <c:pt idx="28">
                  <c:v>0.11887201368743604</c:v>
                </c:pt>
                <c:pt idx="29">
                  <c:v>7.0221598298664742E-2</c:v>
                </c:pt>
                <c:pt idx="30">
                  <c:v>3.3272771391041366E-3</c:v>
                </c:pt>
                <c:pt idx="31">
                  <c:v>-6.3567044020456501E-2</c:v>
                </c:pt>
                <c:pt idx="32">
                  <c:v>-0.24904675269014728</c:v>
                </c:pt>
                <c:pt idx="33">
                  <c:v>-0.446689065207031</c:v>
                </c:pt>
                <c:pt idx="34">
                  <c:v>-0.51966468829018797</c:v>
                </c:pt>
                <c:pt idx="35">
                  <c:v>-0.58047770752615235</c:v>
                </c:pt>
                <c:pt idx="36">
                  <c:v>-0.5591931507935648</c:v>
                </c:pt>
                <c:pt idx="37">
                  <c:v>-0.62000617002952885</c:v>
                </c:pt>
                <c:pt idx="38">
                  <c:v>-0.76291676523404472</c:v>
                </c:pt>
                <c:pt idx="39">
                  <c:v>-0.75379481234865009</c:v>
                </c:pt>
                <c:pt idx="40">
                  <c:v>-0.68385984022729129</c:v>
                </c:pt>
                <c:pt idx="41">
                  <c:v>-0.7112256988834752</c:v>
                </c:pt>
                <c:pt idx="42">
                  <c:v>-0.78724197292843046</c:v>
                </c:pt>
                <c:pt idx="43">
                  <c:v>-0.84501434120259644</c:v>
                </c:pt>
                <c:pt idx="44">
                  <c:v>-0.79636392581382509</c:v>
                </c:pt>
                <c:pt idx="45">
                  <c:v>-0.92407126620934987</c:v>
                </c:pt>
                <c:pt idx="46">
                  <c:v>-1.0122501441014979</c:v>
                </c:pt>
                <c:pt idx="47">
                  <c:v>-0.97272168159812111</c:v>
                </c:pt>
                <c:pt idx="48">
                  <c:v>-0.94231517198013914</c:v>
                </c:pt>
                <c:pt idx="49">
                  <c:v>-0.97272168159812133</c:v>
                </c:pt>
                <c:pt idx="50">
                  <c:v>-1.0000875402543052</c:v>
                </c:pt>
                <c:pt idx="51">
                  <c:v>-1.0244127479486906</c:v>
                </c:pt>
                <c:pt idx="52">
                  <c:v>-3.4842993760434431</c:v>
                </c:pt>
                <c:pt idx="53">
                  <c:v>-3.0588828001572375</c:v>
                </c:pt>
              </c:numCache>
            </c:numRef>
          </c:val>
          <c:smooth val="0"/>
          <c:extLst>
            <c:ext xmlns:c16="http://schemas.microsoft.com/office/drawing/2014/chart" uri="{C3380CC4-5D6E-409C-BE32-E72D297353CC}">
              <c16:uniqueId val="{00000001-4C83-418D-9B39-16D8DBCD6510}"/>
            </c:ext>
          </c:extLst>
        </c:ser>
        <c:ser>
          <c:idx val="2"/>
          <c:order val="1"/>
          <c:tx>
            <c:strRef>
              <c:f>China!$AN$5</c:f>
              <c:strCache>
                <c:ptCount val="1"/>
                <c:pt idx="0">
                  <c:v>IP</c:v>
                </c:pt>
              </c:strCache>
            </c:strRef>
          </c:tx>
          <c:spPr>
            <a:ln w="28575" cap="rnd">
              <a:solidFill>
                <a:srgbClr val="C00000"/>
              </a:solidFill>
              <a:round/>
            </a:ln>
            <a:effectLst/>
          </c:spPr>
          <c:marker>
            <c:symbol val="none"/>
          </c:marker>
          <c:cat>
            <c:numRef>
              <c:f>[0]!Date_range</c:f>
              <c:numCache>
                <c:formatCode>mmm\-yy</c:formatCode>
                <c:ptCount val="54"/>
                <c:pt idx="0">
                  <c:v>39142</c:v>
                </c:pt>
                <c:pt idx="1">
                  <c:v>39234</c:v>
                </c:pt>
                <c:pt idx="2">
                  <c:v>39326</c:v>
                </c:pt>
                <c:pt idx="3">
                  <c:v>39417</c:v>
                </c:pt>
                <c:pt idx="4">
                  <c:v>39508</c:v>
                </c:pt>
                <c:pt idx="5">
                  <c:v>39600</c:v>
                </c:pt>
                <c:pt idx="6">
                  <c:v>39692</c:v>
                </c:pt>
                <c:pt idx="7">
                  <c:v>39783</c:v>
                </c:pt>
                <c:pt idx="8">
                  <c:v>39873</c:v>
                </c:pt>
                <c:pt idx="9">
                  <c:v>39965</c:v>
                </c:pt>
                <c:pt idx="10">
                  <c:v>40057</c:v>
                </c:pt>
                <c:pt idx="11">
                  <c:v>40148</c:v>
                </c:pt>
                <c:pt idx="12">
                  <c:v>40238</c:v>
                </c:pt>
                <c:pt idx="13">
                  <c:v>40330</c:v>
                </c:pt>
                <c:pt idx="14">
                  <c:v>40422</c:v>
                </c:pt>
                <c:pt idx="15">
                  <c:v>40513</c:v>
                </c:pt>
                <c:pt idx="16">
                  <c:v>40603</c:v>
                </c:pt>
                <c:pt idx="17">
                  <c:v>40695</c:v>
                </c:pt>
                <c:pt idx="18">
                  <c:v>40787</c:v>
                </c:pt>
                <c:pt idx="19">
                  <c:v>40878</c:v>
                </c:pt>
                <c:pt idx="20">
                  <c:v>40969</c:v>
                </c:pt>
                <c:pt idx="21">
                  <c:v>41061</c:v>
                </c:pt>
                <c:pt idx="22">
                  <c:v>41153</c:v>
                </c:pt>
                <c:pt idx="23">
                  <c:v>41244</c:v>
                </c:pt>
                <c:pt idx="24">
                  <c:v>41334</c:v>
                </c:pt>
                <c:pt idx="25">
                  <c:v>41426</c:v>
                </c:pt>
                <c:pt idx="26">
                  <c:v>41518</c:v>
                </c:pt>
                <c:pt idx="27">
                  <c:v>41609</c:v>
                </c:pt>
                <c:pt idx="28">
                  <c:v>41699</c:v>
                </c:pt>
                <c:pt idx="29">
                  <c:v>41791</c:v>
                </c:pt>
                <c:pt idx="30">
                  <c:v>41883</c:v>
                </c:pt>
                <c:pt idx="31">
                  <c:v>41974</c:v>
                </c:pt>
                <c:pt idx="32">
                  <c:v>42064</c:v>
                </c:pt>
                <c:pt idx="33">
                  <c:v>42156</c:v>
                </c:pt>
                <c:pt idx="34">
                  <c:v>42248</c:v>
                </c:pt>
                <c:pt idx="35">
                  <c:v>42339</c:v>
                </c:pt>
                <c:pt idx="36">
                  <c:v>42430</c:v>
                </c:pt>
                <c:pt idx="37">
                  <c:v>42522</c:v>
                </c:pt>
                <c:pt idx="38">
                  <c:v>42614</c:v>
                </c:pt>
                <c:pt idx="39">
                  <c:v>42705</c:v>
                </c:pt>
                <c:pt idx="40">
                  <c:v>42795</c:v>
                </c:pt>
                <c:pt idx="41">
                  <c:v>42887</c:v>
                </c:pt>
                <c:pt idx="42">
                  <c:v>42979</c:v>
                </c:pt>
                <c:pt idx="43">
                  <c:v>43070</c:v>
                </c:pt>
                <c:pt idx="44">
                  <c:v>43160</c:v>
                </c:pt>
                <c:pt idx="45">
                  <c:v>43252</c:v>
                </c:pt>
                <c:pt idx="46">
                  <c:v>43344</c:v>
                </c:pt>
                <c:pt idx="47">
                  <c:v>43435</c:v>
                </c:pt>
                <c:pt idx="48">
                  <c:v>43525</c:v>
                </c:pt>
                <c:pt idx="49">
                  <c:v>43617</c:v>
                </c:pt>
                <c:pt idx="50">
                  <c:v>43709</c:v>
                </c:pt>
                <c:pt idx="51">
                  <c:v>43800</c:v>
                </c:pt>
                <c:pt idx="52">
                  <c:v>43891</c:v>
                </c:pt>
                <c:pt idx="53">
                  <c:v>43983</c:v>
                </c:pt>
              </c:numCache>
            </c:numRef>
          </c:cat>
          <c:val>
            <c:numRef>
              <c:f>[0]!VAI</c:f>
              <c:numCache>
                <c:formatCode>0.0</c:formatCode>
                <c:ptCount val="54"/>
                <c:pt idx="0">
                  <c:v>1.2923992422670552</c:v>
                </c:pt>
                <c:pt idx="1">
                  <c:v>1.6902442415392629</c:v>
                </c:pt>
                <c:pt idx="2">
                  <c:v>1.6581599674044074</c:v>
                </c:pt>
                <c:pt idx="3">
                  <c:v>1.5426565805189278</c:v>
                </c:pt>
                <c:pt idx="4">
                  <c:v>1.2859823874400842</c:v>
                </c:pt>
                <c:pt idx="5">
                  <c:v>1.2282306939973442</c:v>
                </c:pt>
                <c:pt idx="6">
                  <c:v>0.66354746922388808</c:v>
                </c:pt>
                <c:pt idx="7">
                  <c:v>-0.5941560768624462</c:v>
                </c:pt>
                <c:pt idx="8">
                  <c:v>-0.35031559343754465</c:v>
                </c:pt>
                <c:pt idx="9">
                  <c:v>-0.10647511001264313</c:v>
                </c:pt>
                <c:pt idx="10">
                  <c:v>0.54162722751143744</c:v>
                </c:pt>
                <c:pt idx="11">
                  <c:v>1.6196588384425807</c:v>
                </c:pt>
                <c:pt idx="12">
                  <c:v>1.4784880322492169</c:v>
                </c:pt>
                <c:pt idx="13">
                  <c:v>1.2474812584782575</c:v>
                </c:pt>
                <c:pt idx="14">
                  <c:v>0.77263400128239679</c:v>
                </c:pt>
                <c:pt idx="15">
                  <c:v>0.72771601749359904</c:v>
                </c:pt>
                <c:pt idx="16">
                  <c:v>0.97797335574547173</c:v>
                </c:pt>
                <c:pt idx="17">
                  <c:v>0.84963625920604979</c:v>
                </c:pt>
                <c:pt idx="18">
                  <c:v>0.81755198507119431</c:v>
                </c:pt>
                <c:pt idx="19">
                  <c:v>0.63146319508903259</c:v>
                </c:pt>
                <c:pt idx="20">
                  <c:v>1.0293081943612405</c:v>
                </c:pt>
                <c:pt idx="21">
                  <c:v>-1.0222287608076683E-2</c:v>
                </c:pt>
                <c:pt idx="22">
                  <c:v>-8.0807690704758794E-2</c:v>
                </c:pt>
                <c:pt idx="23">
                  <c:v>9.2447389623460774E-2</c:v>
                </c:pt>
                <c:pt idx="24">
                  <c:v>9.0282768728366467E-3</c:v>
                </c:pt>
                <c:pt idx="25">
                  <c:v>-7.4390835877787609E-2</c:v>
                </c:pt>
                <c:pt idx="26">
                  <c:v>0.111697954104374</c:v>
                </c:pt>
                <c:pt idx="27">
                  <c:v>9.2447389623460788E-2</c:v>
                </c:pt>
                <c:pt idx="28">
                  <c:v>-0.16422680345538296</c:v>
                </c:pt>
                <c:pt idx="29">
                  <c:v>-0.11930881966658534</c:v>
                </c:pt>
                <c:pt idx="30">
                  <c:v>-0.29898075482177588</c:v>
                </c:pt>
                <c:pt idx="31">
                  <c:v>-0.36956615791845787</c:v>
                </c:pt>
                <c:pt idx="32">
                  <c:v>-0.60057293168941728</c:v>
                </c:pt>
                <c:pt idx="33">
                  <c:v>-0.62624035099730169</c:v>
                </c:pt>
                <c:pt idx="34">
                  <c:v>-0.69040889926701254</c:v>
                </c:pt>
                <c:pt idx="35">
                  <c:v>-0.69682575409398373</c:v>
                </c:pt>
                <c:pt idx="36">
                  <c:v>-0.70324260892095458</c:v>
                </c:pt>
                <c:pt idx="37">
                  <c:v>-0.66474147995912825</c:v>
                </c:pt>
                <c:pt idx="38">
                  <c:v>-0.65190777030518599</c:v>
                </c:pt>
                <c:pt idx="39">
                  <c:v>-0.65832462513215717</c:v>
                </c:pt>
                <c:pt idx="40">
                  <c:v>-0.53640438341970642</c:v>
                </c:pt>
                <c:pt idx="41">
                  <c:v>-0.5107369641118219</c:v>
                </c:pt>
                <c:pt idx="42">
                  <c:v>-0.61340664134335943</c:v>
                </c:pt>
                <c:pt idx="43">
                  <c:v>-0.64549091547821502</c:v>
                </c:pt>
                <c:pt idx="44">
                  <c:v>-0.52357067376576405</c:v>
                </c:pt>
                <c:pt idx="45">
                  <c:v>-0.56207180272759072</c:v>
                </c:pt>
                <c:pt idx="46">
                  <c:v>-0.68399204444004147</c:v>
                </c:pt>
                <c:pt idx="47">
                  <c:v>-0.74174373788278114</c:v>
                </c:pt>
                <c:pt idx="48">
                  <c:v>-0.60698978651638835</c:v>
                </c:pt>
                <c:pt idx="49">
                  <c:v>-0.76099430236369459</c:v>
                </c:pt>
                <c:pt idx="50">
                  <c:v>-0.87008083442220308</c:v>
                </c:pt>
                <c:pt idx="51">
                  <c:v>-0.69040889926701254</c:v>
                </c:pt>
                <c:pt idx="52">
                  <c:v>-3.6357452648467441</c:v>
                </c:pt>
                <c:pt idx="53">
                  <c:v>-1.5180291562296508</c:v>
                </c:pt>
              </c:numCache>
            </c:numRef>
          </c:val>
          <c:smooth val="0"/>
          <c:extLst>
            <c:ext xmlns:c16="http://schemas.microsoft.com/office/drawing/2014/chart" uri="{C3380CC4-5D6E-409C-BE32-E72D297353CC}">
              <c16:uniqueId val="{00000002-4C83-418D-9B39-16D8DBCD6510}"/>
            </c:ext>
          </c:extLst>
        </c:ser>
        <c:ser>
          <c:idx val="3"/>
          <c:order val="2"/>
          <c:tx>
            <c:strRef>
              <c:f>China!$AR$5</c:f>
              <c:strCache>
                <c:ptCount val="1"/>
                <c:pt idx="0">
                  <c:v>Loans</c:v>
                </c:pt>
              </c:strCache>
            </c:strRef>
          </c:tx>
          <c:spPr>
            <a:ln w="28575" cap="rnd">
              <a:solidFill>
                <a:schemeClr val="tx1"/>
              </a:solidFill>
              <a:round/>
            </a:ln>
            <a:effectLst/>
          </c:spPr>
          <c:marker>
            <c:symbol val="none"/>
          </c:marker>
          <c:cat>
            <c:numRef>
              <c:f>[0]!Date_range</c:f>
              <c:numCache>
                <c:formatCode>mmm\-yy</c:formatCode>
                <c:ptCount val="54"/>
                <c:pt idx="0">
                  <c:v>39142</c:v>
                </c:pt>
                <c:pt idx="1">
                  <c:v>39234</c:v>
                </c:pt>
                <c:pt idx="2">
                  <c:v>39326</c:v>
                </c:pt>
                <c:pt idx="3">
                  <c:v>39417</c:v>
                </c:pt>
                <c:pt idx="4">
                  <c:v>39508</c:v>
                </c:pt>
                <c:pt idx="5">
                  <c:v>39600</c:v>
                </c:pt>
                <c:pt idx="6">
                  <c:v>39692</c:v>
                </c:pt>
                <c:pt idx="7">
                  <c:v>39783</c:v>
                </c:pt>
                <c:pt idx="8">
                  <c:v>39873</c:v>
                </c:pt>
                <c:pt idx="9">
                  <c:v>39965</c:v>
                </c:pt>
                <c:pt idx="10">
                  <c:v>40057</c:v>
                </c:pt>
                <c:pt idx="11">
                  <c:v>40148</c:v>
                </c:pt>
                <c:pt idx="12">
                  <c:v>40238</c:v>
                </c:pt>
                <c:pt idx="13">
                  <c:v>40330</c:v>
                </c:pt>
                <c:pt idx="14">
                  <c:v>40422</c:v>
                </c:pt>
                <c:pt idx="15">
                  <c:v>40513</c:v>
                </c:pt>
                <c:pt idx="16">
                  <c:v>40603</c:v>
                </c:pt>
                <c:pt idx="17">
                  <c:v>40695</c:v>
                </c:pt>
                <c:pt idx="18">
                  <c:v>40787</c:v>
                </c:pt>
                <c:pt idx="19">
                  <c:v>40878</c:v>
                </c:pt>
                <c:pt idx="20">
                  <c:v>40969</c:v>
                </c:pt>
                <c:pt idx="21">
                  <c:v>41061</c:v>
                </c:pt>
                <c:pt idx="22">
                  <c:v>41153</c:v>
                </c:pt>
                <c:pt idx="23">
                  <c:v>41244</c:v>
                </c:pt>
                <c:pt idx="24">
                  <c:v>41334</c:v>
                </c:pt>
                <c:pt idx="25">
                  <c:v>41426</c:v>
                </c:pt>
                <c:pt idx="26">
                  <c:v>41518</c:v>
                </c:pt>
                <c:pt idx="27">
                  <c:v>41609</c:v>
                </c:pt>
                <c:pt idx="28">
                  <c:v>41699</c:v>
                </c:pt>
                <c:pt idx="29">
                  <c:v>41791</c:v>
                </c:pt>
                <c:pt idx="30">
                  <c:v>41883</c:v>
                </c:pt>
                <c:pt idx="31">
                  <c:v>41974</c:v>
                </c:pt>
                <c:pt idx="32">
                  <c:v>42064</c:v>
                </c:pt>
                <c:pt idx="33">
                  <c:v>42156</c:v>
                </c:pt>
                <c:pt idx="34">
                  <c:v>42248</c:v>
                </c:pt>
                <c:pt idx="35">
                  <c:v>42339</c:v>
                </c:pt>
                <c:pt idx="36">
                  <c:v>42430</c:v>
                </c:pt>
                <c:pt idx="37">
                  <c:v>42522</c:v>
                </c:pt>
                <c:pt idx="38">
                  <c:v>42614</c:v>
                </c:pt>
                <c:pt idx="39">
                  <c:v>42705</c:v>
                </c:pt>
                <c:pt idx="40">
                  <c:v>42795</c:v>
                </c:pt>
                <c:pt idx="41">
                  <c:v>42887</c:v>
                </c:pt>
                <c:pt idx="42">
                  <c:v>42979</c:v>
                </c:pt>
                <c:pt idx="43">
                  <c:v>43070</c:v>
                </c:pt>
                <c:pt idx="44">
                  <c:v>43160</c:v>
                </c:pt>
                <c:pt idx="45">
                  <c:v>43252</c:v>
                </c:pt>
                <c:pt idx="46">
                  <c:v>43344</c:v>
                </c:pt>
                <c:pt idx="47">
                  <c:v>43435</c:v>
                </c:pt>
                <c:pt idx="48">
                  <c:v>43525</c:v>
                </c:pt>
                <c:pt idx="49">
                  <c:v>43617</c:v>
                </c:pt>
                <c:pt idx="50">
                  <c:v>43709</c:v>
                </c:pt>
                <c:pt idx="51">
                  <c:v>43800</c:v>
                </c:pt>
                <c:pt idx="52">
                  <c:v>43891</c:v>
                </c:pt>
                <c:pt idx="53">
                  <c:v>43983</c:v>
                </c:pt>
              </c:numCache>
            </c:numRef>
          </c:cat>
          <c:val>
            <c:numRef>
              <c:f>[0]!Loans</c:f>
              <c:numCache>
                <c:formatCode>0.0</c:formatCode>
                <c:ptCount val="54"/>
                <c:pt idx="0">
                  <c:v>6.7033978037728023E-2</c:v>
                </c:pt>
                <c:pt idx="1">
                  <c:v>-7.5632262916549717E-2</c:v>
                </c:pt>
                <c:pt idx="2">
                  <c:v>-0.42362599575404114</c:v>
                </c:pt>
                <c:pt idx="3">
                  <c:v>-0.51258259305494358</c:v>
                </c:pt>
                <c:pt idx="4">
                  <c:v>-0.94561659501027895</c:v>
                </c:pt>
                <c:pt idx="5">
                  <c:v>-1.100591295968455</c:v>
                </c:pt>
                <c:pt idx="6">
                  <c:v>-0.69944739493231045</c:v>
                </c:pt>
                <c:pt idx="7">
                  <c:v>9.4448275319137964E-2</c:v>
                </c:pt>
                <c:pt idx="8">
                  <c:v>2.0716345323090049</c:v>
                </c:pt>
                <c:pt idx="9">
                  <c:v>3.3181458454310828</c:v>
                </c:pt>
                <c:pt idx="10">
                  <c:v>3.6907564982763712</c:v>
                </c:pt>
                <c:pt idx="11">
                  <c:v>3.2263918708565669</c:v>
                </c:pt>
                <c:pt idx="12">
                  <c:v>1.7734341149418285</c:v>
                </c:pt>
                <c:pt idx="13">
                  <c:v>0.71658498097073198</c:v>
                </c:pt>
                <c:pt idx="14">
                  <c:v>0.2824320281059513</c:v>
                </c:pt>
                <c:pt idx="15">
                  <c:v>0.27124251901149798</c:v>
                </c:pt>
                <c:pt idx="16">
                  <c:v>-6.4442753822097035E-2</c:v>
                </c:pt>
                <c:pt idx="17">
                  <c:v>-0.3218014629945179</c:v>
                </c:pt>
                <c:pt idx="18">
                  <c:v>-0.55678115397803307</c:v>
                </c:pt>
                <c:pt idx="19">
                  <c:v>-0.37215425391955659</c:v>
                </c:pt>
                <c:pt idx="20">
                  <c:v>-0.30501719935283794</c:v>
                </c:pt>
                <c:pt idx="21">
                  <c:v>-8.6821772011002704E-2</c:v>
                </c:pt>
                <c:pt idx="22">
                  <c:v>0.14815791897251329</c:v>
                </c:pt>
                <c:pt idx="23">
                  <c:v>1.9478564386302261E-2</c:v>
                </c:pt>
                <c:pt idx="24">
                  <c:v>-0.11479554474713481</c:v>
                </c:pt>
                <c:pt idx="25">
                  <c:v>-0.20431161750276017</c:v>
                </c:pt>
                <c:pt idx="26">
                  <c:v>-0.32180146299451717</c:v>
                </c:pt>
                <c:pt idx="27">
                  <c:v>-0.34977523573065078</c:v>
                </c:pt>
                <c:pt idx="28">
                  <c:v>-0.2546644084277993</c:v>
                </c:pt>
                <c:pt idx="29">
                  <c:v>-0.28263818116393152</c:v>
                </c:pt>
                <c:pt idx="30">
                  <c:v>-0.3385857266361969</c:v>
                </c:pt>
                <c:pt idx="31">
                  <c:v>-0.24347489933334596</c:v>
                </c:pt>
                <c:pt idx="32">
                  <c:v>-8.1227017463776058E-2</c:v>
                </c:pt>
                <c:pt idx="33">
                  <c:v>-0.14836407203049484</c:v>
                </c:pt>
                <c:pt idx="34">
                  <c:v>5.8641846216889039E-2</c:v>
                </c:pt>
                <c:pt idx="35">
                  <c:v>8.2890552918498898E-3</c:v>
                </c:pt>
                <c:pt idx="36">
                  <c:v>-9.8011281105454887E-2</c:v>
                </c:pt>
                <c:pt idx="37">
                  <c:v>-0.17633784476662726</c:v>
                </c:pt>
                <c:pt idx="38">
                  <c:v>-0.34418048118342398</c:v>
                </c:pt>
                <c:pt idx="39">
                  <c:v>-0.38334376301400913</c:v>
                </c:pt>
                <c:pt idx="40">
                  <c:v>-0.34977523573065072</c:v>
                </c:pt>
                <c:pt idx="41">
                  <c:v>-0.31061195390006469</c:v>
                </c:pt>
                <c:pt idx="42">
                  <c:v>-0.29942244480561148</c:v>
                </c:pt>
                <c:pt idx="43">
                  <c:v>-0.36096474482510404</c:v>
                </c:pt>
                <c:pt idx="44">
                  <c:v>-0.43369655393904893</c:v>
                </c:pt>
                <c:pt idx="45">
                  <c:v>-0.42250704484459595</c:v>
                </c:pt>
                <c:pt idx="46">
                  <c:v>-0.4113175357501424</c:v>
                </c:pt>
                <c:pt idx="47">
                  <c:v>-0.38893851756123698</c:v>
                </c:pt>
                <c:pt idx="48">
                  <c:v>-0.28263818116393186</c:v>
                </c:pt>
                <c:pt idx="49">
                  <c:v>-0.45048081758072894</c:v>
                </c:pt>
                <c:pt idx="50">
                  <c:v>-0.62391820854475177</c:v>
                </c:pt>
                <c:pt idx="51">
                  <c:v>-0.88127691771717365</c:v>
                </c:pt>
                <c:pt idx="52">
                  <c:v>-1.0099562723033852</c:v>
                </c:pt>
                <c:pt idx="53">
                  <c:v>-0.71514132964632571</c:v>
                </c:pt>
              </c:numCache>
            </c:numRef>
          </c:val>
          <c:smooth val="0"/>
          <c:extLst>
            <c:ext xmlns:c16="http://schemas.microsoft.com/office/drawing/2014/chart" uri="{C3380CC4-5D6E-409C-BE32-E72D297353CC}">
              <c16:uniqueId val="{00000003-4C83-418D-9B39-16D8DBCD6510}"/>
            </c:ext>
          </c:extLst>
        </c:ser>
        <c:dLbls>
          <c:showLegendKey val="0"/>
          <c:showVal val="0"/>
          <c:showCatName val="0"/>
          <c:showSerName val="0"/>
          <c:showPercent val="0"/>
          <c:showBubbleSize val="0"/>
        </c:dLbls>
        <c:smooth val="0"/>
        <c:axId val="913009408"/>
        <c:axId val="913013344"/>
      </c:lineChart>
      <c:dateAx>
        <c:axId val="913009408"/>
        <c:scaling>
          <c:orientation val="minMax"/>
          <c:min val="41334"/>
        </c:scaling>
        <c:delete val="0"/>
        <c:axPos val="b"/>
        <c:majorGridlines>
          <c:spPr>
            <a:ln w="9525" cap="flat" cmpd="sng" algn="ctr">
              <a:solidFill>
                <a:schemeClr val="tx1">
                  <a:lumMod val="15000"/>
                  <a:lumOff val="85000"/>
                </a:schemeClr>
              </a:solidFill>
              <a:round/>
            </a:ln>
            <a:effectLst/>
          </c:spPr>
        </c:majorGridlines>
        <c:numFmt formatCode="yyyy" sourceLinked="0"/>
        <c:majorTickMark val="out"/>
        <c:minorTickMark val="none"/>
        <c:tickLblPos val="low"/>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913013344"/>
        <c:crosses val="autoZero"/>
        <c:auto val="1"/>
        <c:lblOffset val="100"/>
        <c:baseTimeUnit val="months"/>
        <c:majorUnit val="1"/>
        <c:majorTimeUnit val="years"/>
      </c:dateAx>
      <c:valAx>
        <c:axId val="913013344"/>
        <c:scaling>
          <c:orientation val="minMax"/>
          <c:max val="0.5"/>
          <c:min val="-3.5"/>
        </c:scaling>
        <c:delete val="0"/>
        <c:axPos val="l"/>
        <c:majorGridlines>
          <c:spPr>
            <a:ln w="9525" cap="flat" cmpd="sng" algn="ctr">
              <a:solidFill>
                <a:schemeClr val="tx1">
                  <a:lumMod val="15000"/>
                  <a:lumOff val="85000"/>
                </a:schemeClr>
              </a:solidFill>
              <a:round/>
            </a:ln>
            <a:effectLst/>
          </c:spPr>
        </c:majorGridlines>
        <c:numFmt formatCode="0.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13009408"/>
        <c:crosses val="autoZero"/>
        <c:crossBetween val="between"/>
        <c:majorUnit val="0.5"/>
      </c:valAx>
      <c:spPr>
        <a:noFill/>
        <a:ln>
          <a:noFill/>
        </a:ln>
        <a:effectLst/>
      </c:spPr>
    </c:plotArea>
    <c:legend>
      <c:legendPos val="t"/>
      <c:layout>
        <c:manualLayout>
          <c:xMode val="edge"/>
          <c:yMode val="edge"/>
          <c:x val="0.25583573388203018"/>
          <c:y val="0.18038888888888888"/>
          <c:w val="0.73260493827160489"/>
          <c:h val="9.502816901408450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solidFill>
            <a:schemeClr val="tx1"/>
          </a:solidFill>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9787334275523245E-2"/>
          <c:y val="0.15894131455399063"/>
          <c:w val="0.87821844993141285"/>
          <c:h val="0.73090649452269163"/>
        </c:manualLayout>
      </c:layout>
      <c:barChart>
        <c:barDir val="col"/>
        <c:grouping val="stacked"/>
        <c:varyColors val="0"/>
        <c:ser>
          <c:idx val="6"/>
          <c:order val="1"/>
          <c:tx>
            <c:strRef>
              <c:f>China!$AP$5</c:f>
              <c:strCache>
                <c:ptCount val="1"/>
                <c:pt idx="0">
                  <c:v>Exports</c:v>
                </c:pt>
              </c:strCache>
            </c:strRef>
          </c:tx>
          <c:spPr>
            <a:solidFill>
              <a:schemeClr val="accent1">
                <a:lumMod val="60000"/>
              </a:schemeClr>
            </a:solidFill>
            <a:ln>
              <a:noFill/>
            </a:ln>
            <a:effectLst/>
          </c:spPr>
          <c:invertIfNegative val="0"/>
          <c:cat>
            <c:numRef>
              <c:f>[0]!Date_range</c:f>
              <c:numCache>
                <c:formatCode>mmm\-yy</c:formatCode>
                <c:ptCount val="54"/>
                <c:pt idx="0">
                  <c:v>39142</c:v>
                </c:pt>
                <c:pt idx="1">
                  <c:v>39234</c:v>
                </c:pt>
                <c:pt idx="2">
                  <c:v>39326</c:v>
                </c:pt>
                <c:pt idx="3">
                  <c:v>39417</c:v>
                </c:pt>
                <c:pt idx="4">
                  <c:v>39508</c:v>
                </c:pt>
                <c:pt idx="5">
                  <c:v>39600</c:v>
                </c:pt>
                <c:pt idx="6">
                  <c:v>39692</c:v>
                </c:pt>
                <c:pt idx="7">
                  <c:v>39783</c:v>
                </c:pt>
                <c:pt idx="8">
                  <c:v>39873</c:v>
                </c:pt>
                <c:pt idx="9">
                  <c:v>39965</c:v>
                </c:pt>
                <c:pt idx="10">
                  <c:v>40057</c:v>
                </c:pt>
                <c:pt idx="11">
                  <c:v>40148</c:v>
                </c:pt>
                <c:pt idx="12">
                  <c:v>40238</c:v>
                </c:pt>
                <c:pt idx="13">
                  <c:v>40330</c:v>
                </c:pt>
                <c:pt idx="14">
                  <c:v>40422</c:v>
                </c:pt>
                <c:pt idx="15">
                  <c:v>40513</c:v>
                </c:pt>
                <c:pt idx="16">
                  <c:v>40603</c:v>
                </c:pt>
                <c:pt idx="17">
                  <c:v>40695</c:v>
                </c:pt>
                <c:pt idx="18">
                  <c:v>40787</c:v>
                </c:pt>
                <c:pt idx="19">
                  <c:v>40878</c:v>
                </c:pt>
                <c:pt idx="20">
                  <c:v>40969</c:v>
                </c:pt>
                <c:pt idx="21">
                  <c:v>41061</c:v>
                </c:pt>
                <c:pt idx="22">
                  <c:v>41153</c:v>
                </c:pt>
                <c:pt idx="23">
                  <c:v>41244</c:v>
                </c:pt>
                <c:pt idx="24">
                  <c:v>41334</c:v>
                </c:pt>
                <c:pt idx="25">
                  <c:v>41426</c:v>
                </c:pt>
                <c:pt idx="26">
                  <c:v>41518</c:v>
                </c:pt>
                <c:pt idx="27">
                  <c:v>41609</c:v>
                </c:pt>
                <c:pt idx="28">
                  <c:v>41699</c:v>
                </c:pt>
                <c:pt idx="29">
                  <c:v>41791</c:v>
                </c:pt>
                <c:pt idx="30">
                  <c:v>41883</c:v>
                </c:pt>
                <c:pt idx="31">
                  <c:v>41974</c:v>
                </c:pt>
                <c:pt idx="32">
                  <c:v>42064</c:v>
                </c:pt>
                <c:pt idx="33">
                  <c:v>42156</c:v>
                </c:pt>
                <c:pt idx="34">
                  <c:v>42248</c:v>
                </c:pt>
                <c:pt idx="35">
                  <c:v>42339</c:v>
                </c:pt>
                <c:pt idx="36">
                  <c:v>42430</c:v>
                </c:pt>
                <c:pt idx="37">
                  <c:v>42522</c:v>
                </c:pt>
                <c:pt idx="38">
                  <c:v>42614</c:v>
                </c:pt>
                <c:pt idx="39">
                  <c:v>42705</c:v>
                </c:pt>
                <c:pt idx="40">
                  <c:v>42795</c:v>
                </c:pt>
                <c:pt idx="41">
                  <c:v>42887</c:v>
                </c:pt>
                <c:pt idx="42">
                  <c:v>42979</c:v>
                </c:pt>
                <c:pt idx="43">
                  <c:v>43070</c:v>
                </c:pt>
                <c:pt idx="44">
                  <c:v>43160</c:v>
                </c:pt>
                <c:pt idx="45">
                  <c:v>43252</c:v>
                </c:pt>
                <c:pt idx="46">
                  <c:v>43344</c:v>
                </c:pt>
                <c:pt idx="47">
                  <c:v>43435</c:v>
                </c:pt>
                <c:pt idx="48">
                  <c:v>43525</c:v>
                </c:pt>
                <c:pt idx="49">
                  <c:v>43617</c:v>
                </c:pt>
                <c:pt idx="50">
                  <c:v>43709</c:v>
                </c:pt>
                <c:pt idx="51">
                  <c:v>43800</c:v>
                </c:pt>
                <c:pt idx="52">
                  <c:v>43891</c:v>
                </c:pt>
                <c:pt idx="53">
                  <c:v>43983</c:v>
                </c:pt>
              </c:numCache>
            </c:numRef>
          </c:cat>
          <c:val>
            <c:numRef>
              <c:f>[0]!Exports</c:f>
              <c:numCache>
                <c:formatCode>0.0</c:formatCode>
                <c:ptCount val="54"/>
                <c:pt idx="0">
                  <c:v>1.3737824003487509</c:v>
                </c:pt>
                <c:pt idx="1">
                  <c:v>1.1898088856859879</c:v>
                </c:pt>
                <c:pt idx="2">
                  <c:v>1.1277930508366421</c:v>
                </c:pt>
                <c:pt idx="3">
                  <c:v>0.86343906805452286</c:v>
                </c:pt>
                <c:pt idx="4">
                  <c:v>0.79760191994913754</c:v>
                </c:pt>
                <c:pt idx="5">
                  <c:v>0.88266136651200655</c:v>
                </c:pt>
                <c:pt idx="6">
                  <c:v>0.93190871628771055</c:v>
                </c:pt>
                <c:pt idx="7">
                  <c:v>-0.20377947162961371</c:v>
                </c:pt>
                <c:pt idx="8">
                  <c:v>-1.7185309655626231</c:v>
                </c:pt>
                <c:pt idx="9">
                  <c:v>-1.9223864624369351</c:v>
                </c:pt>
                <c:pt idx="10">
                  <c:v>-1.741946858307621</c:v>
                </c:pt>
                <c:pt idx="11">
                  <c:v>-0.43680189826544974</c:v>
                </c:pt>
                <c:pt idx="12">
                  <c:v>1.3519366213559258</c:v>
                </c:pt>
                <c:pt idx="13">
                  <c:v>1.9980213231737884</c:v>
                </c:pt>
                <c:pt idx="14">
                  <c:v>1.4848105694451013</c:v>
                </c:pt>
                <c:pt idx="15">
                  <c:v>1.042238397622131</c:v>
                </c:pt>
                <c:pt idx="16">
                  <c:v>1.0457866237739504</c:v>
                </c:pt>
                <c:pt idx="17">
                  <c:v>0.86809235134337459</c:v>
                </c:pt>
                <c:pt idx="18">
                  <c:v>0.76429814488259185</c:v>
                </c:pt>
                <c:pt idx="19">
                  <c:v>0.37870113862885663</c:v>
                </c:pt>
                <c:pt idx="20">
                  <c:v>4.9290664425831583E-2</c:v>
                </c:pt>
                <c:pt idx="21">
                  <c:v>0.14210068898699671</c:v>
                </c:pt>
                <c:pt idx="22">
                  <c:v>-0.21815003067868022</c:v>
                </c:pt>
                <c:pt idx="23">
                  <c:v>8.5613750620801121E-2</c:v>
                </c:pt>
                <c:pt idx="24">
                  <c:v>0.65975277698946655</c:v>
                </c:pt>
                <c:pt idx="25">
                  <c:v>-0.23935001729482033</c:v>
                </c:pt>
                <c:pt idx="26">
                  <c:v>-0.2522787697932099</c:v>
                </c:pt>
                <c:pt idx="27">
                  <c:v>-3.6313637385384373E-2</c:v>
                </c:pt>
                <c:pt idx="28">
                  <c:v>-0.7792004951811341</c:v>
                </c:pt>
                <c:pt idx="29">
                  <c:v>-0.18495442908418305</c:v>
                </c:pt>
                <c:pt idx="30">
                  <c:v>0.30121379008378474</c:v>
                </c:pt>
                <c:pt idx="31">
                  <c:v>3.5879652170462316E-2</c:v>
                </c:pt>
                <c:pt idx="32">
                  <c:v>0.10805570367297412</c:v>
                </c:pt>
                <c:pt idx="33">
                  <c:v>-0.66587426707867248</c:v>
                </c:pt>
                <c:pt idx="34">
                  <c:v>-0.87786375815074613</c:v>
                </c:pt>
                <c:pt idx="35">
                  <c:v>-0.81549322556647486</c:v>
                </c:pt>
                <c:pt idx="36">
                  <c:v>-1.2143042812317784</c:v>
                </c:pt>
                <c:pt idx="37">
                  <c:v>-0.87598125359976553</c:v>
                </c:pt>
                <c:pt idx="38">
                  <c:v>-0.91035090026116083</c:v>
                </c:pt>
                <c:pt idx="39">
                  <c:v>-0.8115675826786326</c:v>
                </c:pt>
                <c:pt idx="40">
                  <c:v>-9.224254243456248E-2</c:v>
                </c:pt>
                <c:pt idx="41">
                  <c:v>7.0373455037314363E-3</c:v>
                </c:pt>
                <c:pt idx="42">
                  <c:v>-0.10263234284475474</c:v>
                </c:pt>
                <c:pt idx="43">
                  <c:v>8.7317872871471872E-2</c:v>
                </c:pt>
                <c:pt idx="44">
                  <c:v>0.54722752782335371</c:v>
                </c:pt>
                <c:pt idx="45">
                  <c:v>0.20943595033788778</c:v>
                </c:pt>
                <c:pt idx="46">
                  <c:v>0.21961289248262031</c:v>
                </c:pt>
                <c:pt idx="47">
                  <c:v>-0.21475579145248144</c:v>
                </c:pt>
                <c:pt idx="48">
                  <c:v>-0.43729412933119277</c:v>
                </c:pt>
                <c:pt idx="49">
                  <c:v>-0.55324844365339876</c:v>
                </c:pt>
                <c:pt idx="50">
                  <c:v>-0.5050776114031571</c:v>
                </c:pt>
                <c:pt idx="51">
                  <c:v>-0.3690729632885002</c:v>
                </c:pt>
                <c:pt idx="52">
                  <c:v>-1.3234776287864869</c:v>
                </c:pt>
                <c:pt idx="53">
                  <c:v>-1.0504894364884552</c:v>
                </c:pt>
              </c:numCache>
            </c:numRef>
          </c:val>
          <c:extLst>
            <c:ext xmlns:c16="http://schemas.microsoft.com/office/drawing/2014/chart" uri="{C3380CC4-5D6E-409C-BE32-E72D297353CC}">
              <c16:uniqueId val="{00000000-9123-49E8-BAF8-A2A1C4C075E5}"/>
            </c:ext>
          </c:extLst>
        </c:ser>
        <c:ser>
          <c:idx val="7"/>
          <c:order val="2"/>
          <c:tx>
            <c:strRef>
              <c:f>China!$AQ$5</c:f>
              <c:strCache>
                <c:ptCount val="1"/>
                <c:pt idx="0">
                  <c:v>Non-oil imports</c:v>
                </c:pt>
              </c:strCache>
            </c:strRef>
          </c:tx>
          <c:spPr>
            <a:solidFill>
              <a:schemeClr val="accent2">
                <a:lumMod val="60000"/>
              </a:schemeClr>
            </a:solidFill>
            <a:ln>
              <a:noFill/>
            </a:ln>
            <a:effectLst/>
          </c:spPr>
          <c:invertIfNegative val="0"/>
          <c:cat>
            <c:numRef>
              <c:f>[0]!Date_range</c:f>
              <c:numCache>
                <c:formatCode>mmm\-yy</c:formatCode>
                <c:ptCount val="54"/>
                <c:pt idx="0">
                  <c:v>39142</c:v>
                </c:pt>
                <c:pt idx="1">
                  <c:v>39234</c:v>
                </c:pt>
                <c:pt idx="2">
                  <c:v>39326</c:v>
                </c:pt>
                <c:pt idx="3">
                  <c:v>39417</c:v>
                </c:pt>
                <c:pt idx="4">
                  <c:v>39508</c:v>
                </c:pt>
                <c:pt idx="5">
                  <c:v>39600</c:v>
                </c:pt>
                <c:pt idx="6">
                  <c:v>39692</c:v>
                </c:pt>
                <c:pt idx="7">
                  <c:v>39783</c:v>
                </c:pt>
                <c:pt idx="8">
                  <c:v>39873</c:v>
                </c:pt>
                <c:pt idx="9">
                  <c:v>39965</c:v>
                </c:pt>
                <c:pt idx="10">
                  <c:v>40057</c:v>
                </c:pt>
                <c:pt idx="11">
                  <c:v>40148</c:v>
                </c:pt>
                <c:pt idx="12">
                  <c:v>40238</c:v>
                </c:pt>
                <c:pt idx="13">
                  <c:v>40330</c:v>
                </c:pt>
                <c:pt idx="14">
                  <c:v>40422</c:v>
                </c:pt>
                <c:pt idx="15">
                  <c:v>40513</c:v>
                </c:pt>
                <c:pt idx="16">
                  <c:v>40603</c:v>
                </c:pt>
                <c:pt idx="17">
                  <c:v>40695</c:v>
                </c:pt>
                <c:pt idx="18">
                  <c:v>40787</c:v>
                </c:pt>
                <c:pt idx="19">
                  <c:v>40878</c:v>
                </c:pt>
                <c:pt idx="20">
                  <c:v>40969</c:v>
                </c:pt>
                <c:pt idx="21">
                  <c:v>41061</c:v>
                </c:pt>
                <c:pt idx="22">
                  <c:v>41153</c:v>
                </c:pt>
                <c:pt idx="23">
                  <c:v>41244</c:v>
                </c:pt>
                <c:pt idx="24">
                  <c:v>41334</c:v>
                </c:pt>
                <c:pt idx="25">
                  <c:v>41426</c:v>
                </c:pt>
                <c:pt idx="26">
                  <c:v>41518</c:v>
                </c:pt>
                <c:pt idx="27">
                  <c:v>41609</c:v>
                </c:pt>
                <c:pt idx="28">
                  <c:v>41699</c:v>
                </c:pt>
                <c:pt idx="29">
                  <c:v>41791</c:v>
                </c:pt>
                <c:pt idx="30">
                  <c:v>41883</c:v>
                </c:pt>
                <c:pt idx="31">
                  <c:v>41974</c:v>
                </c:pt>
                <c:pt idx="32">
                  <c:v>42064</c:v>
                </c:pt>
                <c:pt idx="33">
                  <c:v>42156</c:v>
                </c:pt>
                <c:pt idx="34">
                  <c:v>42248</c:v>
                </c:pt>
                <c:pt idx="35">
                  <c:v>42339</c:v>
                </c:pt>
                <c:pt idx="36">
                  <c:v>42430</c:v>
                </c:pt>
                <c:pt idx="37">
                  <c:v>42522</c:v>
                </c:pt>
                <c:pt idx="38">
                  <c:v>42614</c:v>
                </c:pt>
                <c:pt idx="39">
                  <c:v>42705</c:v>
                </c:pt>
                <c:pt idx="40">
                  <c:v>42795</c:v>
                </c:pt>
                <c:pt idx="41">
                  <c:v>42887</c:v>
                </c:pt>
                <c:pt idx="42">
                  <c:v>42979</c:v>
                </c:pt>
                <c:pt idx="43">
                  <c:v>43070</c:v>
                </c:pt>
                <c:pt idx="44">
                  <c:v>43160</c:v>
                </c:pt>
                <c:pt idx="45">
                  <c:v>43252</c:v>
                </c:pt>
                <c:pt idx="46">
                  <c:v>43344</c:v>
                </c:pt>
                <c:pt idx="47">
                  <c:v>43435</c:v>
                </c:pt>
                <c:pt idx="48">
                  <c:v>43525</c:v>
                </c:pt>
                <c:pt idx="49">
                  <c:v>43617</c:v>
                </c:pt>
                <c:pt idx="50">
                  <c:v>43709</c:v>
                </c:pt>
                <c:pt idx="51">
                  <c:v>43800</c:v>
                </c:pt>
                <c:pt idx="52">
                  <c:v>43891</c:v>
                </c:pt>
                <c:pt idx="53">
                  <c:v>43983</c:v>
                </c:pt>
              </c:numCache>
            </c:numRef>
          </c:cat>
          <c:val>
            <c:numRef>
              <c:f>[0]!Nonoil_imports</c:f>
              <c:numCache>
                <c:formatCode>0.0</c:formatCode>
                <c:ptCount val="54"/>
                <c:pt idx="0">
                  <c:v>0.65525257650576429</c:v>
                </c:pt>
                <c:pt idx="1">
                  <c:v>0.58066475298253062</c:v>
                </c:pt>
                <c:pt idx="2">
                  <c:v>0.67388517693887084</c:v>
                </c:pt>
                <c:pt idx="3">
                  <c:v>0.8104172472305452</c:v>
                </c:pt>
                <c:pt idx="4">
                  <c:v>0.86868884441248484</c:v>
                </c:pt>
                <c:pt idx="5">
                  <c:v>1.094957317753211</c:v>
                </c:pt>
                <c:pt idx="6">
                  <c:v>0.65623244414049953</c:v>
                </c:pt>
                <c:pt idx="7">
                  <c:v>-0.99147280104332058</c:v>
                </c:pt>
                <c:pt idx="8">
                  <c:v>-1.9480062513930345</c:v>
                </c:pt>
                <c:pt idx="9">
                  <c:v>-1.3849635193595191</c:v>
                </c:pt>
                <c:pt idx="10">
                  <c:v>-0.93720477844438399</c:v>
                </c:pt>
                <c:pt idx="11">
                  <c:v>0.86509149848807254</c:v>
                </c:pt>
                <c:pt idx="12">
                  <c:v>2.7977735930359713</c:v>
                </c:pt>
                <c:pt idx="13">
                  <c:v>1.7385103065042335</c:v>
                </c:pt>
                <c:pt idx="14">
                  <c:v>1.055536104387774</c:v>
                </c:pt>
                <c:pt idx="15">
                  <c:v>1.2961355083700561</c:v>
                </c:pt>
                <c:pt idx="16">
                  <c:v>1.3048568635004429</c:v>
                </c:pt>
                <c:pt idx="17">
                  <c:v>0.66801369505475838</c:v>
                </c:pt>
                <c:pt idx="18">
                  <c:v>0.80318032805995598</c:v>
                </c:pt>
                <c:pt idx="19">
                  <c:v>0.49282972679984255</c:v>
                </c:pt>
                <c:pt idx="20">
                  <c:v>-6.2800769929012193E-2</c:v>
                </c:pt>
                <c:pt idx="21">
                  <c:v>-0.19280529998931653</c:v>
                </c:pt>
                <c:pt idx="22">
                  <c:v>-0.33185983133680413</c:v>
                </c:pt>
                <c:pt idx="23">
                  <c:v>-0.35674346212000291</c:v>
                </c:pt>
                <c:pt idx="24">
                  <c:v>0.18283540101711715</c:v>
                </c:pt>
                <c:pt idx="25">
                  <c:v>-3.4465461774834928E-2</c:v>
                </c:pt>
                <c:pt idx="26">
                  <c:v>-8.424245353446165E-2</c:v>
                </c:pt>
                <c:pt idx="27">
                  <c:v>-4.5825377144054352E-3</c:v>
                </c:pt>
                <c:pt idx="28">
                  <c:v>-0.33480247820856102</c:v>
                </c:pt>
                <c:pt idx="29">
                  <c:v>-0.46739462892615546</c:v>
                </c:pt>
                <c:pt idx="30">
                  <c:v>-0.43831508970125937</c:v>
                </c:pt>
                <c:pt idx="31">
                  <c:v>-0.50850969227103349</c:v>
                </c:pt>
                <c:pt idx="32">
                  <c:v>-1.230171362472493</c:v>
                </c:pt>
                <c:pt idx="33">
                  <c:v>-0.98877368299775636</c:v>
                </c:pt>
                <c:pt idx="34">
                  <c:v>-1.0634001388895846</c:v>
                </c:pt>
                <c:pt idx="35">
                  <c:v>-0.92764652568752248</c:v>
                </c:pt>
                <c:pt idx="36">
                  <c:v>-1.1352496733855417</c:v>
                </c:pt>
                <c:pt idx="37">
                  <c:v>-0.77404238029918415</c:v>
                </c:pt>
                <c:pt idx="38">
                  <c:v>-0.66434691466302709</c:v>
                </c:pt>
                <c:pt idx="39">
                  <c:v>-0.36196088263572962</c:v>
                </c:pt>
                <c:pt idx="40">
                  <c:v>0.70970013527042097</c:v>
                </c:pt>
                <c:pt idx="41">
                  <c:v>0.18079206642418702</c:v>
                </c:pt>
                <c:pt idx="42">
                  <c:v>0.33794211495565257</c:v>
                </c:pt>
                <c:pt idx="43">
                  <c:v>0.19941442793305911</c:v>
                </c:pt>
                <c:pt idx="44">
                  <c:v>0.5520712208541646</c:v>
                </c:pt>
                <c:pt idx="45">
                  <c:v>0.55544747458856769</c:v>
                </c:pt>
                <c:pt idx="46">
                  <c:v>0.47957496117796855</c:v>
                </c:pt>
                <c:pt idx="47">
                  <c:v>-0.45674112875837997</c:v>
                </c:pt>
                <c:pt idx="48">
                  <c:v>-0.74134133246637524</c:v>
                </c:pt>
                <c:pt idx="49">
                  <c:v>-0.74253398725302067</c:v>
                </c:pt>
                <c:pt idx="50">
                  <c:v>-0.82331615663909208</c:v>
                </c:pt>
                <c:pt idx="51">
                  <c:v>-0.17931424177869623</c:v>
                </c:pt>
                <c:pt idx="52">
                  <c:v>-0.70623474909717288</c:v>
                </c:pt>
                <c:pt idx="53">
                  <c:v>-0.68656157361646286</c:v>
                </c:pt>
              </c:numCache>
            </c:numRef>
          </c:val>
          <c:extLst>
            <c:ext xmlns:c16="http://schemas.microsoft.com/office/drawing/2014/chart" uri="{C3380CC4-5D6E-409C-BE32-E72D297353CC}">
              <c16:uniqueId val="{00000001-9123-49E8-BAF8-A2A1C4C075E5}"/>
            </c:ext>
          </c:extLst>
        </c:ser>
        <c:ser>
          <c:idx val="2"/>
          <c:order val="3"/>
          <c:tx>
            <c:strRef>
              <c:f>China!$AR$5</c:f>
              <c:strCache>
                <c:ptCount val="1"/>
                <c:pt idx="0">
                  <c:v>Loans</c:v>
                </c:pt>
              </c:strCache>
            </c:strRef>
          </c:tx>
          <c:spPr>
            <a:solidFill>
              <a:schemeClr val="accent3"/>
            </a:solidFill>
            <a:ln>
              <a:noFill/>
            </a:ln>
            <a:effectLst/>
          </c:spPr>
          <c:invertIfNegative val="0"/>
          <c:cat>
            <c:numRef>
              <c:f>[0]!Date_range</c:f>
              <c:numCache>
                <c:formatCode>mmm\-yy</c:formatCode>
                <c:ptCount val="54"/>
                <c:pt idx="0">
                  <c:v>39142</c:v>
                </c:pt>
                <c:pt idx="1">
                  <c:v>39234</c:v>
                </c:pt>
                <c:pt idx="2">
                  <c:v>39326</c:v>
                </c:pt>
                <c:pt idx="3">
                  <c:v>39417</c:v>
                </c:pt>
                <c:pt idx="4">
                  <c:v>39508</c:v>
                </c:pt>
                <c:pt idx="5">
                  <c:v>39600</c:v>
                </c:pt>
                <c:pt idx="6">
                  <c:v>39692</c:v>
                </c:pt>
                <c:pt idx="7">
                  <c:v>39783</c:v>
                </c:pt>
                <c:pt idx="8">
                  <c:v>39873</c:v>
                </c:pt>
                <c:pt idx="9">
                  <c:v>39965</c:v>
                </c:pt>
                <c:pt idx="10">
                  <c:v>40057</c:v>
                </c:pt>
                <c:pt idx="11">
                  <c:v>40148</c:v>
                </c:pt>
                <c:pt idx="12">
                  <c:v>40238</c:v>
                </c:pt>
                <c:pt idx="13">
                  <c:v>40330</c:v>
                </c:pt>
                <c:pt idx="14">
                  <c:v>40422</c:v>
                </c:pt>
                <c:pt idx="15">
                  <c:v>40513</c:v>
                </c:pt>
                <c:pt idx="16">
                  <c:v>40603</c:v>
                </c:pt>
                <c:pt idx="17">
                  <c:v>40695</c:v>
                </c:pt>
                <c:pt idx="18">
                  <c:v>40787</c:v>
                </c:pt>
                <c:pt idx="19">
                  <c:v>40878</c:v>
                </c:pt>
                <c:pt idx="20">
                  <c:v>40969</c:v>
                </c:pt>
                <c:pt idx="21">
                  <c:v>41061</c:v>
                </c:pt>
                <c:pt idx="22">
                  <c:v>41153</c:v>
                </c:pt>
                <c:pt idx="23">
                  <c:v>41244</c:v>
                </c:pt>
                <c:pt idx="24">
                  <c:v>41334</c:v>
                </c:pt>
                <c:pt idx="25">
                  <c:v>41426</c:v>
                </c:pt>
                <c:pt idx="26">
                  <c:v>41518</c:v>
                </c:pt>
                <c:pt idx="27">
                  <c:v>41609</c:v>
                </c:pt>
                <c:pt idx="28">
                  <c:v>41699</c:v>
                </c:pt>
                <c:pt idx="29">
                  <c:v>41791</c:v>
                </c:pt>
                <c:pt idx="30">
                  <c:v>41883</c:v>
                </c:pt>
                <c:pt idx="31">
                  <c:v>41974</c:v>
                </c:pt>
                <c:pt idx="32">
                  <c:v>42064</c:v>
                </c:pt>
                <c:pt idx="33">
                  <c:v>42156</c:v>
                </c:pt>
                <c:pt idx="34">
                  <c:v>42248</c:v>
                </c:pt>
                <c:pt idx="35">
                  <c:v>42339</c:v>
                </c:pt>
                <c:pt idx="36">
                  <c:v>42430</c:v>
                </c:pt>
                <c:pt idx="37">
                  <c:v>42522</c:v>
                </c:pt>
                <c:pt idx="38">
                  <c:v>42614</c:v>
                </c:pt>
                <c:pt idx="39">
                  <c:v>42705</c:v>
                </c:pt>
                <c:pt idx="40">
                  <c:v>42795</c:v>
                </c:pt>
                <c:pt idx="41">
                  <c:v>42887</c:v>
                </c:pt>
                <c:pt idx="42">
                  <c:v>42979</c:v>
                </c:pt>
                <c:pt idx="43">
                  <c:v>43070</c:v>
                </c:pt>
                <c:pt idx="44">
                  <c:v>43160</c:v>
                </c:pt>
                <c:pt idx="45">
                  <c:v>43252</c:v>
                </c:pt>
                <c:pt idx="46">
                  <c:v>43344</c:v>
                </c:pt>
                <c:pt idx="47">
                  <c:v>43435</c:v>
                </c:pt>
                <c:pt idx="48">
                  <c:v>43525</c:v>
                </c:pt>
                <c:pt idx="49">
                  <c:v>43617</c:v>
                </c:pt>
                <c:pt idx="50">
                  <c:v>43709</c:v>
                </c:pt>
                <c:pt idx="51">
                  <c:v>43800</c:v>
                </c:pt>
                <c:pt idx="52">
                  <c:v>43891</c:v>
                </c:pt>
                <c:pt idx="53">
                  <c:v>43983</c:v>
                </c:pt>
              </c:numCache>
            </c:numRef>
          </c:cat>
          <c:val>
            <c:numRef>
              <c:f>[0]!Loans</c:f>
              <c:numCache>
                <c:formatCode>0.0</c:formatCode>
                <c:ptCount val="54"/>
                <c:pt idx="0">
                  <c:v>6.7033978037728023E-2</c:v>
                </c:pt>
                <c:pt idx="1">
                  <c:v>-7.5632262916549717E-2</c:v>
                </c:pt>
                <c:pt idx="2">
                  <c:v>-0.42362599575404114</c:v>
                </c:pt>
                <c:pt idx="3">
                  <c:v>-0.51258259305494358</c:v>
                </c:pt>
                <c:pt idx="4">
                  <c:v>-0.94561659501027895</c:v>
                </c:pt>
                <c:pt idx="5">
                  <c:v>-1.100591295968455</c:v>
                </c:pt>
                <c:pt idx="6">
                  <c:v>-0.69944739493231045</c:v>
                </c:pt>
                <c:pt idx="7">
                  <c:v>9.4448275319137964E-2</c:v>
                </c:pt>
                <c:pt idx="8">
                  <c:v>2.0716345323090049</c:v>
                </c:pt>
                <c:pt idx="9">
                  <c:v>3.3181458454310828</c:v>
                </c:pt>
                <c:pt idx="10">
                  <c:v>3.6907564982763712</c:v>
                </c:pt>
                <c:pt idx="11">
                  <c:v>3.2263918708565669</c:v>
                </c:pt>
                <c:pt idx="12">
                  <c:v>1.7734341149418285</c:v>
                </c:pt>
                <c:pt idx="13">
                  <c:v>0.71658498097073198</c:v>
                </c:pt>
                <c:pt idx="14">
                  <c:v>0.2824320281059513</c:v>
                </c:pt>
                <c:pt idx="15">
                  <c:v>0.27124251901149798</c:v>
                </c:pt>
                <c:pt idx="16">
                  <c:v>-6.4442753822097035E-2</c:v>
                </c:pt>
                <c:pt idx="17">
                  <c:v>-0.3218014629945179</c:v>
                </c:pt>
                <c:pt idx="18">
                  <c:v>-0.55678115397803307</c:v>
                </c:pt>
                <c:pt idx="19">
                  <c:v>-0.37215425391955659</c:v>
                </c:pt>
                <c:pt idx="20">
                  <c:v>-0.30501719935283794</c:v>
                </c:pt>
                <c:pt idx="21">
                  <c:v>-8.6821772011002704E-2</c:v>
                </c:pt>
                <c:pt idx="22">
                  <c:v>0.14815791897251329</c:v>
                </c:pt>
                <c:pt idx="23">
                  <c:v>1.9478564386302261E-2</c:v>
                </c:pt>
                <c:pt idx="24">
                  <c:v>-0.11479554474713481</c:v>
                </c:pt>
                <c:pt idx="25">
                  <c:v>-0.20431161750276017</c:v>
                </c:pt>
                <c:pt idx="26">
                  <c:v>-0.32180146299451717</c:v>
                </c:pt>
                <c:pt idx="27">
                  <c:v>-0.34977523573065078</c:v>
                </c:pt>
                <c:pt idx="28">
                  <c:v>-0.2546644084277993</c:v>
                </c:pt>
                <c:pt idx="29">
                  <c:v>-0.28263818116393152</c:v>
                </c:pt>
                <c:pt idx="30">
                  <c:v>-0.3385857266361969</c:v>
                </c:pt>
                <c:pt idx="31">
                  <c:v>-0.24347489933334596</c:v>
                </c:pt>
                <c:pt idx="32">
                  <c:v>-8.1227017463776058E-2</c:v>
                </c:pt>
                <c:pt idx="33">
                  <c:v>-0.14836407203049484</c:v>
                </c:pt>
                <c:pt idx="34">
                  <c:v>5.8641846216889039E-2</c:v>
                </c:pt>
                <c:pt idx="35">
                  <c:v>8.2890552918498898E-3</c:v>
                </c:pt>
                <c:pt idx="36">
                  <c:v>-9.8011281105454887E-2</c:v>
                </c:pt>
                <c:pt idx="37">
                  <c:v>-0.17633784476662726</c:v>
                </c:pt>
                <c:pt idx="38">
                  <c:v>-0.34418048118342398</c:v>
                </c:pt>
                <c:pt idx="39">
                  <c:v>-0.38334376301400913</c:v>
                </c:pt>
                <c:pt idx="40">
                  <c:v>-0.34977523573065072</c:v>
                </c:pt>
                <c:pt idx="41">
                  <c:v>-0.31061195390006469</c:v>
                </c:pt>
                <c:pt idx="42">
                  <c:v>-0.29942244480561148</c:v>
                </c:pt>
                <c:pt idx="43">
                  <c:v>-0.36096474482510404</c:v>
                </c:pt>
                <c:pt idx="44">
                  <c:v>-0.43369655393904893</c:v>
                </c:pt>
                <c:pt idx="45">
                  <c:v>-0.42250704484459595</c:v>
                </c:pt>
                <c:pt idx="46">
                  <c:v>-0.4113175357501424</c:v>
                </c:pt>
                <c:pt idx="47">
                  <c:v>-0.38893851756123698</c:v>
                </c:pt>
                <c:pt idx="48">
                  <c:v>-0.28263818116393186</c:v>
                </c:pt>
                <c:pt idx="49">
                  <c:v>-0.45048081758072894</c:v>
                </c:pt>
                <c:pt idx="50">
                  <c:v>-0.62391820854475177</c:v>
                </c:pt>
                <c:pt idx="51">
                  <c:v>-0.88127691771717365</c:v>
                </c:pt>
                <c:pt idx="52">
                  <c:v>-1.0099562723033852</c:v>
                </c:pt>
                <c:pt idx="53">
                  <c:v>-0.71514132964632571</c:v>
                </c:pt>
              </c:numCache>
            </c:numRef>
          </c:val>
          <c:extLst>
            <c:ext xmlns:c16="http://schemas.microsoft.com/office/drawing/2014/chart" uri="{C3380CC4-5D6E-409C-BE32-E72D297353CC}">
              <c16:uniqueId val="{00000003-9123-49E8-BAF8-A2A1C4C075E5}"/>
            </c:ext>
          </c:extLst>
        </c:ser>
        <c:ser>
          <c:idx val="0"/>
          <c:order val="4"/>
          <c:tx>
            <c:strRef>
              <c:f>China!$AS$5</c:f>
              <c:strCache>
                <c:ptCount val="1"/>
                <c:pt idx="0">
                  <c:v>Retail sales</c:v>
                </c:pt>
              </c:strCache>
            </c:strRef>
          </c:tx>
          <c:spPr>
            <a:solidFill>
              <a:srgbClr val="FAC090"/>
            </a:solidFill>
            <a:ln>
              <a:noFill/>
            </a:ln>
            <a:effectLst/>
          </c:spPr>
          <c:invertIfNegative val="0"/>
          <c:cat>
            <c:numRef>
              <c:f>[0]!Date_range</c:f>
              <c:numCache>
                <c:formatCode>mmm\-yy</c:formatCode>
                <c:ptCount val="54"/>
                <c:pt idx="0">
                  <c:v>39142</c:v>
                </c:pt>
                <c:pt idx="1">
                  <c:v>39234</c:v>
                </c:pt>
                <c:pt idx="2">
                  <c:v>39326</c:v>
                </c:pt>
                <c:pt idx="3">
                  <c:v>39417</c:v>
                </c:pt>
                <c:pt idx="4">
                  <c:v>39508</c:v>
                </c:pt>
                <c:pt idx="5">
                  <c:v>39600</c:v>
                </c:pt>
                <c:pt idx="6">
                  <c:v>39692</c:v>
                </c:pt>
                <c:pt idx="7">
                  <c:v>39783</c:v>
                </c:pt>
                <c:pt idx="8">
                  <c:v>39873</c:v>
                </c:pt>
                <c:pt idx="9">
                  <c:v>39965</c:v>
                </c:pt>
                <c:pt idx="10">
                  <c:v>40057</c:v>
                </c:pt>
                <c:pt idx="11">
                  <c:v>40148</c:v>
                </c:pt>
                <c:pt idx="12">
                  <c:v>40238</c:v>
                </c:pt>
                <c:pt idx="13">
                  <c:v>40330</c:v>
                </c:pt>
                <c:pt idx="14">
                  <c:v>40422</c:v>
                </c:pt>
                <c:pt idx="15">
                  <c:v>40513</c:v>
                </c:pt>
                <c:pt idx="16">
                  <c:v>40603</c:v>
                </c:pt>
                <c:pt idx="17">
                  <c:v>40695</c:v>
                </c:pt>
                <c:pt idx="18">
                  <c:v>40787</c:v>
                </c:pt>
                <c:pt idx="19">
                  <c:v>40878</c:v>
                </c:pt>
                <c:pt idx="20">
                  <c:v>40969</c:v>
                </c:pt>
                <c:pt idx="21">
                  <c:v>41061</c:v>
                </c:pt>
                <c:pt idx="22">
                  <c:v>41153</c:v>
                </c:pt>
                <c:pt idx="23">
                  <c:v>41244</c:v>
                </c:pt>
                <c:pt idx="24">
                  <c:v>41334</c:v>
                </c:pt>
                <c:pt idx="25">
                  <c:v>41426</c:v>
                </c:pt>
                <c:pt idx="26">
                  <c:v>41518</c:v>
                </c:pt>
                <c:pt idx="27">
                  <c:v>41609</c:v>
                </c:pt>
                <c:pt idx="28">
                  <c:v>41699</c:v>
                </c:pt>
                <c:pt idx="29">
                  <c:v>41791</c:v>
                </c:pt>
                <c:pt idx="30">
                  <c:v>41883</c:v>
                </c:pt>
                <c:pt idx="31">
                  <c:v>41974</c:v>
                </c:pt>
                <c:pt idx="32">
                  <c:v>42064</c:v>
                </c:pt>
                <c:pt idx="33">
                  <c:v>42156</c:v>
                </c:pt>
                <c:pt idx="34">
                  <c:v>42248</c:v>
                </c:pt>
                <c:pt idx="35">
                  <c:v>42339</c:v>
                </c:pt>
                <c:pt idx="36">
                  <c:v>42430</c:v>
                </c:pt>
                <c:pt idx="37">
                  <c:v>42522</c:v>
                </c:pt>
                <c:pt idx="38">
                  <c:v>42614</c:v>
                </c:pt>
                <c:pt idx="39">
                  <c:v>42705</c:v>
                </c:pt>
                <c:pt idx="40">
                  <c:v>42795</c:v>
                </c:pt>
                <c:pt idx="41">
                  <c:v>42887</c:v>
                </c:pt>
                <c:pt idx="42">
                  <c:v>42979</c:v>
                </c:pt>
                <c:pt idx="43">
                  <c:v>43070</c:v>
                </c:pt>
                <c:pt idx="44">
                  <c:v>43160</c:v>
                </c:pt>
                <c:pt idx="45">
                  <c:v>43252</c:v>
                </c:pt>
                <c:pt idx="46">
                  <c:v>43344</c:v>
                </c:pt>
                <c:pt idx="47">
                  <c:v>43435</c:v>
                </c:pt>
                <c:pt idx="48">
                  <c:v>43525</c:v>
                </c:pt>
                <c:pt idx="49">
                  <c:v>43617</c:v>
                </c:pt>
                <c:pt idx="50">
                  <c:v>43709</c:v>
                </c:pt>
                <c:pt idx="51">
                  <c:v>43800</c:v>
                </c:pt>
                <c:pt idx="52">
                  <c:v>43891</c:v>
                </c:pt>
                <c:pt idx="53">
                  <c:v>43983</c:v>
                </c:pt>
              </c:numCache>
            </c:numRef>
          </c:cat>
          <c:val>
            <c:numRef>
              <c:f>[0]!Retail_sales</c:f>
              <c:numCache>
                <c:formatCode>0.0</c:formatCode>
                <c:ptCount val="54"/>
                <c:pt idx="0">
                  <c:v>0.37291469736094457</c:v>
                </c:pt>
                <c:pt idx="1">
                  <c:v>0.41867914488590813</c:v>
                </c:pt>
                <c:pt idx="2">
                  <c:v>0.23562135478605248</c:v>
                </c:pt>
                <c:pt idx="3">
                  <c:v>0.44918877656921846</c:v>
                </c:pt>
                <c:pt idx="4">
                  <c:v>0.42376408349979394</c:v>
                </c:pt>
                <c:pt idx="5">
                  <c:v>0.63733150528295901</c:v>
                </c:pt>
                <c:pt idx="6">
                  <c:v>1.0542964716215184</c:v>
                </c:pt>
                <c:pt idx="7">
                  <c:v>1.1051458577603668</c:v>
                </c:pt>
                <c:pt idx="8">
                  <c:v>0.80513447954115858</c:v>
                </c:pt>
                <c:pt idx="9">
                  <c:v>1.0034470854826698</c:v>
                </c:pt>
                <c:pt idx="10">
                  <c:v>1.054296471621518</c:v>
                </c:pt>
                <c:pt idx="11">
                  <c:v>0.91700312904662606</c:v>
                </c:pt>
                <c:pt idx="12">
                  <c:v>0.82038929538281413</c:v>
                </c:pt>
                <c:pt idx="13">
                  <c:v>0.7898796636995048</c:v>
                </c:pt>
                <c:pt idx="14">
                  <c:v>0.75937003201619524</c:v>
                </c:pt>
                <c:pt idx="15">
                  <c:v>0.62716162805518849</c:v>
                </c:pt>
                <c:pt idx="16">
                  <c:v>0.25087617062770795</c:v>
                </c:pt>
                <c:pt idx="17">
                  <c:v>0.25087617062770745</c:v>
                </c:pt>
                <c:pt idx="18">
                  <c:v>0.12375270528058617</c:v>
                </c:pt>
                <c:pt idx="19">
                  <c:v>0.41359420627202415</c:v>
                </c:pt>
                <c:pt idx="20">
                  <c:v>0.13900752112224046</c:v>
                </c:pt>
                <c:pt idx="21">
                  <c:v>0.16443221419166495</c:v>
                </c:pt>
                <c:pt idx="22">
                  <c:v>0.32715024983598068</c:v>
                </c:pt>
                <c:pt idx="23">
                  <c:v>0.4949532240941818</c:v>
                </c:pt>
                <c:pt idx="24">
                  <c:v>8.3073196369507593E-2</c:v>
                </c:pt>
                <c:pt idx="25">
                  <c:v>0.23562135478605259</c:v>
                </c:pt>
                <c:pt idx="26">
                  <c:v>0.16951715280554969</c:v>
                </c:pt>
                <c:pt idx="27">
                  <c:v>0.22545147755828285</c:v>
                </c:pt>
                <c:pt idx="28">
                  <c:v>6.7818380527852648E-2</c:v>
                </c:pt>
                <c:pt idx="29">
                  <c:v>7.2903319141737963E-2</c:v>
                </c:pt>
                <c:pt idx="30">
                  <c:v>4.239368745842792E-2</c:v>
                </c:pt>
                <c:pt idx="31">
                  <c:v>0.11866776666670076</c:v>
                </c:pt>
                <c:pt idx="32">
                  <c:v>3.7308748844542966E-2</c:v>
                </c:pt>
                <c:pt idx="33">
                  <c:v>-3.388039174984521E-2</c:v>
                </c:pt>
                <c:pt idx="34">
                  <c:v>6.7991171612337351E-3</c:v>
                </c:pt>
                <c:pt idx="35">
                  <c:v>6.7818380527851843E-2</c:v>
                </c:pt>
                <c:pt idx="36">
                  <c:v>-0.11523940957200383</c:v>
                </c:pt>
                <c:pt idx="37">
                  <c:v>-9.9984593730348445E-2</c:v>
                </c:pt>
                <c:pt idx="38">
                  <c:v>-8.4729777888694582E-2</c:v>
                </c:pt>
                <c:pt idx="39">
                  <c:v>-0.19151348878027596</c:v>
                </c:pt>
                <c:pt idx="40">
                  <c:v>-0.24236287491912559</c:v>
                </c:pt>
                <c:pt idx="41">
                  <c:v>-9.4899655116464032E-2</c:v>
                </c:pt>
                <c:pt idx="42">
                  <c:v>-0.17117373432473662</c:v>
                </c:pt>
                <c:pt idx="43">
                  <c:v>-0.29321226105797377</c:v>
                </c:pt>
                <c:pt idx="44">
                  <c:v>-0.33389176996905306</c:v>
                </c:pt>
                <c:pt idx="45">
                  <c:v>-0.46610017393005965</c:v>
                </c:pt>
                <c:pt idx="46">
                  <c:v>-0.58305376204941128</c:v>
                </c:pt>
                <c:pt idx="47">
                  <c:v>-0.65424290264380025</c:v>
                </c:pt>
                <c:pt idx="48">
                  <c:v>-0.51694956006890858</c:v>
                </c:pt>
                <c:pt idx="49">
                  <c:v>-0.59322363927718091</c:v>
                </c:pt>
                <c:pt idx="50">
                  <c:v>-0.71017722739653344</c:v>
                </c:pt>
                <c:pt idx="51">
                  <c:v>-0.85255550858531048</c:v>
                </c:pt>
                <c:pt idx="52">
                  <c:v>-5.0577997422681014</c:v>
                </c:pt>
                <c:pt idx="53">
                  <c:v>-3.670648247184483</c:v>
                </c:pt>
              </c:numCache>
            </c:numRef>
          </c:val>
          <c:extLst>
            <c:ext xmlns:c16="http://schemas.microsoft.com/office/drawing/2014/chart" uri="{C3380CC4-5D6E-409C-BE32-E72D297353CC}">
              <c16:uniqueId val="{00000004-9123-49E8-BAF8-A2A1C4C075E5}"/>
            </c:ext>
          </c:extLst>
        </c:ser>
        <c:ser>
          <c:idx val="5"/>
          <c:order val="5"/>
          <c:tx>
            <c:strRef>
              <c:f>China!$AN$5</c:f>
              <c:strCache>
                <c:ptCount val="1"/>
                <c:pt idx="0">
                  <c:v>IP</c:v>
                </c:pt>
              </c:strCache>
            </c:strRef>
          </c:tx>
          <c:spPr>
            <a:solidFill>
              <a:schemeClr val="tx1"/>
            </a:solidFill>
            <a:ln>
              <a:noFill/>
            </a:ln>
            <a:effectLst/>
          </c:spPr>
          <c:invertIfNegative val="0"/>
          <c:cat>
            <c:numRef>
              <c:f>[0]!Date_range</c:f>
              <c:numCache>
                <c:formatCode>mmm\-yy</c:formatCode>
                <c:ptCount val="54"/>
                <c:pt idx="0">
                  <c:v>39142</c:v>
                </c:pt>
                <c:pt idx="1">
                  <c:v>39234</c:v>
                </c:pt>
                <c:pt idx="2">
                  <c:v>39326</c:v>
                </c:pt>
                <c:pt idx="3">
                  <c:v>39417</c:v>
                </c:pt>
                <c:pt idx="4">
                  <c:v>39508</c:v>
                </c:pt>
                <c:pt idx="5">
                  <c:v>39600</c:v>
                </c:pt>
                <c:pt idx="6">
                  <c:v>39692</c:v>
                </c:pt>
                <c:pt idx="7">
                  <c:v>39783</c:v>
                </c:pt>
                <c:pt idx="8">
                  <c:v>39873</c:v>
                </c:pt>
                <c:pt idx="9">
                  <c:v>39965</c:v>
                </c:pt>
                <c:pt idx="10">
                  <c:v>40057</c:v>
                </c:pt>
                <c:pt idx="11">
                  <c:v>40148</c:v>
                </c:pt>
                <c:pt idx="12">
                  <c:v>40238</c:v>
                </c:pt>
                <c:pt idx="13">
                  <c:v>40330</c:v>
                </c:pt>
                <c:pt idx="14">
                  <c:v>40422</c:v>
                </c:pt>
                <c:pt idx="15">
                  <c:v>40513</c:v>
                </c:pt>
                <c:pt idx="16">
                  <c:v>40603</c:v>
                </c:pt>
                <c:pt idx="17">
                  <c:v>40695</c:v>
                </c:pt>
                <c:pt idx="18">
                  <c:v>40787</c:v>
                </c:pt>
                <c:pt idx="19">
                  <c:v>40878</c:v>
                </c:pt>
                <c:pt idx="20">
                  <c:v>40969</c:v>
                </c:pt>
                <c:pt idx="21">
                  <c:v>41061</c:v>
                </c:pt>
                <c:pt idx="22">
                  <c:v>41153</c:v>
                </c:pt>
                <c:pt idx="23">
                  <c:v>41244</c:v>
                </c:pt>
                <c:pt idx="24">
                  <c:v>41334</c:v>
                </c:pt>
                <c:pt idx="25">
                  <c:v>41426</c:v>
                </c:pt>
                <c:pt idx="26">
                  <c:v>41518</c:v>
                </c:pt>
                <c:pt idx="27">
                  <c:v>41609</c:v>
                </c:pt>
                <c:pt idx="28">
                  <c:v>41699</c:v>
                </c:pt>
                <c:pt idx="29">
                  <c:v>41791</c:v>
                </c:pt>
                <c:pt idx="30">
                  <c:v>41883</c:v>
                </c:pt>
                <c:pt idx="31">
                  <c:v>41974</c:v>
                </c:pt>
                <c:pt idx="32">
                  <c:v>42064</c:v>
                </c:pt>
                <c:pt idx="33">
                  <c:v>42156</c:v>
                </c:pt>
                <c:pt idx="34">
                  <c:v>42248</c:v>
                </c:pt>
                <c:pt idx="35">
                  <c:v>42339</c:v>
                </c:pt>
                <c:pt idx="36">
                  <c:v>42430</c:v>
                </c:pt>
                <c:pt idx="37">
                  <c:v>42522</c:v>
                </c:pt>
                <c:pt idx="38">
                  <c:v>42614</c:v>
                </c:pt>
                <c:pt idx="39">
                  <c:v>42705</c:v>
                </c:pt>
                <c:pt idx="40">
                  <c:v>42795</c:v>
                </c:pt>
                <c:pt idx="41">
                  <c:v>42887</c:v>
                </c:pt>
                <c:pt idx="42">
                  <c:v>42979</c:v>
                </c:pt>
                <c:pt idx="43">
                  <c:v>43070</c:v>
                </c:pt>
                <c:pt idx="44">
                  <c:v>43160</c:v>
                </c:pt>
                <c:pt idx="45">
                  <c:v>43252</c:v>
                </c:pt>
                <c:pt idx="46">
                  <c:v>43344</c:v>
                </c:pt>
                <c:pt idx="47">
                  <c:v>43435</c:v>
                </c:pt>
                <c:pt idx="48">
                  <c:v>43525</c:v>
                </c:pt>
                <c:pt idx="49">
                  <c:v>43617</c:v>
                </c:pt>
                <c:pt idx="50">
                  <c:v>43709</c:v>
                </c:pt>
                <c:pt idx="51">
                  <c:v>43800</c:v>
                </c:pt>
                <c:pt idx="52">
                  <c:v>43891</c:v>
                </c:pt>
                <c:pt idx="53">
                  <c:v>43983</c:v>
                </c:pt>
              </c:numCache>
            </c:numRef>
          </c:cat>
          <c:val>
            <c:numRef>
              <c:f>[0]!VAI</c:f>
              <c:numCache>
                <c:formatCode>0.0</c:formatCode>
                <c:ptCount val="54"/>
                <c:pt idx="0">
                  <c:v>1.2923992422670552</c:v>
                </c:pt>
                <c:pt idx="1">
                  <c:v>1.6902442415392629</c:v>
                </c:pt>
                <c:pt idx="2">
                  <c:v>1.6581599674044074</c:v>
                </c:pt>
                <c:pt idx="3">
                  <c:v>1.5426565805189278</c:v>
                </c:pt>
                <c:pt idx="4">
                  <c:v>1.2859823874400842</c:v>
                </c:pt>
                <c:pt idx="5">
                  <c:v>1.2282306939973442</c:v>
                </c:pt>
                <c:pt idx="6">
                  <c:v>0.66354746922388808</c:v>
                </c:pt>
                <c:pt idx="7">
                  <c:v>-0.5941560768624462</c:v>
                </c:pt>
                <c:pt idx="8">
                  <c:v>-0.35031559343754465</c:v>
                </c:pt>
                <c:pt idx="9">
                  <c:v>-0.10647511001264313</c:v>
                </c:pt>
                <c:pt idx="10">
                  <c:v>0.54162722751143744</c:v>
                </c:pt>
                <c:pt idx="11">
                  <c:v>1.6196588384425807</c:v>
                </c:pt>
                <c:pt idx="12">
                  <c:v>1.4784880322492169</c:v>
                </c:pt>
                <c:pt idx="13">
                  <c:v>1.2474812584782575</c:v>
                </c:pt>
                <c:pt idx="14">
                  <c:v>0.77263400128239679</c:v>
                </c:pt>
                <c:pt idx="15">
                  <c:v>0.72771601749359904</c:v>
                </c:pt>
                <c:pt idx="16">
                  <c:v>0.97797335574547173</c:v>
                </c:pt>
                <c:pt idx="17">
                  <c:v>0.84963625920604979</c:v>
                </c:pt>
                <c:pt idx="18">
                  <c:v>0.81755198507119431</c:v>
                </c:pt>
                <c:pt idx="19">
                  <c:v>0.63146319508903259</c:v>
                </c:pt>
                <c:pt idx="20">
                  <c:v>1.0293081943612405</c:v>
                </c:pt>
                <c:pt idx="21">
                  <c:v>-1.0222287608076683E-2</c:v>
                </c:pt>
                <c:pt idx="22">
                  <c:v>-8.0807690704758794E-2</c:v>
                </c:pt>
                <c:pt idx="23">
                  <c:v>9.2447389623460774E-2</c:v>
                </c:pt>
                <c:pt idx="24">
                  <c:v>9.0282768728366467E-3</c:v>
                </c:pt>
                <c:pt idx="25">
                  <c:v>-7.4390835877787609E-2</c:v>
                </c:pt>
                <c:pt idx="26">
                  <c:v>0.111697954104374</c:v>
                </c:pt>
                <c:pt idx="27">
                  <c:v>9.2447389623460788E-2</c:v>
                </c:pt>
                <c:pt idx="28">
                  <c:v>-0.16422680345538296</c:v>
                </c:pt>
                <c:pt idx="29">
                  <c:v>-0.11930881966658534</c:v>
                </c:pt>
                <c:pt idx="30">
                  <c:v>-0.29898075482177588</c:v>
                </c:pt>
                <c:pt idx="31">
                  <c:v>-0.36956615791845787</c:v>
                </c:pt>
                <c:pt idx="32">
                  <c:v>-0.60057293168941728</c:v>
                </c:pt>
                <c:pt idx="33">
                  <c:v>-0.62624035099730169</c:v>
                </c:pt>
                <c:pt idx="34">
                  <c:v>-0.69040889926701254</c:v>
                </c:pt>
                <c:pt idx="35">
                  <c:v>-0.69682575409398373</c:v>
                </c:pt>
                <c:pt idx="36">
                  <c:v>-0.70324260892095458</c:v>
                </c:pt>
                <c:pt idx="37">
                  <c:v>-0.66474147995912825</c:v>
                </c:pt>
                <c:pt idx="38">
                  <c:v>-0.65190777030518599</c:v>
                </c:pt>
                <c:pt idx="39">
                  <c:v>-0.65832462513215717</c:v>
                </c:pt>
                <c:pt idx="40">
                  <c:v>-0.53640438341970642</c:v>
                </c:pt>
                <c:pt idx="41">
                  <c:v>-0.5107369641118219</c:v>
                </c:pt>
                <c:pt idx="42">
                  <c:v>-0.61340664134335943</c:v>
                </c:pt>
                <c:pt idx="43">
                  <c:v>-0.64549091547821502</c:v>
                </c:pt>
                <c:pt idx="44">
                  <c:v>-0.52357067376576405</c:v>
                </c:pt>
                <c:pt idx="45">
                  <c:v>-0.56207180272759072</c:v>
                </c:pt>
                <c:pt idx="46">
                  <c:v>-0.68399204444004147</c:v>
                </c:pt>
                <c:pt idx="47">
                  <c:v>-0.74174373788278114</c:v>
                </c:pt>
                <c:pt idx="48">
                  <c:v>-0.60698978651638835</c:v>
                </c:pt>
                <c:pt idx="49">
                  <c:v>-0.76099430236369459</c:v>
                </c:pt>
                <c:pt idx="50">
                  <c:v>-0.87008083442220308</c:v>
                </c:pt>
                <c:pt idx="51">
                  <c:v>-0.69040889926701254</c:v>
                </c:pt>
                <c:pt idx="52">
                  <c:v>-3.6357452648467441</c:v>
                </c:pt>
                <c:pt idx="53">
                  <c:v>-1.5180291562296508</c:v>
                </c:pt>
              </c:numCache>
            </c:numRef>
          </c:val>
          <c:extLst>
            <c:ext xmlns:c16="http://schemas.microsoft.com/office/drawing/2014/chart" uri="{C3380CC4-5D6E-409C-BE32-E72D297353CC}">
              <c16:uniqueId val="{00000005-9123-49E8-BAF8-A2A1C4C075E5}"/>
            </c:ext>
          </c:extLst>
        </c:ser>
        <c:ser>
          <c:idx val="4"/>
          <c:order val="6"/>
          <c:tx>
            <c:strRef>
              <c:f>China!$AO$5</c:f>
              <c:strCache>
                <c:ptCount val="1"/>
                <c:pt idx="0">
                  <c:v>FAI</c:v>
                </c:pt>
              </c:strCache>
            </c:strRef>
          </c:tx>
          <c:spPr>
            <a:solidFill>
              <a:srgbClr val="C00000"/>
            </a:solidFill>
            <a:ln>
              <a:noFill/>
            </a:ln>
            <a:effectLst/>
          </c:spPr>
          <c:invertIfNegative val="0"/>
          <c:cat>
            <c:numRef>
              <c:f>[0]!Date_range</c:f>
              <c:numCache>
                <c:formatCode>mmm\-yy</c:formatCode>
                <c:ptCount val="54"/>
                <c:pt idx="0">
                  <c:v>39142</c:v>
                </c:pt>
                <c:pt idx="1">
                  <c:v>39234</c:v>
                </c:pt>
                <c:pt idx="2">
                  <c:v>39326</c:v>
                </c:pt>
                <c:pt idx="3">
                  <c:v>39417</c:v>
                </c:pt>
                <c:pt idx="4">
                  <c:v>39508</c:v>
                </c:pt>
                <c:pt idx="5">
                  <c:v>39600</c:v>
                </c:pt>
                <c:pt idx="6">
                  <c:v>39692</c:v>
                </c:pt>
                <c:pt idx="7">
                  <c:v>39783</c:v>
                </c:pt>
                <c:pt idx="8">
                  <c:v>39873</c:v>
                </c:pt>
                <c:pt idx="9">
                  <c:v>39965</c:v>
                </c:pt>
                <c:pt idx="10">
                  <c:v>40057</c:v>
                </c:pt>
                <c:pt idx="11">
                  <c:v>40148</c:v>
                </c:pt>
                <c:pt idx="12">
                  <c:v>40238</c:v>
                </c:pt>
                <c:pt idx="13">
                  <c:v>40330</c:v>
                </c:pt>
                <c:pt idx="14">
                  <c:v>40422</c:v>
                </c:pt>
                <c:pt idx="15">
                  <c:v>40513</c:v>
                </c:pt>
                <c:pt idx="16">
                  <c:v>40603</c:v>
                </c:pt>
                <c:pt idx="17">
                  <c:v>40695</c:v>
                </c:pt>
                <c:pt idx="18">
                  <c:v>40787</c:v>
                </c:pt>
                <c:pt idx="19">
                  <c:v>40878</c:v>
                </c:pt>
                <c:pt idx="20">
                  <c:v>40969</c:v>
                </c:pt>
                <c:pt idx="21">
                  <c:v>41061</c:v>
                </c:pt>
                <c:pt idx="22">
                  <c:v>41153</c:v>
                </c:pt>
                <c:pt idx="23">
                  <c:v>41244</c:v>
                </c:pt>
                <c:pt idx="24">
                  <c:v>41334</c:v>
                </c:pt>
                <c:pt idx="25">
                  <c:v>41426</c:v>
                </c:pt>
                <c:pt idx="26">
                  <c:v>41518</c:v>
                </c:pt>
                <c:pt idx="27">
                  <c:v>41609</c:v>
                </c:pt>
                <c:pt idx="28">
                  <c:v>41699</c:v>
                </c:pt>
                <c:pt idx="29">
                  <c:v>41791</c:v>
                </c:pt>
                <c:pt idx="30">
                  <c:v>41883</c:v>
                </c:pt>
                <c:pt idx="31">
                  <c:v>41974</c:v>
                </c:pt>
                <c:pt idx="32">
                  <c:v>42064</c:v>
                </c:pt>
                <c:pt idx="33">
                  <c:v>42156</c:v>
                </c:pt>
                <c:pt idx="34">
                  <c:v>42248</c:v>
                </c:pt>
                <c:pt idx="35">
                  <c:v>42339</c:v>
                </c:pt>
                <c:pt idx="36">
                  <c:v>42430</c:v>
                </c:pt>
                <c:pt idx="37">
                  <c:v>42522</c:v>
                </c:pt>
                <c:pt idx="38">
                  <c:v>42614</c:v>
                </c:pt>
                <c:pt idx="39">
                  <c:v>42705</c:v>
                </c:pt>
                <c:pt idx="40">
                  <c:v>42795</c:v>
                </c:pt>
                <c:pt idx="41">
                  <c:v>42887</c:v>
                </c:pt>
                <c:pt idx="42">
                  <c:v>42979</c:v>
                </c:pt>
                <c:pt idx="43">
                  <c:v>43070</c:v>
                </c:pt>
                <c:pt idx="44">
                  <c:v>43160</c:v>
                </c:pt>
                <c:pt idx="45">
                  <c:v>43252</c:v>
                </c:pt>
                <c:pt idx="46">
                  <c:v>43344</c:v>
                </c:pt>
                <c:pt idx="47">
                  <c:v>43435</c:v>
                </c:pt>
                <c:pt idx="48">
                  <c:v>43525</c:v>
                </c:pt>
                <c:pt idx="49">
                  <c:v>43617</c:v>
                </c:pt>
                <c:pt idx="50">
                  <c:v>43709</c:v>
                </c:pt>
                <c:pt idx="51">
                  <c:v>43800</c:v>
                </c:pt>
                <c:pt idx="52">
                  <c:v>43891</c:v>
                </c:pt>
                <c:pt idx="53">
                  <c:v>43983</c:v>
                </c:pt>
              </c:numCache>
            </c:numRef>
          </c:cat>
          <c:val>
            <c:numRef>
              <c:f>[0]!FAI</c:f>
              <c:numCache>
                <c:formatCode>0.0</c:formatCode>
                <c:ptCount val="54"/>
                <c:pt idx="0">
                  <c:v>0.68747374354370117</c:v>
                </c:pt>
                <c:pt idx="1">
                  <c:v>0.86991280125159387</c:v>
                </c:pt>
                <c:pt idx="2">
                  <c:v>0.91856321664036533</c:v>
                </c:pt>
                <c:pt idx="3">
                  <c:v>0.91248191471676876</c:v>
                </c:pt>
                <c:pt idx="4">
                  <c:v>0.76044936662685825</c:v>
                </c:pt>
                <c:pt idx="5">
                  <c:v>0.86991280125159387</c:v>
                </c:pt>
                <c:pt idx="6">
                  <c:v>0.99762014164711876</c:v>
                </c:pt>
                <c:pt idx="7">
                  <c:v>0.93072582048755814</c:v>
                </c:pt>
                <c:pt idx="8">
                  <c:v>0.97633558491453132</c:v>
                </c:pt>
                <c:pt idx="9">
                  <c:v>1.4445958330314557</c:v>
                </c:pt>
                <c:pt idx="10">
                  <c:v>1.511490154191016</c:v>
                </c:pt>
                <c:pt idx="11">
                  <c:v>1.405067370528079</c:v>
                </c:pt>
                <c:pt idx="12">
                  <c:v>0.91552256567856716</c:v>
                </c:pt>
                <c:pt idx="13">
                  <c:v>0.8516688954808046</c:v>
                </c:pt>
                <c:pt idx="14">
                  <c:v>0.75132741374146372</c:v>
                </c:pt>
                <c:pt idx="15">
                  <c:v>0.7391648098942708</c:v>
                </c:pt>
                <c:pt idx="16">
                  <c:v>0.76957131951225277</c:v>
                </c:pt>
                <c:pt idx="17">
                  <c:v>0.83038433874821715</c:v>
                </c:pt>
                <c:pt idx="18">
                  <c:v>0.78477457432124387</c:v>
                </c:pt>
                <c:pt idx="19">
                  <c:v>0.72092090412348153</c:v>
                </c:pt>
                <c:pt idx="20">
                  <c:v>0.43814036467624806</c:v>
                </c:pt>
                <c:pt idx="21">
                  <c:v>0.34083953389870536</c:v>
                </c:pt>
                <c:pt idx="22">
                  <c:v>0.35300213774589811</c:v>
                </c:pt>
                <c:pt idx="23">
                  <c:v>0.38036799640208213</c:v>
                </c:pt>
                <c:pt idx="24">
                  <c:v>0.41989645890545879</c:v>
                </c:pt>
                <c:pt idx="25">
                  <c:v>0.35300213774589828</c:v>
                </c:pt>
                <c:pt idx="26">
                  <c:v>0.33779888293690724</c:v>
                </c:pt>
                <c:pt idx="27">
                  <c:v>0.30739237331892516</c:v>
                </c:pt>
                <c:pt idx="28">
                  <c:v>0.11887201368743604</c:v>
                </c:pt>
                <c:pt idx="29">
                  <c:v>7.0221598298664742E-2</c:v>
                </c:pt>
                <c:pt idx="30">
                  <c:v>3.3272771391041366E-3</c:v>
                </c:pt>
                <c:pt idx="31">
                  <c:v>-6.3567044020456501E-2</c:v>
                </c:pt>
                <c:pt idx="32">
                  <c:v>-0.24904675269014728</c:v>
                </c:pt>
                <c:pt idx="33">
                  <c:v>-0.446689065207031</c:v>
                </c:pt>
                <c:pt idx="34">
                  <c:v>-0.51966468829018797</c:v>
                </c:pt>
                <c:pt idx="35">
                  <c:v>-0.58047770752615235</c:v>
                </c:pt>
                <c:pt idx="36">
                  <c:v>-0.5591931507935648</c:v>
                </c:pt>
                <c:pt idx="37">
                  <c:v>-0.62000617002952885</c:v>
                </c:pt>
                <c:pt idx="38">
                  <c:v>-0.76291676523404472</c:v>
                </c:pt>
                <c:pt idx="39">
                  <c:v>-0.75379481234865009</c:v>
                </c:pt>
                <c:pt idx="40">
                  <c:v>-0.68385984022729129</c:v>
                </c:pt>
                <c:pt idx="41">
                  <c:v>-0.7112256988834752</c:v>
                </c:pt>
                <c:pt idx="42">
                  <c:v>-0.78724197292843046</c:v>
                </c:pt>
                <c:pt idx="43">
                  <c:v>-0.84501434120259644</c:v>
                </c:pt>
                <c:pt idx="44">
                  <c:v>-0.79636392581382509</c:v>
                </c:pt>
                <c:pt idx="45">
                  <c:v>-0.92407126620934987</c:v>
                </c:pt>
                <c:pt idx="46">
                  <c:v>-1.0122501441014979</c:v>
                </c:pt>
                <c:pt idx="47">
                  <c:v>-0.97272168159812111</c:v>
                </c:pt>
                <c:pt idx="48">
                  <c:v>-0.94231517198013914</c:v>
                </c:pt>
                <c:pt idx="49">
                  <c:v>-0.97272168159812133</c:v>
                </c:pt>
                <c:pt idx="50">
                  <c:v>-1.0000875402543052</c:v>
                </c:pt>
                <c:pt idx="51">
                  <c:v>-1.0244127479486906</c:v>
                </c:pt>
                <c:pt idx="52">
                  <c:v>-3.4842993760434431</c:v>
                </c:pt>
                <c:pt idx="53">
                  <c:v>-3.0588828001572375</c:v>
                </c:pt>
              </c:numCache>
            </c:numRef>
          </c:val>
          <c:extLst>
            <c:ext xmlns:c16="http://schemas.microsoft.com/office/drawing/2014/chart" uri="{C3380CC4-5D6E-409C-BE32-E72D297353CC}">
              <c16:uniqueId val="{00000006-9123-49E8-BAF8-A2A1C4C075E5}"/>
            </c:ext>
          </c:extLst>
        </c:ser>
        <c:dLbls>
          <c:showLegendKey val="0"/>
          <c:showVal val="0"/>
          <c:showCatName val="0"/>
          <c:showSerName val="0"/>
          <c:showPercent val="0"/>
          <c:showBubbleSize val="0"/>
        </c:dLbls>
        <c:gapWidth val="0"/>
        <c:overlap val="100"/>
        <c:axId val="913009408"/>
        <c:axId val="913013344"/>
      </c:barChart>
      <c:lineChart>
        <c:grouping val="standard"/>
        <c:varyColors val="0"/>
        <c:ser>
          <c:idx val="1"/>
          <c:order val="0"/>
          <c:tx>
            <c:strRef>
              <c:f>China!$AV$5</c:f>
              <c:strCache>
                <c:ptCount val="1"/>
                <c:pt idx="0">
                  <c:v>Optimised z score</c:v>
                </c:pt>
              </c:strCache>
            </c:strRef>
          </c:tx>
          <c:spPr>
            <a:ln w="28575" cap="rnd">
              <a:solidFill>
                <a:srgbClr val="C00000"/>
              </a:solidFill>
              <a:round/>
            </a:ln>
            <a:effectLst/>
          </c:spPr>
          <c:marker>
            <c:symbol val="none"/>
          </c:marker>
          <c:cat>
            <c:numRef>
              <c:f>[0]!Date_range</c:f>
              <c:numCache>
                <c:formatCode>mmm\-yy</c:formatCode>
                <c:ptCount val="54"/>
                <c:pt idx="0">
                  <c:v>39142</c:v>
                </c:pt>
                <c:pt idx="1">
                  <c:v>39234</c:v>
                </c:pt>
                <c:pt idx="2">
                  <c:v>39326</c:v>
                </c:pt>
                <c:pt idx="3">
                  <c:v>39417</c:v>
                </c:pt>
                <c:pt idx="4">
                  <c:v>39508</c:v>
                </c:pt>
                <c:pt idx="5">
                  <c:v>39600</c:v>
                </c:pt>
                <c:pt idx="6">
                  <c:v>39692</c:v>
                </c:pt>
                <c:pt idx="7">
                  <c:v>39783</c:v>
                </c:pt>
                <c:pt idx="8">
                  <c:v>39873</c:v>
                </c:pt>
                <c:pt idx="9">
                  <c:v>39965</c:v>
                </c:pt>
                <c:pt idx="10">
                  <c:v>40057</c:v>
                </c:pt>
                <c:pt idx="11">
                  <c:v>40148</c:v>
                </c:pt>
                <c:pt idx="12">
                  <c:v>40238</c:v>
                </c:pt>
                <c:pt idx="13">
                  <c:v>40330</c:v>
                </c:pt>
                <c:pt idx="14">
                  <c:v>40422</c:v>
                </c:pt>
                <c:pt idx="15">
                  <c:v>40513</c:v>
                </c:pt>
                <c:pt idx="16">
                  <c:v>40603</c:v>
                </c:pt>
                <c:pt idx="17">
                  <c:v>40695</c:v>
                </c:pt>
                <c:pt idx="18">
                  <c:v>40787</c:v>
                </c:pt>
                <c:pt idx="19">
                  <c:v>40878</c:v>
                </c:pt>
                <c:pt idx="20">
                  <c:v>40969</c:v>
                </c:pt>
                <c:pt idx="21">
                  <c:v>41061</c:v>
                </c:pt>
                <c:pt idx="22">
                  <c:v>41153</c:v>
                </c:pt>
                <c:pt idx="23">
                  <c:v>41244</c:v>
                </c:pt>
                <c:pt idx="24">
                  <c:v>41334</c:v>
                </c:pt>
                <c:pt idx="25">
                  <c:v>41426</c:v>
                </c:pt>
                <c:pt idx="26">
                  <c:v>41518</c:v>
                </c:pt>
                <c:pt idx="27">
                  <c:v>41609</c:v>
                </c:pt>
                <c:pt idx="28">
                  <c:v>41699</c:v>
                </c:pt>
                <c:pt idx="29">
                  <c:v>41791</c:v>
                </c:pt>
                <c:pt idx="30">
                  <c:v>41883</c:v>
                </c:pt>
                <c:pt idx="31">
                  <c:v>41974</c:v>
                </c:pt>
                <c:pt idx="32">
                  <c:v>42064</c:v>
                </c:pt>
                <c:pt idx="33">
                  <c:v>42156</c:v>
                </c:pt>
                <c:pt idx="34">
                  <c:v>42248</c:v>
                </c:pt>
                <c:pt idx="35">
                  <c:v>42339</c:v>
                </c:pt>
                <c:pt idx="36">
                  <c:v>42430</c:v>
                </c:pt>
                <c:pt idx="37">
                  <c:v>42522</c:v>
                </c:pt>
                <c:pt idx="38">
                  <c:v>42614</c:v>
                </c:pt>
                <c:pt idx="39">
                  <c:v>42705</c:v>
                </c:pt>
                <c:pt idx="40">
                  <c:v>42795</c:v>
                </c:pt>
                <c:pt idx="41">
                  <c:v>42887</c:v>
                </c:pt>
                <c:pt idx="42">
                  <c:v>42979</c:v>
                </c:pt>
                <c:pt idx="43">
                  <c:v>43070</c:v>
                </c:pt>
                <c:pt idx="44">
                  <c:v>43160</c:v>
                </c:pt>
                <c:pt idx="45">
                  <c:v>43252</c:v>
                </c:pt>
                <c:pt idx="46">
                  <c:v>43344</c:v>
                </c:pt>
                <c:pt idx="47">
                  <c:v>43435</c:v>
                </c:pt>
                <c:pt idx="48">
                  <c:v>43525</c:v>
                </c:pt>
                <c:pt idx="49">
                  <c:v>43617</c:v>
                </c:pt>
                <c:pt idx="50">
                  <c:v>43709</c:v>
                </c:pt>
                <c:pt idx="51">
                  <c:v>43800</c:v>
                </c:pt>
                <c:pt idx="52">
                  <c:v>43891</c:v>
                </c:pt>
                <c:pt idx="53">
                  <c:v>43983</c:v>
                </c:pt>
              </c:numCache>
            </c:numRef>
          </c:cat>
          <c:val>
            <c:numRef>
              <c:f>[0]!Z_score</c:f>
              <c:numCache>
                <c:formatCode>0.00</c:formatCode>
                <c:ptCount val="54"/>
                <c:pt idx="0">
                  <c:v>1.3873743185231562</c:v>
                </c:pt>
                <c:pt idx="1">
                  <c:v>1.7618117801939501</c:v>
                </c:pt>
                <c:pt idx="2">
                  <c:v>1.5493182417550684</c:v>
                </c:pt>
                <c:pt idx="3">
                  <c:v>1.4218934574039521</c:v>
                </c:pt>
                <c:pt idx="4">
                  <c:v>1.1242455810357193</c:v>
                </c:pt>
                <c:pt idx="5">
                  <c:v>1.0245678564285425</c:v>
                </c:pt>
                <c:pt idx="6">
                  <c:v>0.59543343768326462</c:v>
                </c:pt>
                <c:pt idx="7">
                  <c:v>-0.56999403810185223</c:v>
                </c:pt>
                <c:pt idx="8">
                  <c:v>-0.24965219835965974</c:v>
                </c:pt>
                <c:pt idx="9">
                  <c:v>-0.20570079773261843</c:v>
                </c:pt>
                <c:pt idx="10">
                  <c:v>0.51695129722824729</c:v>
                </c:pt>
                <c:pt idx="11">
                  <c:v>1.5454263061336804</c:v>
                </c:pt>
                <c:pt idx="12">
                  <c:v>1.2854503875983467</c:v>
                </c:pt>
                <c:pt idx="13">
                  <c:v>1.3004854219257465</c:v>
                </c:pt>
                <c:pt idx="14">
                  <c:v>0.81989429562187166</c:v>
                </c:pt>
                <c:pt idx="15">
                  <c:v>0.58394347233852228</c:v>
                </c:pt>
                <c:pt idx="16">
                  <c:v>0.67501931137185323</c:v>
                </c:pt>
                <c:pt idx="17">
                  <c:v>0.59144158312161099</c:v>
                </c:pt>
                <c:pt idx="18">
                  <c:v>0.45260350977247643</c:v>
                </c:pt>
                <c:pt idx="19">
                  <c:v>0.42466413512020001</c:v>
                </c:pt>
                <c:pt idx="20">
                  <c:v>1.0528615886673063</c:v>
                </c:pt>
                <c:pt idx="21">
                  <c:v>-8.0590584977403582E-2</c:v>
                </c:pt>
                <c:pt idx="22">
                  <c:v>-0.10299958934482727</c:v>
                </c:pt>
                <c:pt idx="23">
                  <c:v>0.20779100324608102</c:v>
                </c:pt>
                <c:pt idx="24">
                  <c:v>-0.15595030198145246</c:v>
                </c:pt>
                <c:pt idx="25">
                  <c:v>-0.24481137691646923</c:v>
                </c:pt>
                <c:pt idx="26">
                  <c:v>-3.751136021752885E-2</c:v>
                </c:pt>
                <c:pt idx="27">
                  <c:v>-7.2755513316972859E-3</c:v>
                </c:pt>
                <c:pt idx="28">
                  <c:v>-0.30175179794752816</c:v>
                </c:pt>
                <c:pt idx="29">
                  <c:v>-9.2229654837316655E-2</c:v>
                </c:pt>
                <c:pt idx="30">
                  <c:v>-0.22161941882346359</c:v>
                </c:pt>
                <c:pt idx="31">
                  <c:v>-0.24981384907599335</c:v>
                </c:pt>
                <c:pt idx="32">
                  <c:v>-0.24988807358781207</c:v>
                </c:pt>
                <c:pt idx="33">
                  <c:v>-0.38207989266525022</c:v>
                </c:pt>
                <c:pt idx="34">
                  <c:v>-0.39495347708591771</c:v>
                </c:pt>
                <c:pt idx="35">
                  <c:v>-0.36877254236680324</c:v>
                </c:pt>
                <c:pt idx="36">
                  <c:v>-0.48892637297029118</c:v>
                </c:pt>
                <c:pt idx="37">
                  <c:v>-0.44406623725583538</c:v>
                </c:pt>
                <c:pt idx="38">
                  <c:v>-0.3845828402126375</c:v>
                </c:pt>
                <c:pt idx="39">
                  <c:v>-0.50868153454226261</c:v>
                </c:pt>
                <c:pt idx="40">
                  <c:v>-0.57787766218641379</c:v>
                </c:pt>
                <c:pt idx="41">
                  <c:v>-0.31379159104246329</c:v>
                </c:pt>
                <c:pt idx="42">
                  <c:v>-0.48286505629311971</c:v>
                </c:pt>
                <c:pt idx="43">
                  <c:v>-0.4821234491506709</c:v>
                </c:pt>
                <c:pt idx="44">
                  <c:v>-0.40345750451195256</c:v>
                </c:pt>
                <c:pt idx="45">
                  <c:v>-0.48481914785303054</c:v>
                </c:pt>
                <c:pt idx="46">
                  <c:v>-0.61070490276884315</c:v>
                </c:pt>
                <c:pt idx="47">
                  <c:v>-0.56632101073018148</c:v>
                </c:pt>
                <c:pt idx="48">
                  <c:v>-0.31347613619049142</c:v>
                </c:pt>
                <c:pt idx="49">
                  <c:v>-0.54958332823145417</c:v>
                </c:pt>
                <c:pt idx="50">
                  <c:v>-0.70536727420993606</c:v>
                </c:pt>
                <c:pt idx="51">
                  <c:v>-0.69750813646924859</c:v>
                </c:pt>
                <c:pt idx="52">
                  <c:v>-4.6974143266713</c:v>
                </c:pt>
                <c:pt idx="53">
                  <c:v>-1.6940159685258787</c:v>
                </c:pt>
              </c:numCache>
            </c:numRef>
          </c:val>
          <c:smooth val="0"/>
          <c:extLst>
            <c:ext xmlns:c16="http://schemas.microsoft.com/office/drawing/2014/chart" uri="{C3380CC4-5D6E-409C-BE32-E72D297353CC}">
              <c16:uniqueId val="{00000007-9123-49E8-BAF8-A2A1C4C075E5}"/>
            </c:ext>
          </c:extLst>
        </c:ser>
        <c:dLbls>
          <c:showLegendKey val="0"/>
          <c:showVal val="0"/>
          <c:showCatName val="0"/>
          <c:showSerName val="0"/>
          <c:showPercent val="0"/>
          <c:showBubbleSize val="0"/>
        </c:dLbls>
        <c:marker val="1"/>
        <c:smooth val="0"/>
        <c:axId val="913009408"/>
        <c:axId val="913013344"/>
      </c:lineChart>
      <c:dateAx>
        <c:axId val="913009408"/>
        <c:scaling>
          <c:orientation val="minMax"/>
          <c:min val="42064"/>
        </c:scaling>
        <c:delete val="0"/>
        <c:axPos val="b"/>
        <c:majorGridlines>
          <c:spPr>
            <a:ln w="9525" cap="flat" cmpd="sng" algn="ctr">
              <a:noFill/>
              <a:round/>
            </a:ln>
            <a:effectLst/>
          </c:spPr>
        </c:majorGridlines>
        <c:numFmt formatCode="yyyy" sourceLinked="0"/>
        <c:majorTickMark val="out"/>
        <c:minorTickMark val="none"/>
        <c:tickLblPos val="low"/>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913013344"/>
        <c:crosses val="autoZero"/>
        <c:auto val="1"/>
        <c:lblOffset val="100"/>
        <c:baseTimeUnit val="months"/>
        <c:majorUnit val="1"/>
        <c:majorTimeUnit val="years"/>
      </c:dateAx>
      <c:valAx>
        <c:axId val="913013344"/>
        <c:scaling>
          <c:orientation val="minMax"/>
          <c:max val="4"/>
          <c:min val="-16"/>
        </c:scaling>
        <c:delete val="0"/>
        <c:axPos val="l"/>
        <c:numFmt formatCode="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13009408"/>
        <c:crosses val="autoZero"/>
        <c:crossBetween val="between"/>
        <c:majorUnit val="2"/>
      </c:valAx>
      <c:spPr>
        <a:noFill/>
        <a:ln>
          <a:noFill/>
        </a:ln>
        <a:effectLst/>
      </c:spPr>
    </c:plotArea>
    <c:legend>
      <c:legendPos val="t"/>
      <c:layout>
        <c:manualLayout>
          <c:xMode val="edge"/>
          <c:yMode val="edge"/>
          <c:x val="9.9045610425240058E-2"/>
          <c:y val="0.49410641627543034"/>
          <c:w val="0.73109842249657064"/>
          <c:h val="0.3642069640062597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solidFill>
            <a:schemeClr val="tx1"/>
          </a:solidFill>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5681755829903972E-2"/>
          <c:y val="0.1439236111111111"/>
          <c:w val="0.84992043895747582"/>
          <c:h val="0.69932569444444448"/>
        </c:manualLayout>
      </c:layout>
      <c:lineChart>
        <c:grouping val="standard"/>
        <c:varyColors val="0"/>
        <c:ser>
          <c:idx val="0"/>
          <c:order val="0"/>
          <c:tx>
            <c:strRef>
              <c:f>China!$AK$5</c:f>
              <c:strCache>
                <c:ptCount val="1"/>
                <c:pt idx="0">
                  <c:v>Actual</c:v>
                </c:pt>
              </c:strCache>
            </c:strRef>
          </c:tx>
          <c:spPr>
            <a:ln w="28575" cap="rnd">
              <a:solidFill>
                <a:srgbClr val="C00000"/>
              </a:solidFill>
              <a:round/>
            </a:ln>
            <a:effectLst/>
          </c:spPr>
          <c:marker>
            <c:symbol val="none"/>
          </c:marker>
          <c:cat>
            <c:numRef>
              <c:f>[0]!Date_range</c:f>
              <c:numCache>
                <c:formatCode>mmm\-yy</c:formatCode>
                <c:ptCount val="54"/>
                <c:pt idx="0">
                  <c:v>39142</c:v>
                </c:pt>
                <c:pt idx="1">
                  <c:v>39234</c:v>
                </c:pt>
                <c:pt idx="2">
                  <c:v>39326</c:v>
                </c:pt>
                <c:pt idx="3">
                  <c:v>39417</c:v>
                </c:pt>
                <c:pt idx="4">
                  <c:v>39508</c:v>
                </c:pt>
                <c:pt idx="5">
                  <c:v>39600</c:v>
                </c:pt>
                <c:pt idx="6">
                  <c:v>39692</c:v>
                </c:pt>
                <c:pt idx="7">
                  <c:v>39783</c:v>
                </c:pt>
                <c:pt idx="8">
                  <c:v>39873</c:v>
                </c:pt>
                <c:pt idx="9">
                  <c:v>39965</c:v>
                </c:pt>
                <c:pt idx="10">
                  <c:v>40057</c:v>
                </c:pt>
                <c:pt idx="11">
                  <c:v>40148</c:v>
                </c:pt>
                <c:pt idx="12">
                  <c:v>40238</c:v>
                </c:pt>
                <c:pt idx="13">
                  <c:v>40330</c:v>
                </c:pt>
                <c:pt idx="14">
                  <c:v>40422</c:v>
                </c:pt>
                <c:pt idx="15">
                  <c:v>40513</c:v>
                </c:pt>
                <c:pt idx="16">
                  <c:v>40603</c:v>
                </c:pt>
                <c:pt idx="17">
                  <c:v>40695</c:v>
                </c:pt>
                <c:pt idx="18">
                  <c:v>40787</c:v>
                </c:pt>
                <c:pt idx="19">
                  <c:v>40878</c:v>
                </c:pt>
                <c:pt idx="20">
                  <c:v>40969</c:v>
                </c:pt>
                <c:pt idx="21">
                  <c:v>41061</c:v>
                </c:pt>
                <c:pt idx="22">
                  <c:v>41153</c:v>
                </c:pt>
                <c:pt idx="23">
                  <c:v>41244</c:v>
                </c:pt>
                <c:pt idx="24">
                  <c:v>41334</c:v>
                </c:pt>
                <c:pt idx="25">
                  <c:v>41426</c:v>
                </c:pt>
                <c:pt idx="26">
                  <c:v>41518</c:v>
                </c:pt>
                <c:pt idx="27">
                  <c:v>41609</c:v>
                </c:pt>
                <c:pt idx="28">
                  <c:v>41699</c:v>
                </c:pt>
                <c:pt idx="29">
                  <c:v>41791</c:v>
                </c:pt>
                <c:pt idx="30">
                  <c:v>41883</c:v>
                </c:pt>
                <c:pt idx="31">
                  <c:v>41974</c:v>
                </c:pt>
                <c:pt idx="32">
                  <c:v>42064</c:v>
                </c:pt>
                <c:pt idx="33">
                  <c:v>42156</c:v>
                </c:pt>
                <c:pt idx="34">
                  <c:v>42248</c:v>
                </c:pt>
                <c:pt idx="35">
                  <c:v>42339</c:v>
                </c:pt>
                <c:pt idx="36">
                  <c:v>42430</c:v>
                </c:pt>
                <c:pt idx="37">
                  <c:v>42522</c:v>
                </c:pt>
                <c:pt idx="38">
                  <c:v>42614</c:v>
                </c:pt>
                <c:pt idx="39">
                  <c:v>42705</c:v>
                </c:pt>
                <c:pt idx="40">
                  <c:v>42795</c:v>
                </c:pt>
                <c:pt idx="41">
                  <c:v>42887</c:v>
                </c:pt>
                <c:pt idx="42">
                  <c:v>42979</c:v>
                </c:pt>
                <c:pt idx="43">
                  <c:v>43070</c:v>
                </c:pt>
                <c:pt idx="44">
                  <c:v>43160</c:v>
                </c:pt>
                <c:pt idx="45">
                  <c:v>43252</c:v>
                </c:pt>
                <c:pt idx="46">
                  <c:v>43344</c:v>
                </c:pt>
                <c:pt idx="47">
                  <c:v>43435</c:v>
                </c:pt>
                <c:pt idx="48">
                  <c:v>43525</c:v>
                </c:pt>
                <c:pt idx="49">
                  <c:v>43617</c:v>
                </c:pt>
                <c:pt idx="50">
                  <c:v>43709</c:v>
                </c:pt>
                <c:pt idx="51">
                  <c:v>43800</c:v>
                </c:pt>
                <c:pt idx="52">
                  <c:v>43891</c:v>
                </c:pt>
                <c:pt idx="53">
                  <c:v>43983</c:v>
                </c:pt>
              </c:numCache>
            </c:numRef>
          </c:cat>
          <c:val>
            <c:numRef>
              <c:f>[0]!Real_GDP</c:f>
              <c:numCache>
                <c:formatCode>0.00</c:formatCode>
                <c:ptCount val="54"/>
                <c:pt idx="0">
                  <c:v>13.8</c:v>
                </c:pt>
                <c:pt idx="1">
                  <c:v>15</c:v>
                </c:pt>
                <c:pt idx="2">
                  <c:v>14.3</c:v>
                </c:pt>
                <c:pt idx="3">
                  <c:v>13.9</c:v>
                </c:pt>
                <c:pt idx="4">
                  <c:v>11.5</c:v>
                </c:pt>
                <c:pt idx="5">
                  <c:v>10.9</c:v>
                </c:pt>
                <c:pt idx="6">
                  <c:v>9.5</c:v>
                </c:pt>
                <c:pt idx="7">
                  <c:v>7.1</c:v>
                </c:pt>
                <c:pt idx="8">
                  <c:v>6.4</c:v>
                </c:pt>
                <c:pt idx="9">
                  <c:v>8.1999999999999993</c:v>
                </c:pt>
                <c:pt idx="10">
                  <c:v>10.6</c:v>
                </c:pt>
                <c:pt idx="11">
                  <c:v>11.9</c:v>
                </c:pt>
                <c:pt idx="12">
                  <c:v>12.2</c:v>
                </c:pt>
                <c:pt idx="13">
                  <c:v>10.8</c:v>
                </c:pt>
                <c:pt idx="14">
                  <c:v>9.9</c:v>
                </c:pt>
                <c:pt idx="15">
                  <c:v>9.9</c:v>
                </c:pt>
                <c:pt idx="16">
                  <c:v>10.199999999999999</c:v>
                </c:pt>
                <c:pt idx="17">
                  <c:v>10</c:v>
                </c:pt>
                <c:pt idx="18">
                  <c:v>9.4</c:v>
                </c:pt>
                <c:pt idx="19">
                  <c:v>8.8000000000000007</c:v>
                </c:pt>
                <c:pt idx="20">
                  <c:v>8.1</c:v>
                </c:pt>
                <c:pt idx="21">
                  <c:v>7.7</c:v>
                </c:pt>
                <c:pt idx="22">
                  <c:v>7.5</c:v>
                </c:pt>
                <c:pt idx="23">
                  <c:v>8.1</c:v>
                </c:pt>
                <c:pt idx="24">
                  <c:v>7.9</c:v>
                </c:pt>
                <c:pt idx="25">
                  <c:v>7.6</c:v>
                </c:pt>
                <c:pt idx="26">
                  <c:v>7.9</c:v>
                </c:pt>
                <c:pt idx="27">
                  <c:v>7.7</c:v>
                </c:pt>
                <c:pt idx="28">
                  <c:v>7.5</c:v>
                </c:pt>
                <c:pt idx="29">
                  <c:v>7.6</c:v>
                </c:pt>
                <c:pt idx="30">
                  <c:v>7.2</c:v>
                </c:pt>
                <c:pt idx="31">
                  <c:v>7.3</c:v>
                </c:pt>
                <c:pt idx="32">
                  <c:v>7.1</c:v>
                </c:pt>
                <c:pt idx="33">
                  <c:v>7.1</c:v>
                </c:pt>
                <c:pt idx="34">
                  <c:v>7</c:v>
                </c:pt>
                <c:pt idx="35">
                  <c:v>6.9</c:v>
                </c:pt>
                <c:pt idx="36">
                  <c:v>6.9</c:v>
                </c:pt>
                <c:pt idx="37">
                  <c:v>6.8</c:v>
                </c:pt>
                <c:pt idx="38">
                  <c:v>6.8</c:v>
                </c:pt>
                <c:pt idx="39">
                  <c:v>6.9</c:v>
                </c:pt>
                <c:pt idx="40">
                  <c:v>7</c:v>
                </c:pt>
                <c:pt idx="41">
                  <c:v>7</c:v>
                </c:pt>
                <c:pt idx="42">
                  <c:v>6.9</c:v>
                </c:pt>
                <c:pt idx="43">
                  <c:v>6.8</c:v>
                </c:pt>
                <c:pt idx="44">
                  <c:v>6.9</c:v>
                </c:pt>
                <c:pt idx="45">
                  <c:v>6.9</c:v>
                </c:pt>
                <c:pt idx="46">
                  <c:v>6.7</c:v>
                </c:pt>
                <c:pt idx="47">
                  <c:v>6.5</c:v>
                </c:pt>
                <c:pt idx="48">
                  <c:v>6.4</c:v>
                </c:pt>
                <c:pt idx="49">
                  <c:v>6.2</c:v>
                </c:pt>
                <c:pt idx="50">
                  <c:v>6</c:v>
                </c:pt>
                <c:pt idx="51">
                  <c:v>6</c:v>
                </c:pt>
                <c:pt idx="52">
                  <c:v>-6.8</c:v>
                </c:pt>
              </c:numCache>
            </c:numRef>
          </c:val>
          <c:smooth val="0"/>
          <c:extLst>
            <c:ext xmlns:c16="http://schemas.microsoft.com/office/drawing/2014/chart" uri="{C3380CC4-5D6E-409C-BE32-E72D297353CC}">
              <c16:uniqueId val="{00000000-6F78-4088-AB22-59CE90C810E0}"/>
            </c:ext>
          </c:extLst>
        </c:ser>
        <c:ser>
          <c:idx val="1"/>
          <c:order val="1"/>
          <c:tx>
            <c:strRef>
              <c:f>China!$AW$5</c:f>
              <c:strCache>
                <c:ptCount val="1"/>
                <c:pt idx="0">
                  <c:v>Estimated</c:v>
                </c:pt>
              </c:strCache>
            </c:strRef>
          </c:tx>
          <c:spPr>
            <a:ln w="28575" cap="rnd">
              <a:solidFill>
                <a:schemeClr val="tx1"/>
              </a:solidFill>
              <a:round/>
            </a:ln>
            <a:effectLst/>
          </c:spPr>
          <c:marker>
            <c:symbol val="none"/>
          </c:marker>
          <c:cat>
            <c:numRef>
              <c:f>[0]!Date_range</c:f>
              <c:numCache>
                <c:formatCode>mmm\-yy</c:formatCode>
                <c:ptCount val="54"/>
                <c:pt idx="0">
                  <c:v>39142</c:v>
                </c:pt>
                <c:pt idx="1">
                  <c:v>39234</c:v>
                </c:pt>
                <c:pt idx="2">
                  <c:v>39326</c:v>
                </c:pt>
                <c:pt idx="3">
                  <c:v>39417</c:v>
                </c:pt>
                <c:pt idx="4">
                  <c:v>39508</c:v>
                </c:pt>
                <c:pt idx="5">
                  <c:v>39600</c:v>
                </c:pt>
                <c:pt idx="6">
                  <c:v>39692</c:v>
                </c:pt>
                <c:pt idx="7">
                  <c:v>39783</c:v>
                </c:pt>
                <c:pt idx="8">
                  <c:v>39873</c:v>
                </c:pt>
                <c:pt idx="9">
                  <c:v>39965</c:v>
                </c:pt>
                <c:pt idx="10">
                  <c:v>40057</c:v>
                </c:pt>
                <c:pt idx="11">
                  <c:v>40148</c:v>
                </c:pt>
                <c:pt idx="12">
                  <c:v>40238</c:v>
                </c:pt>
                <c:pt idx="13">
                  <c:v>40330</c:v>
                </c:pt>
                <c:pt idx="14">
                  <c:v>40422</c:v>
                </c:pt>
                <c:pt idx="15">
                  <c:v>40513</c:v>
                </c:pt>
                <c:pt idx="16">
                  <c:v>40603</c:v>
                </c:pt>
                <c:pt idx="17">
                  <c:v>40695</c:v>
                </c:pt>
                <c:pt idx="18">
                  <c:v>40787</c:v>
                </c:pt>
                <c:pt idx="19">
                  <c:v>40878</c:v>
                </c:pt>
                <c:pt idx="20">
                  <c:v>40969</c:v>
                </c:pt>
                <c:pt idx="21">
                  <c:v>41061</c:v>
                </c:pt>
                <c:pt idx="22">
                  <c:v>41153</c:v>
                </c:pt>
                <c:pt idx="23">
                  <c:v>41244</c:v>
                </c:pt>
                <c:pt idx="24">
                  <c:v>41334</c:v>
                </c:pt>
                <c:pt idx="25">
                  <c:v>41426</c:v>
                </c:pt>
                <c:pt idx="26">
                  <c:v>41518</c:v>
                </c:pt>
                <c:pt idx="27">
                  <c:v>41609</c:v>
                </c:pt>
                <c:pt idx="28">
                  <c:v>41699</c:v>
                </c:pt>
                <c:pt idx="29">
                  <c:v>41791</c:v>
                </c:pt>
                <c:pt idx="30">
                  <c:v>41883</c:v>
                </c:pt>
                <c:pt idx="31">
                  <c:v>41974</c:v>
                </c:pt>
                <c:pt idx="32">
                  <c:v>42064</c:v>
                </c:pt>
                <c:pt idx="33">
                  <c:v>42156</c:v>
                </c:pt>
                <c:pt idx="34">
                  <c:v>42248</c:v>
                </c:pt>
                <c:pt idx="35">
                  <c:v>42339</c:v>
                </c:pt>
                <c:pt idx="36">
                  <c:v>42430</c:v>
                </c:pt>
                <c:pt idx="37">
                  <c:v>42522</c:v>
                </c:pt>
                <c:pt idx="38">
                  <c:v>42614</c:v>
                </c:pt>
                <c:pt idx="39">
                  <c:v>42705</c:v>
                </c:pt>
                <c:pt idx="40">
                  <c:v>42795</c:v>
                </c:pt>
                <c:pt idx="41">
                  <c:v>42887</c:v>
                </c:pt>
                <c:pt idx="42">
                  <c:v>42979</c:v>
                </c:pt>
                <c:pt idx="43">
                  <c:v>43070</c:v>
                </c:pt>
                <c:pt idx="44">
                  <c:v>43160</c:v>
                </c:pt>
                <c:pt idx="45">
                  <c:v>43252</c:v>
                </c:pt>
                <c:pt idx="46">
                  <c:v>43344</c:v>
                </c:pt>
                <c:pt idx="47">
                  <c:v>43435</c:v>
                </c:pt>
                <c:pt idx="48">
                  <c:v>43525</c:v>
                </c:pt>
                <c:pt idx="49">
                  <c:v>43617</c:v>
                </c:pt>
                <c:pt idx="50">
                  <c:v>43709</c:v>
                </c:pt>
                <c:pt idx="51">
                  <c:v>43800</c:v>
                </c:pt>
                <c:pt idx="52">
                  <c:v>43891</c:v>
                </c:pt>
                <c:pt idx="53">
                  <c:v>43983</c:v>
                </c:pt>
              </c:numCache>
            </c:numRef>
          </c:cat>
          <c:val>
            <c:numRef>
              <c:f>[0]!Estimated_GDP</c:f>
              <c:numCache>
                <c:formatCode>0.0</c:formatCode>
                <c:ptCount val="54"/>
                <c:pt idx="0">
                  <c:v>12.509802437516242</c:v>
                </c:pt>
                <c:pt idx="1">
                  <c:v>13.673990382323367</c:v>
                </c:pt>
                <c:pt idx="2">
                  <c:v>13.013312856372572</c:v>
                </c:pt>
                <c:pt idx="3">
                  <c:v>12.617128144647218</c:v>
                </c:pt>
                <c:pt idx="4">
                  <c:v>11.691691710164609</c:v>
                </c:pt>
                <c:pt idx="5">
                  <c:v>11.381777192435329</c:v>
                </c:pt>
                <c:pt idx="6">
                  <c:v>10.04752736931184</c:v>
                </c:pt>
                <c:pt idx="7">
                  <c:v>6.4240207580825661</c:v>
                </c:pt>
                <c:pt idx="8">
                  <c:v>7.4200164749136031</c:v>
                </c:pt>
                <c:pt idx="9">
                  <c:v>7.5566686425120908</c:v>
                </c:pt>
                <c:pt idx="10">
                  <c:v>9.8035134253205172</c:v>
                </c:pt>
                <c:pt idx="11">
                  <c:v>13.001212185376227</c:v>
                </c:pt>
                <c:pt idx="12">
                  <c:v>12.192904093155757</c:v>
                </c:pt>
                <c:pt idx="13">
                  <c:v>12.239650499446455</c:v>
                </c:pt>
                <c:pt idx="14">
                  <c:v>10.745413269208628</c:v>
                </c:pt>
                <c:pt idx="15">
                  <c:v>10.011803168317334</c:v>
                </c:pt>
                <c:pt idx="16">
                  <c:v>10.294973002320265</c:v>
                </c:pt>
                <c:pt idx="17">
                  <c:v>10.035116033818422</c:v>
                </c:pt>
                <c:pt idx="18">
                  <c:v>9.6034455205314302</c:v>
                </c:pt>
                <c:pt idx="19">
                  <c:v>9.5165773877049471</c:v>
                </c:pt>
                <c:pt idx="20">
                  <c:v>11.46974708155644</c:v>
                </c:pt>
                <c:pt idx="21">
                  <c:v>7.945656968658616</c:v>
                </c:pt>
                <c:pt idx="22">
                  <c:v>7.875983670951503</c:v>
                </c:pt>
                <c:pt idx="23">
                  <c:v>8.8422829820282072</c:v>
                </c:pt>
                <c:pt idx="24">
                  <c:v>7.7113511551625153</c:v>
                </c:pt>
                <c:pt idx="25">
                  <c:v>7.4350673887350442</c:v>
                </c:pt>
                <c:pt idx="26">
                  <c:v>8.079597397357432</c:v>
                </c:pt>
                <c:pt idx="27">
                  <c:v>8.1736055237059784</c:v>
                </c:pt>
                <c:pt idx="28">
                  <c:v>7.2580302102411824</c:v>
                </c:pt>
                <c:pt idx="29">
                  <c:v>7.9094691770866499</c:v>
                </c:pt>
                <c:pt idx="30">
                  <c:v>7.5071750189595203</c:v>
                </c:pt>
                <c:pt idx="31">
                  <c:v>7.419513876123446</c:v>
                </c:pt>
                <c:pt idx="32">
                  <c:v>7.4192830998504657</c:v>
                </c:pt>
                <c:pt idx="33">
                  <c:v>7.008276889399804</c:v>
                </c:pt>
                <c:pt idx="34">
                  <c:v>6.9682507880526732</c:v>
                </c:pt>
                <c:pt idx="35">
                  <c:v>7.0496516405415539</c:v>
                </c:pt>
                <c:pt idx="36">
                  <c:v>6.6760735255559274</c:v>
                </c:pt>
                <c:pt idx="37">
                  <c:v>6.8155511007113159</c:v>
                </c:pt>
                <c:pt idx="38">
                  <c:v>7.0004948118583359</c:v>
                </c:pt>
                <c:pt idx="39">
                  <c:v>6.6146514636522316</c:v>
                </c:pt>
                <c:pt idx="40">
                  <c:v>6.3995092680204229</c:v>
                </c:pt>
                <c:pt idx="41">
                  <c:v>7.2205965039112883</c:v>
                </c:pt>
                <c:pt idx="42">
                  <c:v>6.6949191607488761</c:v>
                </c:pt>
                <c:pt idx="43">
                  <c:v>6.6972249399066808</c:v>
                </c:pt>
                <c:pt idx="44">
                  <c:v>6.9418103614791073</c:v>
                </c:pt>
                <c:pt idx="45">
                  <c:v>6.6888435671719231</c:v>
                </c:pt>
                <c:pt idx="46">
                  <c:v>6.2974439522883454</c:v>
                </c:pt>
                <c:pt idx="47">
                  <c:v>6.4354408071555547</c:v>
                </c:pt>
                <c:pt idx="48">
                  <c:v>7.2215773051755576</c:v>
                </c:pt>
                <c:pt idx="49">
                  <c:v>6.48748102797662</c:v>
                </c:pt>
                <c:pt idx="50">
                  <c:v>6.003122996348667</c:v>
                </c:pt>
                <c:pt idx="51">
                  <c:v>6.0275583543212923</c:v>
                </c:pt>
                <c:pt idx="52">
                  <c:v>-6.4088109828011497</c:v>
                </c:pt>
                <c:pt idx="53">
                  <c:v>2.9292508297227178</c:v>
                </c:pt>
              </c:numCache>
            </c:numRef>
          </c:val>
          <c:smooth val="0"/>
          <c:extLst>
            <c:ext xmlns:c16="http://schemas.microsoft.com/office/drawing/2014/chart" uri="{C3380CC4-5D6E-409C-BE32-E72D297353CC}">
              <c16:uniqueId val="{00000001-6F78-4088-AB22-59CE90C810E0}"/>
            </c:ext>
          </c:extLst>
        </c:ser>
        <c:dLbls>
          <c:showLegendKey val="0"/>
          <c:showVal val="0"/>
          <c:showCatName val="0"/>
          <c:showSerName val="0"/>
          <c:showPercent val="0"/>
          <c:showBubbleSize val="0"/>
        </c:dLbls>
        <c:smooth val="0"/>
        <c:axId val="913009408"/>
        <c:axId val="913013344"/>
      </c:lineChart>
      <c:dateAx>
        <c:axId val="913009408"/>
        <c:scaling>
          <c:orientation val="minMax"/>
          <c:min val="42064"/>
        </c:scaling>
        <c:delete val="0"/>
        <c:axPos val="b"/>
        <c:majorGridlines>
          <c:spPr>
            <a:ln w="9525" cap="flat" cmpd="sng" algn="ctr">
              <a:solidFill>
                <a:schemeClr val="tx1">
                  <a:lumMod val="15000"/>
                  <a:lumOff val="85000"/>
                </a:schemeClr>
              </a:solidFill>
              <a:round/>
            </a:ln>
            <a:effectLst/>
          </c:spPr>
        </c:majorGridlines>
        <c:numFmt formatCode="yyyy" sourceLinked="0"/>
        <c:majorTickMark val="out"/>
        <c:minorTickMark val="none"/>
        <c:tickLblPos val="low"/>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Arial" panose="020B0604020202020204" pitchFamily="34" charset="0"/>
              </a:defRPr>
            </a:pPr>
            <a:endParaRPr lang="en-US"/>
          </a:p>
        </c:txPr>
        <c:crossAx val="913013344"/>
        <c:crosses val="autoZero"/>
        <c:auto val="1"/>
        <c:lblOffset val="100"/>
        <c:baseTimeUnit val="months"/>
        <c:majorUnit val="1"/>
        <c:majorTimeUnit val="years"/>
      </c:dateAx>
      <c:valAx>
        <c:axId val="913013344"/>
        <c:scaling>
          <c:orientation val="minMax"/>
          <c:max val="9"/>
          <c:min val="-7"/>
        </c:scaling>
        <c:delete val="0"/>
        <c:axPos val="l"/>
        <c:majorGridlines>
          <c:spPr>
            <a:ln w="9525" cap="flat" cmpd="sng" algn="ctr">
              <a:solidFill>
                <a:schemeClr val="tx1">
                  <a:lumMod val="15000"/>
                  <a:lumOff val="85000"/>
                </a:schemeClr>
              </a:solidFill>
              <a:round/>
            </a:ln>
            <a:effectLst/>
          </c:spPr>
        </c:majorGridlines>
        <c:numFmt formatCode="0.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Arial" panose="020B0604020202020204" pitchFamily="34" charset="0"/>
              </a:defRPr>
            </a:pPr>
            <a:endParaRPr lang="en-US"/>
          </a:p>
        </c:txPr>
        <c:crossAx val="913009408"/>
        <c:crosses val="autoZero"/>
        <c:crossBetween val="between"/>
        <c:majorUnit val="2"/>
      </c:valAx>
      <c:spPr>
        <a:noFill/>
        <a:ln>
          <a:noFill/>
        </a:ln>
        <a:effectLst/>
      </c:spPr>
    </c:plotArea>
    <c:legend>
      <c:legendPos val="t"/>
      <c:layout>
        <c:manualLayout>
          <c:xMode val="edge"/>
          <c:yMode val="edge"/>
          <c:x val="0.2598142361111111"/>
          <c:y val="0.36431840277777777"/>
          <c:w val="0.45295833333333335"/>
          <c:h val="0.1511055555555555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900">
          <a:solidFill>
            <a:schemeClr val="tx1"/>
          </a:solidFill>
          <a:latin typeface="+mn-lt"/>
          <a:cs typeface="Arial" panose="020B0604020202020204" pitchFamily="34" charset="0"/>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9787334275523245E-2"/>
          <c:y val="0.1986909233176839"/>
          <c:w val="0.85208676268861439"/>
          <c:h val="0.69115688575899836"/>
        </c:manualLayout>
      </c:layout>
      <c:lineChart>
        <c:grouping val="standard"/>
        <c:varyColors val="0"/>
        <c:ser>
          <c:idx val="3"/>
          <c:order val="0"/>
          <c:tx>
            <c:strRef>
              <c:f>China!$AP$5</c:f>
              <c:strCache>
                <c:ptCount val="1"/>
                <c:pt idx="0">
                  <c:v>Exports</c:v>
                </c:pt>
              </c:strCache>
            </c:strRef>
          </c:tx>
          <c:spPr>
            <a:ln w="28575" cap="rnd">
              <a:solidFill>
                <a:schemeClr val="tx1">
                  <a:lumMod val="50000"/>
                  <a:lumOff val="50000"/>
                </a:schemeClr>
              </a:solidFill>
              <a:round/>
            </a:ln>
            <a:effectLst/>
          </c:spPr>
          <c:marker>
            <c:symbol val="none"/>
          </c:marker>
          <c:cat>
            <c:numRef>
              <c:f>[0]!Date_range</c:f>
              <c:numCache>
                <c:formatCode>mmm\-yy</c:formatCode>
                <c:ptCount val="54"/>
                <c:pt idx="0">
                  <c:v>39142</c:v>
                </c:pt>
                <c:pt idx="1">
                  <c:v>39234</c:v>
                </c:pt>
                <c:pt idx="2">
                  <c:v>39326</c:v>
                </c:pt>
                <c:pt idx="3">
                  <c:v>39417</c:v>
                </c:pt>
                <c:pt idx="4">
                  <c:v>39508</c:v>
                </c:pt>
                <c:pt idx="5">
                  <c:v>39600</c:v>
                </c:pt>
                <c:pt idx="6">
                  <c:v>39692</c:v>
                </c:pt>
                <c:pt idx="7">
                  <c:v>39783</c:v>
                </c:pt>
                <c:pt idx="8">
                  <c:v>39873</c:v>
                </c:pt>
                <c:pt idx="9">
                  <c:v>39965</c:v>
                </c:pt>
                <c:pt idx="10">
                  <c:v>40057</c:v>
                </c:pt>
                <c:pt idx="11">
                  <c:v>40148</c:v>
                </c:pt>
                <c:pt idx="12">
                  <c:v>40238</c:v>
                </c:pt>
                <c:pt idx="13">
                  <c:v>40330</c:v>
                </c:pt>
                <c:pt idx="14">
                  <c:v>40422</c:v>
                </c:pt>
                <c:pt idx="15">
                  <c:v>40513</c:v>
                </c:pt>
                <c:pt idx="16">
                  <c:v>40603</c:v>
                </c:pt>
                <c:pt idx="17">
                  <c:v>40695</c:v>
                </c:pt>
                <c:pt idx="18">
                  <c:v>40787</c:v>
                </c:pt>
                <c:pt idx="19">
                  <c:v>40878</c:v>
                </c:pt>
                <c:pt idx="20">
                  <c:v>40969</c:v>
                </c:pt>
                <c:pt idx="21">
                  <c:v>41061</c:v>
                </c:pt>
                <c:pt idx="22">
                  <c:v>41153</c:v>
                </c:pt>
                <c:pt idx="23">
                  <c:v>41244</c:v>
                </c:pt>
                <c:pt idx="24">
                  <c:v>41334</c:v>
                </c:pt>
                <c:pt idx="25">
                  <c:v>41426</c:v>
                </c:pt>
                <c:pt idx="26">
                  <c:v>41518</c:v>
                </c:pt>
                <c:pt idx="27">
                  <c:v>41609</c:v>
                </c:pt>
                <c:pt idx="28">
                  <c:v>41699</c:v>
                </c:pt>
                <c:pt idx="29">
                  <c:v>41791</c:v>
                </c:pt>
                <c:pt idx="30">
                  <c:v>41883</c:v>
                </c:pt>
                <c:pt idx="31">
                  <c:v>41974</c:v>
                </c:pt>
                <c:pt idx="32">
                  <c:v>42064</c:v>
                </c:pt>
                <c:pt idx="33">
                  <c:v>42156</c:v>
                </c:pt>
                <c:pt idx="34">
                  <c:v>42248</c:v>
                </c:pt>
                <c:pt idx="35">
                  <c:v>42339</c:v>
                </c:pt>
                <c:pt idx="36">
                  <c:v>42430</c:v>
                </c:pt>
                <c:pt idx="37">
                  <c:v>42522</c:v>
                </c:pt>
                <c:pt idx="38">
                  <c:v>42614</c:v>
                </c:pt>
                <c:pt idx="39">
                  <c:v>42705</c:v>
                </c:pt>
                <c:pt idx="40">
                  <c:v>42795</c:v>
                </c:pt>
                <c:pt idx="41">
                  <c:v>42887</c:v>
                </c:pt>
                <c:pt idx="42">
                  <c:v>42979</c:v>
                </c:pt>
                <c:pt idx="43">
                  <c:v>43070</c:v>
                </c:pt>
                <c:pt idx="44">
                  <c:v>43160</c:v>
                </c:pt>
                <c:pt idx="45">
                  <c:v>43252</c:v>
                </c:pt>
                <c:pt idx="46">
                  <c:v>43344</c:v>
                </c:pt>
                <c:pt idx="47">
                  <c:v>43435</c:v>
                </c:pt>
                <c:pt idx="48">
                  <c:v>43525</c:v>
                </c:pt>
                <c:pt idx="49">
                  <c:v>43617</c:v>
                </c:pt>
                <c:pt idx="50">
                  <c:v>43709</c:v>
                </c:pt>
                <c:pt idx="51">
                  <c:v>43800</c:v>
                </c:pt>
                <c:pt idx="52">
                  <c:v>43891</c:v>
                </c:pt>
                <c:pt idx="53">
                  <c:v>43983</c:v>
                </c:pt>
              </c:numCache>
            </c:numRef>
          </c:cat>
          <c:val>
            <c:numRef>
              <c:f>[0]!Exports</c:f>
              <c:numCache>
                <c:formatCode>0.0</c:formatCode>
                <c:ptCount val="54"/>
                <c:pt idx="0">
                  <c:v>1.3737824003487509</c:v>
                </c:pt>
                <c:pt idx="1">
                  <c:v>1.1898088856859879</c:v>
                </c:pt>
                <c:pt idx="2">
                  <c:v>1.1277930508366421</c:v>
                </c:pt>
                <c:pt idx="3">
                  <c:v>0.86343906805452286</c:v>
                </c:pt>
                <c:pt idx="4">
                  <c:v>0.79760191994913754</c:v>
                </c:pt>
                <c:pt idx="5">
                  <c:v>0.88266136651200655</c:v>
                </c:pt>
                <c:pt idx="6">
                  <c:v>0.93190871628771055</c:v>
                </c:pt>
                <c:pt idx="7">
                  <c:v>-0.20377947162961371</c:v>
                </c:pt>
                <c:pt idx="8">
                  <c:v>-1.7185309655626231</c:v>
                </c:pt>
                <c:pt idx="9">
                  <c:v>-1.9223864624369351</c:v>
                </c:pt>
                <c:pt idx="10">
                  <c:v>-1.741946858307621</c:v>
                </c:pt>
                <c:pt idx="11">
                  <c:v>-0.43680189826544974</c:v>
                </c:pt>
                <c:pt idx="12">
                  <c:v>1.3519366213559258</c:v>
                </c:pt>
                <c:pt idx="13">
                  <c:v>1.9980213231737884</c:v>
                </c:pt>
                <c:pt idx="14">
                  <c:v>1.4848105694451013</c:v>
                </c:pt>
                <c:pt idx="15">
                  <c:v>1.042238397622131</c:v>
                </c:pt>
                <c:pt idx="16">
                  <c:v>1.0457866237739504</c:v>
                </c:pt>
                <c:pt idx="17">
                  <c:v>0.86809235134337459</c:v>
                </c:pt>
                <c:pt idx="18">
                  <c:v>0.76429814488259185</c:v>
                </c:pt>
                <c:pt idx="19">
                  <c:v>0.37870113862885663</c:v>
                </c:pt>
                <c:pt idx="20">
                  <c:v>4.9290664425831583E-2</c:v>
                </c:pt>
                <c:pt idx="21">
                  <c:v>0.14210068898699671</c:v>
                </c:pt>
                <c:pt idx="22">
                  <c:v>-0.21815003067868022</c:v>
                </c:pt>
                <c:pt idx="23">
                  <c:v>8.5613750620801121E-2</c:v>
                </c:pt>
                <c:pt idx="24">
                  <c:v>0.65975277698946655</c:v>
                </c:pt>
                <c:pt idx="25">
                  <c:v>-0.23935001729482033</c:v>
                </c:pt>
                <c:pt idx="26">
                  <c:v>-0.2522787697932099</c:v>
                </c:pt>
                <c:pt idx="27">
                  <c:v>-3.6313637385384373E-2</c:v>
                </c:pt>
                <c:pt idx="28">
                  <c:v>-0.7792004951811341</c:v>
                </c:pt>
                <c:pt idx="29">
                  <c:v>-0.18495442908418305</c:v>
                </c:pt>
                <c:pt idx="30">
                  <c:v>0.30121379008378474</c:v>
                </c:pt>
                <c:pt idx="31">
                  <c:v>3.5879652170462316E-2</c:v>
                </c:pt>
                <c:pt idx="32">
                  <c:v>0.10805570367297412</c:v>
                </c:pt>
                <c:pt idx="33">
                  <c:v>-0.66587426707867248</c:v>
                </c:pt>
                <c:pt idx="34">
                  <c:v>-0.87786375815074613</c:v>
                </c:pt>
                <c:pt idx="35">
                  <c:v>-0.81549322556647486</c:v>
                </c:pt>
                <c:pt idx="36">
                  <c:v>-1.2143042812317784</c:v>
                </c:pt>
                <c:pt idx="37">
                  <c:v>-0.87598125359976553</c:v>
                </c:pt>
                <c:pt idx="38">
                  <c:v>-0.91035090026116083</c:v>
                </c:pt>
                <c:pt idx="39">
                  <c:v>-0.8115675826786326</c:v>
                </c:pt>
                <c:pt idx="40">
                  <c:v>-9.224254243456248E-2</c:v>
                </c:pt>
                <c:pt idx="41">
                  <c:v>7.0373455037314363E-3</c:v>
                </c:pt>
                <c:pt idx="42">
                  <c:v>-0.10263234284475474</c:v>
                </c:pt>
                <c:pt idx="43">
                  <c:v>8.7317872871471872E-2</c:v>
                </c:pt>
                <c:pt idx="44">
                  <c:v>0.54722752782335371</c:v>
                </c:pt>
                <c:pt idx="45">
                  <c:v>0.20943595033788778</c:v>
                </c:pt>
                <c:pt idx="46">
                  <c:v>0.21961289248262031</c:v>
                </c:pt>
                <c:pt idx="47">
                  <c:v>-0.21475579145248144</c:v>
                </c:pt>
                <c:pt idx="48">
                  <c:v>-0.43729412933119277</c:v>
                </c:pt>
                <c:pt idx="49">
                  <c:v>-0.55324844365339876</c:v>
                </c:pt>
                <c:pt idx="50">
                  <c:v>-0.5050776114031571</c:v>
                </c:pt>
                <c:pt idx="51">
                  <c:v>-0.3690729632885002</c:v>
                </c:pt>
                <c:pt idx="52">
                  <c:v>-1.3234776287864869</c:v>
                </c:pt>
                <c:pt idx="53">
                  <c:v>-1.0504894364884552</c:v>
                </c:pt>
              </c:numCache>
            </c:numRef>
          </c:val>
          <c:smooth val="0"/>
          <c:extLst>
            <c:ext xmlns:c16="http://schemas.microsoft.com/office/drawing/2014/chart" uri="{C3380CC4-5D6E-409C-BE32-E72D297353CC}">
              <c16:uniqueId val="{00000000-5C54-473A-8A64-FA7ACBA143EC}"/>
            </c:ext>
          </c:extLst>
        </c:ser>
        <c:ser>
          <c:idx val="5"/>
          <c:order val="1"/>
          <c:tx>
            <c:strRef>
              <c:f>China!$AQ$5</c:f>
              <c:strCache>
                <c:ptCount val="1"/>
                <c:pt idx="0">
                  <c:v>Non-oil imports</c:v>
                </c:pt>
              </c:strCache>
            </c:strRef>
          </c:tx>
          <c:spPr>
            <a:ln w="28575" cap="rnd">
              <a:solidFill>
                <a:srgbClr val="C00000"/>
              </a:solidFill>
              <a:round/>
            </a:ln>
            <a:effectLst/>
          </c:spPr>
          <c:marker>
            <c:symbol val="none"/>
          </c:marker>
          <c:cat>
            <c:numRef>
              <c:f>[0]!Date_range</c:f>
              <c:numCache>
                <c:formatCode>mmm\-yy</c:formatCode>
                <c:ptCount val="54"/>
                <c:pt idx="0">
                  <c:v>39142</c:v>
                </c:pt>
                <c:pt idx="1">
                  <c:v>39234</c:v>
                </c:pt>
                <c:pt idx="2">
                  <c:v>39326</c:v>
                </c:pt>
                <c:pt idx="3">
                  <c:v>39417</c:v>
                </c:pt>
                <c:pt idx="4">
                  <c:v>39508</c:v>
                </c:pt>
                <c:pt idx="5">
                  <c:v>39600</c:v>
                </c:pt>
                <c:pt idx="6">
                  <c:v>39692</c:v>
                </c:pt>
                <c:pt idx="7">
                  <c:v>39783</c:v>
                </c:pt>
                <c:pt idx="8">
                  <c:v>39873</c:v>
                </c:pt>
                <c:pt idx="9">
                  <c:v>39965</c:v>
                </c:pt>
                <c:pt idx="10">
                  <c:v>40057</c:v>
                </c:pt>
                <c:pt idx="11">
                  <c:v>40148</c:v>
                </c:pt>
                <c:pt idx="12">
                  <c:v>40238</c:v>
                </c:pt>
                <c:pt idx="13">
                  <c:v>40330</c:v>
                </c:pt>
                <c:pt idx="14">
                  <c:v>40422</c:v>
                </c:pt>
                <c:pt idx="15">
                  <c:v>40513</c:v>
                </c:pt>
                <c:pt idx="16">
                  <c:v>40603</c:v>
                </c:pt>
                <c:pt idx="17">
                  <c:v>40695</c:v>
                </c:pt>
                <c:pt idx="18">
                  <c:v>40787</c:v>
                </c:pt>
                <c:pt idx="19">
                  <c:v>40878</c:v>
                </c:pt>
                <c:pt idx="20">
                  <c:v>40969</c:v>
                </c:pt>
                <c:pt idx="21">
                  <c:v>41061</c:v>
                </c:pt>
                <c:pt idx="22">
                  <c:v>41153</c:v>
                </c:pt>
                <c:pt idx="23">
                  <c:v>41244</c:v>
                </c:pt>
                <c:pt idx="24">
                  <c:v>41334</c:v>
                </c:pt>
                <c:pt idx="25">
                  <c:v>41426</c:v>
                </c:pt>
                <c:pt idx="26">
                  <c:v>41518</c:v>
                </c:pt>
                <c:pt idx="27">
                  <c:v>41609</c:v>
                </c:pt>
                <c:pt idx="28">
                  <c:v>41699</c:v>
                </c:pt>
                <c:pt idx="29">
                  <c:v>41791</c:v>
                </c:pt>
                <c:pt idx="30">
                  <c:v>41883</c:v>
                </c:pt>
                <c:pt idx="31">
                  <c:v>41974</c:v>
                </c:pt>
                <c:pt idx="32">
                  <c:v>42064</c:v>
                </c:pt>
                <c:pt idx="33">
                  <c:v>42156</c:v>
                </c:pt>
                <c:pt idx="34">
                  <c:v>42248</c:v>
                </c:pt>
                <c:pt idx="35">
                  <c:v>42339</c:v>
                </c:pt>
                <c:pt idx="36">
                  <c:v>42430</c:v>
                </c:pt>
                <c:pt idx="37">
                  <c:v>42522</c:v>
                </c:pt>
                <c:pt idx="38">
                  <c:v>42614</c:v>
                </c:pt>
                <c:pt idx="39">
                  <c:v>42705</c:v>
                </c:pt>
                <c:pt idx="40">
                  <c:v>42795</c:v>
                </c:pt>
                <c:pt idx="41">
                  <c:v>42887</c:v>
                </c:pt>
                <c:pt idx="42">
                  <c:v>42979</c:v>
                </c:pt>
                <c:pt idx="43">
                  <c:v>43070</c:v>
                </c:pt>
                <c:pt idx="44">
                  <c:v>43160</c:v>
                </c:pt>
                <c:pt idx="45">
                  <c:v>43252</c:v>
                </c:pt>
                <c:pt idx="46">
                  <c:v>43344</c:v>
                </c:pt>
                <c:pt idx="47">
                  <c:v>43435</c:v>
                </c:pt>
                <c:pt idx="48">
                  <c:v>43525</c:v>
                </c:pt>
                <c:pt idx="49">
                  <c:v>43617</c:v>
                </c:pt>
                <c:pt idx="50">
                  <c:v>43709</c:v>
                </c:pt>
                <c:pt idx="51">
                  <c:v>43800</c:v>
                </c:pt>
                <c:pt idx="52">
                  <c:v>43891</c:v>
                </c:pt>
                <c:pt idx="53">
                  <c:v>43983</c:v>
                </c:pt>
              </c:numCache>
            </c:numRef>
          </c:cat>
          <c:val>
            <c:numRef>
              <c:f>[0]!Nonoil_imports</c:f>
              <c:numCache>
                <c:formatCode>0.0</c:formatCode>
                <c:ptCount val="54"/>
                <c:pt idx="0">
                  <c:v>0.65525257650576429</c:v>
                </c:pt>
                <c:pt idx="1">
                  <c:v>0.58066475298253062</c:v>
                </c:pt>
                <c:pt idx="2">
                  <c:v>0.67388517693887084</c:v>
                </c:pt>
                <c:pt idx="3">
                  <c:v>0.8104172472305452</c:v>
                </c:pt>
                <c:pt idx="4">
                  <c:v>0.86868884441248484</c:v>
                </c:pt>
                <c:pt idx="5">
                  <c:v>1.094957317753211</c:v>
                </c:pt>
                <c:pt idx="6">
                  <c:v>0.65623244414049953</c:v>
                </c:pt>
                <c:pt idx="7">
                  <c:v>-0.99147280104332058</c:v>
                </c:pt>
                <c:pt idx="8">
                  <c:v>-1.9480062513930345</c:v>
                </c:pt>
                <c:pt idx="9">
                  <c:v>-1.3849635193595191</c:v>
                </c:pt>
                <c:pt idx="10">
                  <c:v>-0.93720477844438399</c:v>
                </c:pt>
                <c:pt idx="11">
                  <c:v>0.86509149848807254</c:v>
                </c:pt>
                <c:pt idx="12">
                  <c:v>2.7977735930359713</c:v>
                </c:pt>
                <c:pt idx="13">
                  <c:v>1.7385103065042335</c:v>
                </c:pt>
                <c:pt idx="14">
                  <c:v>1.055536104387774</c:v>
                </c:pt>
                <c:pt idx="15">
                  <c:v>1.2961355083700561</c:v>
                </c:pt>
                <c:pt idx="16">
                  <c:v>1.3048568635004429</c:v>
                </c:pt>
                <c:pt idx="17">
                  <c:v>0.66801369505475838</c:v>
                </c:pt>
                <c:pt idx="18">
                  <c:v>0.80318032805995598</c:v>
                </c:pt>
                <c:pt idx="19">
                  <c:v>0.49282972679984255</c:v>
                </c:pt>
                <c:pt idx="20">
                  <c:v>-6.2800769929012193E-2</c:v>
                </c:pt>
                <c:pt idx="21">
                  <c:v>-0.19280529998931653</c:v>
                </c:pt>
                <c:pt idx="22">
                  <c:v>-0.33185983133680413</c:v>
                </c:pt>
                <c:pt idx="23">
                  <c:v>-0.35674346212000291</c:v>
                </c:pt>
                <c:pt idx="24">
                  <c:v>0.18283540101711715</c:v>
                </c:pt>
                <c:pt idx="25">
                  <c:v>-3.4465461774834928E-2</c:v>
                </c:pt>
                <c:pt idx="26">
                  <c:v>-8.424245353446165E-2</c:v>
                </c:pt>
                <c:pt idx="27">
                  <c:v>-4.5825377144054352E-3</c:v>
                </c:pt>
                <c:pt idx="28">
                  <c:v>-0.33480247820856102</c:v>
                </c:pt>
                <c:pt idx="29">
                  <c:v>-0.46739462892615546</c:v>
                </c:pt>
                <c:pt idx="30">
                  <c:v>-0.43831508970125937</c:v>
                </c:pt>
                <c:pt idx="31">
                  <c:v>-0.50850969227103349</c:v>
                </c:pt>
                <c:pt idx="32">
                  <c:v>-1.230171362472493</c:v>
                </c:pt>
                <c:pt idx="33">
                  <c:v>-0.98877368299775636</c:v>
                </c:pt>
                <c:pt idx="34">
                  <c:v>-1.0634001388895846</c:v>
                </c:pt>
                <c:pt idx="35">
                  <c:v>-0.92764652568752248</c:v>
                </c:pt>
                <c:pt idx="36">
                  <c:v>-1.1352496733855417</c:v>
                </c:pt>
                <c:pt idx="37">
                  <c:v>-0.77404238029918415</c:v>
                </c:pt>
                <c:pt idx="38">
                  <c:v>-0.66434691466302709</c:v>
                </c:pt>
                <c:pt idx="39">
                  <c:v>-0.36196088263572962</c:v>
                </c:pt>
                <c:pt idx="40">
                  <c:v>0.70970013527042097</c:v>
                </c:pt>
                <c:pt idx="41">
                  <c:v>0.18079206642418702</c:v>
                </c:pt>
                <c:pt idx="42">
                  <c:v>0.33794211495565257</c:v>
                </c:pt>
                <c:pt idx="43">
                  <c:v>0.19941442793305911</c:v>
                </c:pt>
                <c:pt idx="44">
                  <c:v>0.5520712208541646</c:v>
                </c:pt>
                <c:pt idx="45">
                  <c:v>0.55544747458856769</c:v>
                </c:pt>
                <c:pt idx="46">
                  <c:v>0.47957496117796855</c:v>
                </c:pt>
                <c:pt idx="47">
                  <c:v>-0.45674112875837997</c:v>
                </c:pt>
                <c:pt idx="48">
                  <c:v>-0.74134133246637524</c:v>
                </c:pt>
                <c:pt idx="49">
                  <c:v>-0.74253398725302067</c:v>
                </c:pt>
                <c:pt idx="50">
                  <c:v>-0.82331615663909208</c:v>
                </c:pt>
                <c:pt idx="51">
                  <c:v>-0.17931424177869623</c:v>
                </c:pt>
                <c:pt idx="52">
                  <c:v>-0.70623474909717288</c:v>
                </c:pt>
                <c:pt idx="53">
                  <c:v>-0.68656157361646286</c:v>
                </c:pt>
              </c:numCache>
            </c:numRef>
          </c:val>
          <c:smooth val="0"/>
          <c:extLst>
            <c:ext xmlns:c16="http://schemas.microsoft.com/office/drawing/2014/chart" uri="{C3380CC4-5D6E-409C-BE32-E72D297353CC}">
              <c16:uniqueId val="{00000001-5C54-473A-8A64-FA7ACBA143EC}"/>
            </c:ext>
          </c:extLst>
        </c:ser>
        <c:ser>
          <c:idx val="0"/>
          <c:order val="2"/>
          <c:tx>
            <c:strRef>
              <c:f>China!$AS$5</c:f>
              <c:strCache>
                <c:ptCount val="1"/>
                <c:pt idx="0">
                  <c:v>Retail sales</c:v>
                </c:pt>
              </c:strCache>
            </c:strRef>
          </c:tx>
          <c:spPr>
            <a:ln w="28575" cap="rnd">
              <a:solidFill>
                <a:schemeClr val="tx1"/>
              </a:solidFill>
              <a:round/>
            </a:ln>
            <a:effectLst/>
          </c:spPr>
          <c:marker>
            <c:symbol val="none"/>
          </c:marker>
          <c:cat>
            <c:numRef>
              <c:f>[0]!Date_range</c:f>
              <c:numCache>
                <c:formatCode>mmm\-yy</c:formatCode>
                <c:ptCount val="54"/>
                <c:pt idx="0">
                  <c:v>39142</c:v>
                </c:pt>
                <c:pt idx="1">
                  <c:v>39234</c:v>
                </c:pt>
                <c:pt idx="2">
                  <c:v>39326</c:v>
                </c:pt>
                <c:pt idx="3">
                  <c:v>39417</c:v>
                </c:pt>
                <c:pt idx="4">
                  <c:v>39508</c:v>
                </c:pt>
                <c:pt idx="5">
                  <c:v>39600</c:v>
                </c:pt>
                <c:pt idx="6">
                  <c:v>39692</c:v>
                </c:pt>
                <c:pt idx="7">
                  <c:v>39783</c:v>
                </c:pt>
                <c:pt idx="8">
                  <c:v>39873</c:v>
                </c:pt>
                <c:pt idx="9">
                  <c:v>39965</c:v>
                </c:pt>
                <c:pt idx="10">
                  <c:v>40057</c:v>
                </c:pt>
                <c:pt idx="11">
                  <c:v>40148</c:v>
                </c:pt>
                <c:pt idx="12">
                  <c:v>40238</c:v>
                </c:pt>
                <c:pt idx="13">
                  <c:v>40330</c:v>
                </c:pt>
                <c:pt idx="14">
                  <c:v>40422</c:v>
                </c:pt>
                <c:pt idx="15">
                  <c:v>40513</c:v>
                </c:pt>
                <c:pt idx="16">
                  <c:v>40603</c:v>
                </c:pt>
                <c:pt idx="17">
                  <c:v>40695</c:v>
                </c:pt>
                <c:pt idx="18">
                  <c:v>40787</c:v>
                </c:pt>
                <c:pt idx="19">
                  <c:v>40878</c:v>
                </c:pt>
                <c:pt idx="20">
                  <c:v>40969</c:v>
                </c:pt>
                <c:pt idx="21">
                  <c:v>41061</c:v>
                </c:pt>
                <c:pt idx="22">
                  <c:v>41153</c:v>
                </c:pt>
                <c:pt idx="23">
                  <c:v>41244</c:v>
                </c:pt>
                <c:pt idx="24">
                  <c:v>41334</c:v>
                </c:pt>
                <c:pt idx="25">
                  <c:v>41426</c:v>
                </c:pt>
                <c:pt idx="26">
                  <c:v>41518</c:v>
                </c:pt>
                <c:pt idx="27">
                  <c:v>41609</c:v>
                </c:pt>
                <c:pt idx="28">
                  <c:v>41699</c:v>
                </c:pt>
                <c:pt idx="29">
                  <c:v>41791</c:v>
                </c:pt>
                <c:pt idx="30">
                  <c:v>41883</c:v>
                </c:pt>
                <c:pt idx="31">
                  <c:v>41974</c:v>
                </c:pt>
                <c:pt idx="32">
                  <c:v>42064</c:v>
                </c:pt>
                <c:pt idx="33">
                  <c:v>42156</c:v>
                </c:pt>
                <c:pt idx="34">
                  <c:v>42248</c:v>
                </c:pt>
                <c:pt idx="35">
                  <c:v>42339</c:v>
                </c:pt>
                <c:pt idx="36">
                  <c:v>42430</c:v>
                </c:pt>
                <c:pt idx="37">
                  <c:v>42522</c:v>
                </c:pt>
                <c:pt idx="38">
                  <c:v>42614</c:v>
                </c:pt>
                <c:pt idx="39">
                  <c:v>42705</c:v>
                </c:pt>
                <c:pt idx="40">
                  <c:v>42795</c:v>
                </c:pt>
                <c:pt idx="41">
                  <c:v>42887</c:v>
                </c:pt>
                <c:pt idx="42">
                  <c:v>42979</c:v>
                </c:pt>
                <c:pt idx="43">
                  <c:v>43070</c:v>
                </c:pt>
                <c:pt idx="44">
                  <c:v>43160</c:v>
                </c:pt>
                <c:pt idx="45">
                  <c:v>43252</c:v>
                </c:pt>
                <c:pt idx="46">
                  <c:v>43344</c:v>
                </c:pt>
                <c:pt idx="47">
                  <c:v>43435</c:v>
                </c:pt>
                <c:pt idx="48">
                  <c:v>43525</c:v>
                </c:pt>
                <c:pt idx="49">
                  <c:v>43617</c:v>
                </c:pt>
                <c:pt idx="50">
                  <c:v>43709</c:v>
                </c:pt>
                <c:pt idx="51">
                  <c:v>43800</c:v>
                </c:pt>
                <c:pt idx="52">
                  <c:v>43891</c:v>
                </c:pt>
                <c:pt idx="53">
                  <c:v>43983</c:v>
                </c:pt>
              </c:numCache>
            </c:numRef>
          </c:cat>
          <c:val>
            <c:numRef>
              <c:f>[0]!Retail_sales</c:f>
              <c:numCache>
                <c:formatCode>0.0</c:formatCode>
                <c:ptCount val="54"/>
                <c:pt idx="0">
                  <c:v>0.37291469736094457</c:v>
                </c:pt>
                <c:pt idx="1">
                  <c:v>0.41867914488590813</c:v>
                </c:pt>
                <c:pt idx="2">
                  <c:v>0.23562135478605248</c:v>
                </c:pt>
                <c:pt idx="3">
                  <c:v>0.44918877656921846</c:v>
                </c:pt>
                <c:pt idx="4">
                  <c:v>0.42376408349979394</c:v>
                </c:pt>
                <c:pt idx="5">
                  <c:v>0.63733150528295901</c:v>
                </c:pt>
                <c:pt idx="6">
                  <c:v>1.0542964716215184</c:v>
                </c:pt>
                <c:pt idx="7">
                  <c:v>1.1051458577603668</c:v>
                </c:pt>
                <c:pt idx="8">
                  <c:v>0.80513447954115858</c:v>
                </c:pt>
                <c:pt idx="9">
                  <c:v>1.0034470854826698</c:v>
                </c:pt>
                <c:pt idx="10">
                  <c:v>1.054296471621518</c:v>
                </c:pt>
                <c:pt idx="11">
                  <c:v>0.91700312904662606</c:v>
                </c:pt>
                <c:pt idx="12">
                  <c:v>0.82038929538281413</c:v>
                </c:pt>
                <c:pt idx="13">
                  <c:v>0.7898796636995048</c:v>
                </c:pt>
                <c:pt idx="14">
                  <c:v>0.75937003201619524</c:v>
                </c:pt>
                <c:pt idx="15">
                  <c:v>0.62716162805518849</c:v>
                </c:pt>
                <c:pt idx="16">
                  <c:v>0.25087617062770795</c:v>
                </c:pt>
                <c:pt idx="17">
                  <c:v>0.25087617062770745</c:v>
                </c:pt>
                <c:pt idx="18">
                  <c:v>0.12375270528058617</c:v>
                </c:pt>
                <c:pt idx="19">
                  <c:v>0.41359420627202415</c:v>
                </c:pt>
                <c:pt idx="20">
                  <c:v>0.13900752112224046</c:v>
                </c:pt>
                <c:pt idx="21">
                  <c:v>0.16443221419166495</c:v>
                </c:pt>
                <c:pt idx="22">
                  <c:v>0.32715024983598068</c:v>
                </c:pt>
                <c:pt idx="23">
                  <c:v>0.4949532240941818</c:v>
                </c:pt>
                <c:pt idx="24">
                  <c:v>8.3073196369507593E-2</c:v>
                </c:pt>
                <c:pt idx="25">
                  <c:v>0.23562135478605259</c:v>
                </c:pt>
                <c:pt idx="26">
                  <c:v>0.16951715280554969</c:v>
                </c:pt>
                <c:pt idx="27">
                  <c:v>0.22545147755828285</c:v>
                </c:pt>
                <c:pt idx="28">
                  <c:v>6.7818380527852648E-2</c:v>
                </c:pt>
                <c:pt idx="29">
                  <c:v>7.2903319141737963E-2</c:v>
                </c:pt>
                <c:pt idx="30">
                  <c:v>4.239368745842792E-2</c:v>
                </c:pt>
                <c:pt idx="31">
                  <c:v>0.11866776666670076</c:v>
                </c:pt>
                <c:pt idx="32">
                  <c:v>3.7308748844542966E-2</c:v>
                </c:pt>
                <c:pt idx="33">
                  <c:v>-3.388039174984521E-2</c:v>
                </c:pt>
                <c:pt idx="34">
                  <c:v>6.7991171612337351E-3</c:v>
                </c:pt>
                <c:pt idx="35">
                  <c:v>6.7818380527851843E-2</c:v>
                </c:pt>
                <c:pt idx="36">
                  <c:v>-0.11523940957200383</c:v>
                </c:pt>
                <c:pt idx="37">
                  <c:v>-9.9984593730348445E-2</c:v>
                </c:pt>
                <c:pt idx="38">
                  <c:v>-8.4729777888694582E-2</c:v>
                </c:pt>
                <c:pt idx="39">
                  <c:v>-0.19151348878027596</c:v>
                </c:pt>
                <c:pt idx="40">
                  <c:v>-0.24236287491912559</c:v>
                </c:pt>
                <c:pt idx="41">
                  <c:v>-9.4899655116464032E-2</c:v>
                </c:pt>
                <c:pt idx="42">
                  <c:v>-0.17117373432473662</c:v>
                </c:pt>
                <c:pt idx="43">
                  <c:v>-0.29321226105797377</c:v>
                </c:pt>
                <c:pt idx="44">
                  <c:v>-0.33389176996905306</c:v>
                </c:pt>
                <c:pt idx="45">
                  <c:v>-0.46610017393005965</c:v>
                </c:pt>
                <c:pt idx="46">
                  <c:v>-0.58305376204941128</c:v>
                </c:pt>
                <c:pt idx="47">
                  <c:v>-0.65424290264380025</c:v>
                </c:pt>
                <c:pt idx="48">
                  <c:v>-0.51694956006890858</c:v>
                </c:pt>
                <c:pt idx="49">
                  <c:v>-0.59322363927718091</c:v>
                </c:pt>
                <c:pt idx="50">
                  <c:v>-0.71017722739653344</c:v>
                </c:pt>
                <c:pt idx="51">
                  <c:v>-0.85255550858531048</c:v>
                </c:pt>
                <c:pt idx="52">
                  <c:v>-5.0577997422681014</c:v>
                </c:pt>
                <c:pt idx="53">
                  <c:v>-3.670648247184483</c:v>
                </c:pt>
              </c:numCache>
            </c:numRef>
          </c:val>
          <c:smooth val="0"/>
          <c:extLst>
            <c:ext xmlns:c16="http://schemas.microsoft.com/office/drawing/2014/chart" uri="{C3380CC4-5D6E-409C-BE32-E72D297353CC}">
              <c16:uniqueId val="{00000002-5C54-473A-8A64-FA7ACBA143EC}"/>
            </c:ext>
          </c:extLst>
        </c:ser>
        <c:dLbls>
          <c:showLegendKey val="0"/>
          <c:showVal val="0"/>
          <c:showCatName val="0"/>
          <c:showSerName val="0"/>
          <c:showPercent val="0"/>
          <c:showBubbleSize val="0"/>
        </c:dLbls>
        <c:smooth val="0"/>
        <c:axId val="913009408"/>
        <c:axId val="913013344"/>
      </c:lineChart>
      <c:dateAx>
        <c:axId val="913009408"/>
        <c:scaling>
          <c:orientation val="minMax"/>
          <c:max val="43891"/>
          <c:min val="41334"/>
        </c:scaling>
        <c:delete val="0"/>
        <c:axPos val="b"/>
        <c:numFmt formatCode="yyyy" sourceLinked="0"/>
        <c:majorTickMark val="out"/>
        <c:minorTickMark val="none"/>
        <c:tickLblPos val="low"/>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913013344"/>
        <c:crosses val="autoZero"/>
        <c:auto val="1"/>
        <c:lblOffset val="100"/>
        <c:baseTimeUnit val="months"/>
        <c:majorUnit val="1"/>
        <c:majorTimeUnit val="years"/>
      </c:dateAx>
      <c:valAx>
        <c:axId val="913013344"/>
        <c:scaling>
          <c:orientation val="minMax"/>
          <c:max val="1"/>
          <c:min val="-6"/>
        </c:scaling>
        <c:delete val="0"/>
        <c:axPos val="l"/>
        <c:majorGridlines>
          <c:spPr>
            <a:ln w="9525" cap="flat" cmpd="sng" algn="ctr">
              <a:solidFill>
                <a:schemeClr val="tx1">
                  <a:lumMod val="15000"/>
                  <a:lumOff val="85000"/>
                </a:schemeClr>
              </a:solidFill>
              <a:round/>
            </a:ln>
            <a:effectLst/>
          </c:spPr>
        </c:majorGridlines>
        <c:numFmt formatCode="0.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13009408"/>
        <c:crosses val="autoZero"/>
        <c:crossBetween val="between"/>
        <c:majorUnit val="1"/>
      </c:valAx>
      <c:spPr>
        <a:noFill/>
        <a:ln>
          <a:noFill/>
        </a:ln>
        <a:effectLst/>
      </c:spPr>
    </c:plotArea>
    <c:legend>
      <c:legendPos val="t"/>
      <c:layout>
        <c:manualLayout>
          <c:xMode val="edge"/>
          <c:yMode val="edge"/>
          <c:x val="0.10340089163237311"/>
          <c:y val="0.51894992175273869"/>
          <c:w val="0.83277640603566527"/>
          <c:h val="0.1944021909233176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solidFill>
            <a:schemeClr val="tx1"/>
          </a:solidFill>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5681755829903972E-2"/>
          <c:y val="0.16218348982785602"/>
          <c:w val="0.84992043895747582"/>
          <c:h val="0.73075273865414725"/>
        </c:manualLayout>
      </c:layout>
      <c:lineChart>
        <c:grouping val="standard"/>
        <c:varyColors val="0"/>
        <c:ser>
          <c:idx val="0"/>
          <c:order val="0"/>
          <c:tx>
            <c:strRef>
              <c:f>China!$AK$5</c:f>
              <c:strCache>
                <c:ptCount val="1"/>
                <c:pt idx="0">
                  <c:v>Actual</c:v>
                </c:pt>
              </c:strCache>
            </c:strRef>
          </c:tx>
          <c:spPr>
            <a:ln w="28575" cap="rnd">
              <a:solidFill>
                <a:srgbClr val="C00000"/>
              </a:solidFill>
              <a:round/>
            </a:ln>
            <a:effectLst/>
          </c:spPr>
          <c:marker>
            <c:symbol val="none"/>
          </c:marker>
          <c:cat>
            <c:numRef>
              <c:f>[0]!Date_range</c:f>
              <c:numCache>
                <c:formatCode>mmm\-yy</c:formatCode>
                <c:ptCount val="54"/>
                <c:pt idx="0">
                  <c:v>39142</c:v>
                </c:pt>
                <c:pt idx="1">
                  <c:v>39234</c:v>
                </c:pt>
                <c:pt idx="2">
                  <c:v>39326</c:v>
                </c:pt>
                <c:pt idx="3">
                  <c:v>39417</c:v>
                </c:pt>
                <c:pt idx="4">
                  <c:v>39508</c:v>
                </c:pt>
                <c:pt idx="5">
                  <c:v>39600</c:v>
                </c:pt>
                <c:pt idx="6">
                  <c:v>39692</c:v>
                </c:pt>
                <c:pt idx="7">
                  <c:v>39783</c:v>
                </c:pt>
                <c:pt idx="8">
                  <c:v>39873</c:v>
                </c:pt>
                <c:pt idx="9">
                  <c:v>39965</c:v>
                </c:pt>
                <c:pt idx="10">
                  <c:v>40057</c:v>
                </c:pt>
                <c:pt idx="11">
                  <c:v>40148</c:v>
                </c:pt>
                <c:pt idx="12">
                  <c:v>40238</c:v>
                </c:pt>
                <c:pt idx="13">
                  <c:v>40330</c:v>
                </c:pt>
                <c:pt idx="14">
                  <c:v>40422</c:v>
                </c:pt>
                <c:pt idx="15">
                  <c:v>40513</c:v>
                </c:pt>
                <c:pt idx="16">
                  <c:v>40603</c:v>
                </c:pt>
                <c:pt idx="17">
                  <c:v>40695</c:v>
                </c:pt>
                <c:pt idx="18">
                  <c:v>40787</c:v>
                </c:pt>
                <c:pt idx="19">
                  <c:v>40878</c:v>
                </c:pt>
                <c:pt idx="20">
                  <c:v>40969</c:v>
                </c:pt>
                <c:pt idx="21">
                  <c:v>41061</c:v>
                </c:pt>
                <c:pt idx="22">
                  <c:v>41153</c:v>
                </c:pt>
                <c:pt idx="23">
                  <c:v>41244</c:v>
                </c:pt>
                <c:pt idx="24">
                  <c:v>41334</c:v>
                </c:pt>
                <c:pt idx="25">
                  <c:v>41426</c:v>
                </c:pt>
                <c:pt idx="26">
                  <c:v>41518</c:v>
                </c:pt>
                <c:pt idx="27">
                  <c:v>41609</c:v>
                </c:pt>
                <c:pt idx="28">
                  <c:v>41699</c:v>
                </c:pt>
                <c:pt idx="29">
                  <c:v>41791</c:v>
                </c:pt>
                <c:pt idx="30">
                  <c:v>41883</c:v>
                </c:pt>
                <c:pt idx="31">
                  <c:v>41974</c:v>
                </c:pt>
                <c:pt idx="32">
                  <c:v>42064</c:v>
                </c:pt>
                <c:pt idx="33">
                  <c:v>42156</c:v>
                </c:pt>
                <c:pt idx="34">
                  <c:v>42248</c:v>
                </c:pt>
                <c:pt idx="35">
                  <c:v>42339</c:v>
                </c:pt>
                <c:pt idx="36">
                  <c:v>42430</c:v>
                </c:pt>
                <c:pt idx="37">
                  <c:v>42522</c:v>
                </c:pt>
                <c:pt idx="38">
                  <c:v>42614</c:v>
                </c:pt>
                <c:pt idx="39">
                  <c:v>42705</c:v>
                </c:pt>
                <c:pt idx="40">
                  <c:v>42795</c:v>
                </c:pt>
                <c:pt idx="41">
                  <c:v>42887</c:v>
                </c:pt>
                <c:pt idx="42">
                  <c:v>42979</c:v>
                </c:pt>
                <c:pt idx="43">
                  <c:v>43070</c:v>
                </c:pt>
                <c:pt idx="44">
                  <c:v>43160</c:v>
                </c:pt>
                <c:pt idx="45">
                  <c:v>43252</c:v>
                </c:pt>
                <c:pt idx="46">
                  <c:v>43344</c:v>
                </c:pt>
                <c:pt idx="47">
                  <c:v>43435</c:v>
                </c:pt>
                <c:pt idx="48">
                  <c:v>43525</c:v>
                </c:pt>
                <c:pt idx="49">
                  <c:v>43617</c:v>
                </c:pt>
                <c:pt idx="50">
                  <c:v>43709</c:v>
                </c:pt>
                <c:pt idx="51">
                  <c:v>43800</c:v>
                </c:pt>
                <c:pt idx="52">
                  <c:v>43891</c:v>
                </c:pt>
                <c:pt idx="53">
                  <c:v>43983</c:v>
                </c:pt>
              </c:numCache>
            </c:numRef>
          </c:cat>
          <c:val>
            <c:numRef>
              <c:f>[0]!Real_GDP</c:f>
              <c:numCache>
                <c:formatCode>0.00</c:formatCode>
                <c:ptCount val="54"/>
                <c:pt idx="0">
                  <c:v>13.8</c:v>
                </c:pt>
                <c:pt idx="1">
                  <c:v>15</c:v>
                </c:pt>
                <c:pt idx="2">
                  <c:v>14.3</c:v>
                </c:pt>
                <c:pt idx="3">
                  <c:v>13.9</c:v>
                </c:pt>
                <c:pt idx="4">
                  <c:v>11.5</c:v>
                </c:pt>
                <c:pt idx="5">
                  <c:v>10.9</c:v>
                </c:pt>
                <c:pt idx="6">
                  <c:v>9.5</c:v>
                </c:pt>
                <c:pt idx="7">
                  <c:v>7.1</c:v>
                </c:pt>
                <c:pt idx="8">
                  <c:v>6.4</c:v>
                </c:pt>
                <c:pt idx="9">
                  <c:v>8.1999999999999993</c:v>
                </c:pt>
                <c:pt idx="10">
                  <c:v>10.6</c:v>
                </c:pt>
                <c:pt idx="11">
                  <c:v>11.9</c:v>
                </c:pt>
                <c:pt idx="12">
                  <c:v>12.2</c:v>
                </c:pt>
                <c:pt idx="13">
                  <c:v>10.8</c:v>
                </c:pt>
                <c:pt idx="14">
                  <c:v>9.9</c:v>
                </c:pt>
                <c:pt idx="15">
                  <c:v>9.9</c:v>
                </c:pt>
                <c:pt idx="16">
                  <c:v>10.199999999999999</c:v>
                </c:pt>
                <c:pt idx="17">
                  <c:v>10</c:v>
                </c:pt>
                <c:pt idx="18">
                  <c:v>9.4</c:v>
                </c:pt>
                <c:pt idx="19">
                  <c:v>8.8000000000000007</c:v>
                </c:pt>
                <c:pt idx="20">
                  <c:v>8.1</c:v>
                </c:pt>
                <c:pt idx="21">
                  <c:v>7.7</c:v>
                </c:pt>
                <c:pt idx="22">
                  <c:v>7.5</c:v>
                </c:pt>
                <c:pt idx="23">
                  <c:v>8.1</c:v>
                </c:pt>
                <c:pt idx="24">
                  <c:v>7.9</c:v>
                </c:pt>
                <c:pt idx="25">
                  <c:v>7.6</c:v>
                </c:pt>
                <c:pt idx="26">
                  <c:v>7.9</c:v>
                </c:pt>
                <c:pt idx="27">
                  <c:v>7.7</c:v>
                </c:pt>
                <c:pt idx="28">
                  <c:v>7.5</c:v>
                </c:pt>
                <c:pt idx="29">
                  <c:v>7.6</c:v>
                </c:pt>
                <c:pt idx="30">
                  <c:v>7.2</c:v>
                </c:pt>
                <c:pt idx="31">
                  <c:v>7.3</c:v>
                </c:pt>
                <c:pt idx="32">
                  <c:v>7.1</c:v>
                </c:pt>
                <c:pt idx="33">
                  <c:v>7.1</c:v>
                </c:pt>
                <c:pt idx="34">
                  <c:v>7</c:v>
                </c:pt>
                <c:pt idx="35">
                  <c:v>6.9</c:v>
                </c:pt>
                <c:pt idx="36">
                  <c:v>6.9</c:v>
                </c:pt>
                <c:pt idx="37">
                  <c:v>6.8</c:v>
                </c:pt>
                <c:pt idx="38">
                  <c:v>6.8</c:v>
                </c:pt>
                <c:pt idx="39">
                  <c:v>6.9</c:v>
                </c:pt>
                <c:pt idx="40">
                  <c:v>7</c:v>
                </c:pt>
                <c:pt idx="41">
                  <c:v>7</c:v>
                </c:pt>
                <c:pt idx="42">
                  <c:v>6.9</c:v>
                </c:pt>
                <c:pt idx="43">
                  <c:v>6.8</c:v>
                </c:pt>
                <c:pt idx="44">
                  <c:v>6.9</c:v>
                </c:pt>
                <c:pt idx="45">
                  <c:v>6.9</c:v>
                </c:pt>
                <c:pt idx="46">
                  <c:v>6.7</c:v>
                </c:pt>
                <c:pt idx="47">
                  <c:v>6.5</c:v>
                </c:pt>
                <c:pt idx="48">
                  <c:v>6.4</c:v>
                </c:pt>
                <c:pt idx="49">
                  <c:v>6.2</c:v>
                </c:pt>
                <c:pt idx="50">
                  <c:v>6</c:v>
                </c:pt>
                <c:pt idx="51">
                  <c:v>6</c:v>
                </c:pt>
                <c:pt idx="52">
                  <c:v>-6.8</c:v>
                </c:pt>
              </c:numCache>
            </c:numRef>
          </c:val>
          <c:smooth val="0"/>
          <c:extLst>
            <c:ext xmlns:c16="http://schemas.microsoft.com/office/drawing/2014/chart" uri="{C3380CC4-5D6E-409C-BE32-E72D297353CC}">
              <c16:uniqueId val="{00000000-9AFC-4568-A597-42F9FEF43F71}"/>
            </c:ext>
          </c:extLst>
        </c:ser>
        <c:ser>
          <c:idx val="1"/>
          <c:order val="1"/>
          <c:tx>
            <c:strRef>
              <c:f>China!$AW$5</c:f>
              <c:strCache>
                <c:ptCount val="1"/>
                <c:pt idx="0">
                  <c:v>Estimated</c:v>
                </c:pt>
              </c:strCache>
            </c:strRef>
          </c:tx>
          <c:spPr>
            <a:ln w="28575" cap="rnd">
              <a:solidFill>
                <a:schemeClr val="tx1"/>
              </a:solidFill>
              <a:round/>
            </a:ln>
            <a:effectLst/>
          </c:spPr>
          <c:marker>
            <c:symbol val="none"/>
          </c:marker>
          <c:cat>
            <c:numRef>
              <c:f>[0]!Date_range</c:f>
              <c:numCache>
                <c:formatCode>mmm\-yy</c:formatCode>
                <c:ptCount val="54"/>
                <c:pt idx="0">
                  <c:v>39142</c:v>
                </c:pt>
                <c:pt idx="1">
                  <c:v>39234</c:v>
                </c:pt>
                <c:pt idx="2">
                  <c:v>39326</c:v>
                </c:pt>
                <c:pt idx="3">
                  <c:v>39417</c:v>
                </c:pt>
                <c:pt idx="4">
                  <c:v>39508</c:v>
                </c:pt>
                <c:pt idx="5">
                  <c:v>39600</c:v>
                </c:pt>
                <c:pt idx="6">
                  <c:v>39692</c:v>
                </c:pt>
                <c:pt idx="7">
                  <c:v>39783</c:v>
                </c:pt>
                <c:pt idx="8">
                  <c:v>39873</c:v>
                </c:pt>
                <c:pt idx="9">
                  <c:v>39965</c:v>
                </c:pt>
                <c:pt idx="10">
                  <c:v>40057</c:v>
                </c:pt>
                <c:pt idx="11">
                  <c:v>40148</c:v>
                </c:pt>
                <c:pt idx="12">
                  <c:v>40238</c:v>
                </c:pt>
                <c:pt idx="13">
                  <c:v>40330</c:v>
                </c:pt>
                <c:pt idx="14">
                  <c:v>40422</c:v>
                </c:pt>
                <c:pt idx="15">
                  <c:v>40513</c:v>
                </c:pt>
                <c:pt idx="16">
                  <c:v>40603</c:v>
                </c:pt>
                <c:pt idx="17">
                  <c:v>40695</c:v>
                </c:pt>
                <c:pt idx="18">
                  <c:v>40787</c:v>
                </c:pt>
                <c:pt idx="19">
                  <c:v>40878</c:v>
                </c:pt>
                <c:pt idx="20">
                  <c:v>40969</c:v>
                </c:pt>
                <c:pt idx="21">
                  <c:v>41061</c:v>
                </c:pt>
                <c:pt idx="22">
                  <c:v>41153</c:v>
                </c:pt>
                <c:pt idx="23">
                  <c:v>41244</c:v>
                </c:pt>
                <c:pt idx="24">
                  <c:v>41334</c:v>
                </c:pt>
                <c:pt idx="25">
                  <c:v>41426</c:v>
                </c:pt>
                <c:pt idx="26">
                  <c:v>41518</c:v>
                </c:pt>
                <c:pt idx="27">
                  <c:v>41609</c:v>
                </c:pt>
                <c:pt idx="28">
                  <c:v>41699</c:v>
                </c:pt>
                <c:pt idx="29">
                  <c:v>41791</c:v>
                </c:pt>
                <c:pt idx="30">
                  <c:v>41883</c:v>
                </c:pt>
                <c:pt idx="31">
                  <c:v>41974</c:v>
                </c:pt>
                <c:pt idx="32">
                  <c:v>42064</c:v>
                </c:pt>
                <c:pt idx="33">
                  <c:v>42156</c:v>
                </c:pt>
                <c:pt idx="34">
                  <c:v>42248</c:v>
                </c:pt>
                <c:pt idx="35">
                  <c:v>42339</c:v>
                </c:pt>
                <c:pt idx="36">
                  <c:v>42430</c:v>
                </c:pt>
                <c:pt idx="37">
                  <c:v>42522</c:v>
                </c:pt>
                <c:pt idx="38">
                  <c:v>42614</c:v>
                </c:pt>
                <c:pt idx="39">
                  <c:v>42705</c:v>
                </c:pt>
                <c:pt idx="40">
                  <c:v>42795</c:v>
                </c:pt>
                <c:pt idx="41">
                  <c:v>42887</c:v>
                </c:pt>
                <c:pt idx="42">
                  <c:v>42979</c:v>
                </c:pt>
                <c:pt idx="43">
                  <c:v>43070</c:v>
                </c:pt>
                <c:pt idx="44">
                  <c:v>43160</c:v>
                </c:pt>
                <c:pt idx="45">
                  <c:v>43252</c:v>
                </c:pt>
                <c:pt idx="46">
                  <c:v>43344</c:v>
                </c:pt>
                <c:pt idx="47">
                  <c:v>43435</c:v>
                </c:pt>
                <c:pt idx="48">
                  <c:v>43525</c:v>
                </c:pt>
                <c:pt idx="49">
                  <c:v>43617</c:v>
                </c:pt>
                <c:pt idx="50">
                  <c:v>43709</c:v>
                </c:pt>
                <c:pt idx="51">
                  <c:v>43800</c:v>
                </c:pt>
                <c:pt idx="52">
                  <c:v>43891</c:v>
                </c:pt>
                <c:pt idx="53">
                  <c:v>43983</c:v>
                </c:pt>
              </c:numCache>
            </c:numRef>
          </c:cat>
          <c:val>
            <c:numRef>
              <c:f>[0]!Estimated_GDP</c:f>
              <c:numCache>
                <c:formatCode>0.0</c:formatCode>
                <c:ptCount val="54"/>
                <c:pt idx="0">
                  <c:v>12.509802437516242</c:v>
                </c:pt>
                <c:pt idx="1">
                  <c:v>13.673990382323367</c:v>
                </c:pt>
                <c:pt idx="2">
                  <c:v>13.013312856372572</c:v>
                </c:pt>
                <c:pt idx="3">
                  <c:v>12.617128144647218</c:v>
                </c:pt>
                <c:pt idx="4">
                  <c:v>11.691691710164609</c:v>
                </c:pt>
                <c:pt idx="5">
                  <c:v>11.381777192435329</c:v>
                </c:pt>
                <c:pt idx="6">
                  <c:v>10.04752736931184</c:v>
                </c:pt>
                <c:pt idx="7">
                  <c:v>6.4240207580825661</c:v>
                </c:pt>
                <c:pt idx="8">
                  <c:v>7.4200164749136031</c:v>
                </c:pt>
                <c:pt idx="9">
                  <c:v>7.5566686425120908</c:v>
                </c:pt>
                <c:pt idx="10">
                  <c:v>9.8035134253205172</c:v>
                </c:pt>
                <c:pt idx="11">
                  <c:v>13.001212185376227</c:v>
                </c:pt>
                <c:pt idx="12">
                  <c:v>12.192904093155757</c:v>
                </c:pt>
                <c:pt idx="13">
                  <c:v>12.239650499446455</c:v>
                </c:pt>
                <c:pt idx="14">
                  <c:v>10.745413269208628</c:v>
                </c:pt>
                <c:pt idx="15">
                  <c:v>10.011803168317334</c:v>
                </c:pt>
                <c:pt idx="16">
                  <c:v>10.294973002320265</c:v>
                </c:pt>
                <c:pt idx="17">
                  <c:v>10.035116033818422</c:v>
                </c:pt>
                <c:pt idx="18">
                  <c:v>9.6034455205314302</c:v>
                </c:pt>
                <c:pt idx="19">
                  <c:v>9.5165773877049471</c:v>
                </c:pt>
                <c:pt idx="20">
                  <c:v>11.46974708155644</c:v>
                </c:pt>
                <c:pt idx="21">
                  <c:v>7.945656968658616</c:v>
                </c:pt>
                <c:pt idx="22">
                  <c:v>7.875983670951503</c:v>
                </c:pt>
                <c:pt idx="23">
                  <c:v>8.8422829820282072</c:v>
                </c:pt>
                <c:pt idx="24">
                  <c:v>7.7113511551625153</c:v>
                </c:pt>
                <c:pt idx="25">
                  <c:v>7.4350673887350442</c:v>
                </c:pt>
                <c:pt idx="26">
                  <c:v>8.079597397357432</c:v>
                </c:pt>
                <c:pt idx="27">
                  <c:v>8.1736055237059784</c:v>
                </c:pt>
                <c:pt idx="28">
                  <c:v>7.2580302102411824</c:v>
                </c:pt>
                <c:pt idx="29">
                  <c:v>7.9094691770866499</c:v>
                </c:pt>
                <c:pt idx="30">
                  <c:v>7.5071750189595203</c:v>
                </c:pt>
                <c:pt idx="31">
                  <c:v>7.419513876123446</c:v>
                </c:pt>
                <c:pt idx="32">
                  <c:v>7.4192830998504657</c:v>
                </c:pt>
                <c:pt idx="33">
                  <c:v>7.008276889399804</c:v>
                </c:pt>
                <c:pt idx="34">
                  <c:v>6.9682507880526732</c:v>
                </c:pt>
                <c:pt idx="35">
                  <c:v>7.0496516405415539</c:v>
                </c:pt>
                <c:pt idx="36">
                  <c:v>6.6760735255559274</c:v>
                </c:pt>
                <c:pt idx="37">
                  <c:v>6.8155511007113159</c:v>
                </c:pt>
                <c:pt idx="38">
                  <c:v>7.0004948118583359</c:v>
                </c:pt>
                <c:pt idx="39">
                  <c:v>6.6146514636522316</c:v>
                </c:pt>
                <c:pt idx="40">
                  <c:v>6.3995092680204229</c:v>
                </c:pt>
                <c:pt idx="41">
                  <c:v>7.2205965039112883</c:v>
                </c:pt>
                <c:pt idx="42">
                  <c:v>6.6949191607488761</c:v>
                </c:pt>
                <c:pt idx="43">
                  <c:v>6.6972249399066808</c:v>
                </c:pt>
                <c:pt idx="44">
                  <c:v>6.9418103614791073</c:v>
                </c:pt>
                <c:pt idx="45">
                  <c:v>6.6888435671719231</c:v>
                </c:pt>
                <c:pt idx="46">
                  <c:v>6.2974439522883454</c:v>
                </c:pt>
                <c:pt idx="47">
                  <c:v>6.4354408071555547</c:v>
                </c:pt>
                <c:pt idx="48">
                  <c:v>7.2215773051755576</c:v>
                </c:pt>
                <c:pt idx="49">
                  <c:v>6.48748102797662</c:v>
                </c:pt>
                <c:pt idx="50">
                  <c:v>6.003122996348667</c:v>
                </c:pt>
                <c:pt idx="51">
                  <c:v>6.0275583543212923</c:v>
                </c:pt>
                <c:pt idx="52">
                  <c:v>-6.4088109828011497</c:v>
                </c:pt>
                <c:pt idx="53">
                  <c:v>2.9292508297227178</c:v>
                </c:pt>
              </c:numCache>
            </c:numRef>
          </c:val>
          <c:smooth val="0"/>
          <c:extLst>
            <c:ext xmlns:c16="http://schemas.microsoft.com/office/drawing/2014/chart" uri="{C3380CC4-5D6E-409C-BE32-E72D297353CC}">
              <c16:uniqueId val="{00000001-9AFC-4568-A597-42F9FEF43F71}"/>
            </c:ext>
          </c:extLst>
        </c:ser>
        <c:dLbls>
          <c:showLegendKey val="0"/>
          <c:showVal val="0"/>
          <c:showCatName val="0"/>
          <c:showSerName val="0"/>
          <c:showPercent val="0"/>
          <c:showBubbleSize val="0"/>
        </c:dLbls>
        <c:smooth val="0"/>
        <c:axId val="913009408"/>
        <c:axId val="913013344"/>
      </c:lineChart>
      <c:dateAx>
        <c:axId val="913009408"/>
        <c:scaling>
          <c:orientation val="minMax"/>
          <c:max val="43983"/>
          <c:min val="43070"/>
        </c:scaling>
        <c:delete val="0"/>
        <c:axPos val="b"/>
        <c:majorGridlines>
          <c:spPr>
            <a:ln w="9525" cap="flat" cmpd="sng" algn="ctr">
              <a:solidFill>
                <a:schemeClr val="tx1">
                  <a:lumMod val="15000"/>
                  <a:lumOff val="85000"/>
                </a:schemeClr>
              </a:solidFill>
              <a:round/>
            </a:ln>
            <a:effectLst/>
          </c:spPr>
        </c:majorGridlines>
        <c:numFmt formatCode="mmm\-yy" sourceLinked="0"/>
        <c:majorTickMark val="cross"/>
        <c:minorTickMark val="none"/>
        <c:tickLblPos val="low"/>
        <c:spPr>
          <a:noFill/>
          <a:ln w="9525"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913013344"/>
        <c:crosses val="autoZero"/>
        <c:auto val="1"/>
        <c:lblOffset val="100"/>
        <c:baseTimeUnit val="months"/>
        <c:majorUnit val="6"/>
        <c:majorTimeUnit val="months"/>
        <c:minorUnit val="3"/>
        <c:minorTimeUnit val="months"/>
      </c:dateAx>
      <c:valAx>
        <c:axId val="913013344"/>
        <c:scaling>
          <c:orientation val="minMax"/>
          <c:max val="8"/>
          <c:min val="-8"/>
        </c:scaling>
        <c:delete val="0"/>
        <c:axPos val="l"/>
        <c:majorGridlines>
          <c:spPr>
            <a:ln w="9525" cap="flat" cmpd="sng" algn="ctr">
              <a:solidFill>
                <a:schemeClr val="tx1">
                  <a:lumMod val="15000"/>
                  <a:lumOff val="85000"/>
                </a:schemeClr>
              </a:solidFill>
              <a:round/>
            </a:ln>
            <a:effectLst/>
          </c:spPr>
        </c:majorGridlines>
        <c:numFmt formatCode="0.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6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913009408"/>
        <c:crosses val="autoZero"/>
        <c:crossBetween val="midCat"/>
        <c:majorUnit val="2"/>
      </c:valAx>
      <c:spPr>
        <a:noFill/>
        <a:ln>
          <a:noFill/>
        </a:ln>
        <a:effectLst/>
      </c:spPr>
    </c:plotArea>
    <c:legend>
      <c:legendPos val="t"/>
      <c:layout>
        <c:manualLayout>
          <c:xMode val="edge"/>
          <c:yMode val="edge"/>
          <c:x val="0.15839060356652948"/>
          <c:y val="0.58039479166666663"/>
          <c:w val="0.70872222222222225"/>
          <c:h val="0.21725138888888884"/>
        </c:manualLayout>
      </c:layout>
      <c:overlay val="0"/>
      <c:spPr>
        <a:noFill/>
        <a:ln>
          <a:noFill/>
        </a:ln>
        <a:effectLst/>
      </c:spPr>
      <c:txPr>
        <a:bodyPr rot="0" spcFirstLastPara="1" vertOverflow="ellipsis" vert="horz" wrap="square" anchor="ctr" anchorCtr="1"/>
        <a:lstStyle/>
        <a:p>
          <a:pPr>
            <a:defRPr sz="16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600">
          <a:solidFill>
            <a:schemeClr val="tx1"/>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7.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chart" Target="../charts/chart10.xml"/><Relationship Id="rId5" Type="http://schemas.openxmlformats.org/officeDocument/2006/relationships/chart" Target="../charts/chart9.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3</xdr:col>
      <xdr:colOff>123825</xdr:colOff>
      <xdr:row>7</xdr:row>
      <xdr:rowOff>190501</xdr:rowOff>
    </xdr:from>
    <xdr:to>
      <xdr:col>9</xdr:col>
      <xdr:colOff>522190</xdr:colOff>
      <xdr:row>14</xdr:row>
      <xdr:rowOff>123826</xdr:rowOff>
    </xdr:to>
    <xdr:pic>
      <xdr:nvPicPr>
        <xdr:cNvPr id="2" name="Picture 1">
          <a:extLst>
            <a:ext uri="{FF2B5EF4-FFF2-40B4-BE49-F238E27FC236}">
              <a16:creationId xmlns:a16="http://schemas.microsoft.com/office/drawing/2014/main" id="{8CAB9F7E-9DCC-4A8F-8C68-6F811FD9FB57}"/>
            </a:ext>
          </a:extLst>
        </xdr:cNvPr>
        <xdr:cNvPicPr>
          <a:picLocks noChangeAspect="1"/>
        </xdr:cNvPicPr>
      </xdr:nvPicPr>
      <xdr:blipFill>
        <a:blip xmlns:r="http://schemas.openxmlformats.org/officeDocument/2006/relationships" r:embed="rId1"/>
        <a:stretch>
          <a:fillRect/>
        </a:stretch>
      </xdr:blipFill>
      <xdr:spPr>
        <a:xfrm>
          <a:off x="10163175" y="2409826"/>
          <a:ext cx="4055965" cy="1752600"/>
        </a:xfrm>
        <a:prstGeom prst="rect">
          <a:avLst/>
        </a:prstGeom>
      </xdr:spPr>
    </xdr:pic>
    <xdr:clientData/>
  </xdr:twoCellAnchor>
  <xdr:twoCellAnchor editAs="oneCell">
    <xdr:from>
      <xdr:col>3</xdr:col>
      <xdr:colOff>200025</xdr:colOff>
      <xdr:row>17</xdr:row>
      <xdr:rowOff>0</xdr:rowOff>
    </xdr:from>
    <xdr:to>
      <xdr:col>13</xdr:col>
      <xdr:colOff>257175</xdr:colOff>
      <xdr:row>31</xdr:row>
      <xdr:rowOff>73127</xdr:rowOff>
    </xdr:to>
    <xdr:pic>
      <xdr:nvPicPr>
        <xdr:cNvPr id="5" name="Picture 4">
          <a:extLst>
            <a:ext uri="{FF2B5EF4-FFF2-40B4-BE49-F238E27FC236}">
              <a16:creationId xmlns:a16="http://schemas.microsoft.com/office/drawing/2014/main" id="{10279ACC-E77D-46C0-8FFF-9FDCDDEB2FDC}"/>
            </a:ext>
          </a:extLst>
        </xdr:cNvPr>
        <xdr:cNvPicPr>
          <a:picLocks noChangeAspect="1"/>
        </xdr:cNvPicPr>
      </xdr:nvPicPr>
      <xdr:blipFill>
        <a:blip xmlns:r="http://schemas.openxmlformats.org/officeDocument/2006/relationships" r:embed="rId2"/>
        <a:stretch>
          <a:fillRect/>
        </a:stretch>
      </xdr:blipFill>
      <xdr:spPr>
        <a:xfrm>
          <a:off x="10239375" y="4638675"/>
          <a:ext cx="6153150" cy="3473552"/>
        </a:xfrm>
        <a:prstGeom prst="rect">
          <a:avLst/>
        </a:prstGeom>
      </xdr:spPr>
    </xdr:pic>
    <xdr:clientData/>
  </xdr:twoCellAnchor>
  <xdr:twoCellAnchor editAs="oneCell">
    <xdr:from>
      <xdr:col>4</xdr:col>
      <xdr:colOff>571500</xdr:colOff>
      <xdr:row>31</xdr:row>
      <xdr:rowOff>152400</xdr:rowOff>
    </xdr:from>
    <xdr:to>
      <xdr:col>11</xdr:col>
      <xdr:colOff>313824</xdr:colOff>
      <xdr:row>49</xdr:row>
      <xdr:rowOff>142376</xdr:rowOff>
    </xdr:to>
    <xdr:pic>
      <xdr:nvPicPr>
        <xdr:cNvPr id="6" name="Picture 5">
          <a:extLst>
            <a:ext uri="{FF2B5EF4-FFF2-40B4-BE49-F238E27FC236}">
              <a16:creationId xmlns:a16="http://schemas.microsoft.com/office/drawing/2014/main" id="{2CB016E8-2A69-4B25-9119-5DA43ECB4387}"/>
            </a:ext>
          </a:extLst>
        </xdr:cNvPr>
        <xdr:cNvPicPr>
          <a:picLocks noChangeAspect="1"/>
        </xdr:cNvPicPr>
      </xdr:nvPicPr>
      <xdr:blipFill>
        <a:blip xmlns:r="http://schemas.openxmlformats.org/officeDocument/2006/relationships" r:embed="rId3"/>
        <a:stretch>
          <a:fillRect/>
        </a:stretch>
      </xdr:blipFill>
      <xdr:spPr>
        <a:xfrm>
          <a:off x="11220450" y="8153400"/>
          <a:ext cx="4009524" cy="3990476"/>
        </a:xfrm>
        <a:prstGeom prst="rect">
          <a:avLst/>
        </a:prstGeom>
      </xdr:spPr>
    </xdr:pic>
    <xdr:clientData/>
  </xdr:twoCellAnchor>
  <xdr:twoCellAnchor editAs="oneCell">
    <xdr:from>
      <xdr:col>2</xdr:col>
      <xdr:colOff>57150</xdr:colOff>
      <xdr:row>32</xdr:row>
      <xdr:rowOff>28575</xdr:rowOff>
    </xdr:from>
    <xdr:to>
      <xdr:col>4</xdr:col>
      <xdr:colOff>485245</xdr:colOff>
      <xdr:row>49</xdr:row>
      <xdr:rowOff>190005</xdr:rowOff>
    </xdr:to>
    <xdr:pic>
      <xdr:nvPicPr>
        <xdr:cNvPr id="7" name="Picture 6">
          <a:extLst>
            <a:ext uri="{FF2B5EF4-FFF2-40B4-BE49-F238E27FC236}">
              <a16:creationId xmlns:a16="http://schemas.microsoft.com/office/drawing/2014/main" id="{C2F0AB2A-F13C-4355-9C69-CE80C6FA59B1}"/>
            </a:ext>
          </a:extLst>
        </xdr:cNvPr>
        <xdr:cNvPicPr>
          <a:picLocks noChangeAspect="1"/>
        </xdr:cNvPicPr>
      </xdr:nvPicPr>
      <xdr:blipFill>
        <a:blip xmlns:r="http://schemas.openxmlformats.org/officeDocument/2006/relationships" r:embed="rId4"/>
        <a:stretch>
          <a:fillRect/>
        </a:stretch>
      </xdr:blipFill>
      <xdr:spPr>
        <a:xfrm>
          <a:off x="6896100" y="8229600"/>
          <a:ext cx="4238095" cy="396190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19</xdr:col>
      <xdr:colOff>0</xdr:colOff>
      <xdr:row>3</xdr:row>
      <xdr:rowOff>0</xdr:rowOff>
    </xdr:from>
    <xdr:to>
      <xdr:col>28</xdr:col>
      <xdr:colOff>273600</xdr:colOff>
      <xdr:row>20</xdr:row>
      <xdr:rowOff>1500</xdr:rowOff>
    </xdr:to>
    <xdr:graphicFrame macro="">
      <xdr:nvGraphicFramePr>
        <xdr:cNvPr id="11" name="Chart 10">
          <a:extLst>
            <a:ext uri="{FF2B5EF4-FFF2-40B4-BE49-F238E27FC236}">
              <a16:creationId xmlns:a16="http://schemas.microsoft.com/office/drawing/2014/main" id="{D03E8F38-52B6-49AD-B9EB-F003DE744D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31</xdr:col>
      <xdr:colOff>0</xdr:colOff>
      <xdr:row>3</xdr:row>
      <xdr:rowOff>0</xdr:rowOff>
    </xdr:from>
    <xdr:to>
      <xdr:col>40</xdr:col>
      <xdr:colOff>273600</xdr:colOff>
      <xdr:row>20</xdr:row>
      <xdr:rowOff>1500</xdr:rowOff>
    </xdr:to>
    <xdr:graphicFrame macro="">
      <xdr:nvGraphicFramePr>
        <xdr:cNvPr id="12" name="Chart 11">
          <a:extLst>
            <a:ext uri="{FF2B5EF4-FFF2-40B4-BE49-F238E27FC236}">
              <a16:creationId xmlns:a16="http://schemas.microsoft.com/office/drawing/2014/main" id="{C1577B6D-B27C-4C04-B396-1A19335A96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32</xdr:col>
      <xdr:colOff>0</xdr:colOff>
      <xdr:row>21</xdr:row>
      <xdr:rowOff>0</xdr:rowOff>
    </xdr:from>
    <xdr:to>
      <xdr:col>36</xdr:col>
      <xdr:colOff>477600</xdr:colOff>
      <xdr:row>34</xdr:row>
      <xdr:rowOff>79500</xdr:rowOff>
    </xdr:to>
    <xdr:graphicFrame macro="">
      <xdr:nvGraphicFramePr>
        <xdr:cNvPr id="14" name="Chart 13">
          <a:extLst>
            <a:ext uri="{FF2B5EF4-FFF2-40B4-BE49-F238E27FC236}">
              <a16:creationId xmlns:a16="http://schemas.microsoft.com/office/drawing/2014/main" id="{A3608678-485D-4C12-83CD-1D875E9B56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50</xdr:col>
      <xdr:colOff>0</xdr:colOff>
      <xdr:row>4</xdr:row>
      <xdr:rowOff>0</xdr:rowOff>
    </xdr:from>
    <xdr:to>
      <xdr:col>55</xdr:col>
      <xdr:colOff>428625</xdr:colOff>
      <xdr:row>17</xdr:row>
      <xdr:rowOff>114300</xdr:rowOff>
    </xdr:to>
    <xdr:graphicFrame macro="">
      <xdr:nvGraphicFramePr>
        <xdr:cNvPr id="6" name="Chart 5">
          <a:extLst>
            <a:ext uri="{FF2B5EF4-FFF2-40B4-BE49-F238E27FC236}">
              <a16:creationId xmlns:a16="http://schemas.microsoft.com/office/drawing/2014/main" id="{5853228C-5FFB-4C73-820D-56374BD97C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0.0339</cdr:x>
      <cdr:y>0.02058</cdr:y>
    </cdr:from>
    <cdr:to>
      <cdr:x>0.16619</cdr:x>
      <cdr:y>0.12053</cdr:y>
    </cdr:to>
    <cdr:sp macro="" textlink="">
      <cdr:nvSpPr>
        <cdr:cNvPr id="2" name="TextBox 1">
          <a:extLst xmlns:a="http://schemas.openxmlformats.org/drawingml/2006/main">
            <a:ext uri="{FF2B5EF4-FFF2-40B4-BE49-F238E27FC236}">
              <a16:creationId xmlns:a16="http://schemas.microsoft.com/office/drawing/2014/main" id="{6E90B730-0F97-41A9-BBAD-2174E9552312}"/>
            </a:ext>
          </a:extLst>
        </cdr:cNvPr>
        <cdr:cNvSpPr txBox="1"/>
      </cdr:nvSpPr>
      <cdr:spPr>
        <a:xfrm xmlns:a="http://schemas.openxmlformats.org/drawingml/2006/main">
          <a:off x="195264" y="66677"/>
          <a:ext cx="762000" cy="32384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SG" sz="900" b="1">
              <a:latin typeface="Arial" panose="020B0604020202020204" pitchFamily="34" charset="0"/>
              <a:cs typeface="Arial" panose="020B0604020202020204" pitchFamily="34" charset="0"/>
            </a:rPr>
            <a:t>%YoY</a:t>
          </a:r>
        </a:p>
      </cdr:txBody>
    </cdr:sp>
  </cdr:relSizeAnchor>
  <cdr:relSizeAnchor xmlns:cdr="http://schemas.openxmlformats.org/drawingml/2006/chartDrawing">
    <cdr:from>
      <cdr:x>0.11824</cdr:x>
      <cdr:y>0.02646</cdr:y>
    </cdr:from>
    <cdr:to>
      <cdr:x>0.97317</cdr:x>
      <cdr:y>0.11465</cdr:y>
    </cdr:to>
    <cdr:sp macro="" textlink="">
      <cdr:nvSpPr>
        <cdr:cNvPr id="3" name="TextBox 2">
          <a:extLst xmlns:a="http://schemas.openxmlformats.org/drawingml/2006/main">
            <a:ext uri="{FF2B5EF4-FFF2-40B4-BE49-F238E27FC236}">
              <a16:creationId xmlns:a16="http://schemas.microsoft.com/office/drawing/2014/main" id="{04BAEF8D-58E4-4098-BC92-E7F6CAD4C4FC}"/>
            </a:ext>
          </a:extLst>
        </cdr:cNvPr>
        <cdr:cNvSpPr txBox="1"/>
      </cdr:nvSpPr>
      <cdr:spPr>
        <a:xfrm xmlns:a="http://schemas.openxmlformats.org/drawingml/2006/main">
          <a:off x="681038" y="85725"/>
          <a:ext cx="4924426" cy="28575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algn="ctr"/>
          <a:r>
            <a:rPr lang="en-SG" sz="1600" b="1">
              <a:latin typeface="Arial" panose="020B0604020202020204" pitchFamily="34" charset="0"/>
              <a:cs typeface="Arial" panose="020B0604020202020204" pitchFamily="34" charset="0"/>
            </a:rPr>
            <a:t>Actual</a:t>
          </a:r>
          <a:r>
            <a:rPr lang="en-SG" sz="1600" b="1" baseline="0">
              <a:latin typeface="Arial" panose="020B0604020202020204" pitchFamily="34" charset="0"/>
              <a:cs typeface="Arial" panose="020B0604020202020204" pitchFamily="34" charset="0"/>
            </a:rPr>
            <a:t> vs. Estimates</a:t>
          </a:r>
          <a:endParaRPr lang="en-SG" sz="1600" b="1">
            <a:latin typeface="Arial" panose="020B0604020202020204" pitchFamily="34" charset="0"/>
            <a:cs typeface="Arial" panose="020B0604020202020204" pitchFamily="34" charset="0"/>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0.0339</cdr:x>
      <cdr:y>0.02058</cdr:y>
    </cdr:from>
    <cdr:to>
      <cdr:x>0.16619</cdr:x>
      <cdr:y>0.12053</cdr:y>
    </cdr:to>
    <cdr:sp macro="" textlink="">
      <cdr:nvSpPr>
        <cdr:cNvPr id="2" name="TextBox 1">
          <a:extLst xmlns:a="http://schemas.openxmlformats.org/drawingml/2006/main">
            <a:ext uri="{FF2B5EF4-FFF2-40B4-BE49-F238E27FC236}">
              <a16:creationId xmlns:a16="http://schemas.microsoft.com/office/drawing/2014/main" id="{6E90B730-0F97-41A9-BBAD-2174E9552312}"/>
            </a:ext>
          </a:extLst>
        </cdr:cNvPr>
        <cdr:cNvSpPr txBox="1"/>
      </cdr:nvSpPr>
      <cdr:spPr>
        <a:xfrm xmlns:a="http://schemas.openxmlformats.org/drawingml/2006/main">
          <a:off x="195264" y="66677"/>
          <a:ext cx="762000" cy="32384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SG" sz="900" b="1">
              <a:latin typeface="Arial" panose="020B0604020202020204" pitchFamily="34" charset="0"/>
              <a:cs typeface="Arial" panose="020B0604020202020204" pitchFamily="34" charset="0"/>
            </a:rPr>
            <a:t>%YoY</a:t>
          </a:r>
        </a:p>
      </cdr:txBody>
    </cdr:sp>
  </cdr:relSizeAnchor>
  <cdr:relSizeAnchor xmlns:cdr="http://schemas.openxmlformats.org/drawingml/2006/chartDrawing">
    <cdr:from>
      <cdr:x>0.11824</cdr:x>
      <cdr:y>0.02646</cdr:y>
    </cdr:from>
    <cdr:to>
      <cdr:x>0.97317</cdr:x>
      <cdr:y>0.11465</cdr:y>
    </cdr:to>
    <cdr:sp macro="" textlink="">
      <cdr:nvSpPr>
        <cdr:cNvPr id="3" name="TextBox 2">
          <a:extLst xmlns:a="http://schemas.openxmlformats.org/drawingml/2006/main">
            <a:ext uri="{FF2B5EF4-FFF2-40B4-BE49-F238E27FC236}">
              <a16:creationId xmlns:a16="http://schemas.microsoft.com/office/drawing/2014/main" id="{04BAEF8D-58E4-4098-BC92-E7F6CAD4C4FC}"/>
            </a:ext>
          </a:extLst>
        </cdr:cNvPr>
        <cdr:cNvSpPr txBox="1"/>
      </cdr:nvSpPr>
      <cdr:spPr>
        <a:xfrm xmlns:a="http://schemas.openxmlformats.org/drawingml/2006/main">
          <a:off x="681038" y="85725"/>
          <a:ext cx="4924426" cy="28575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algn="ctr"/>
          <a:r>
            <a:rPr lang="en-SG" sz="1600" b="1">
              <a:latin typeface="Arial" panose="020B0604020202020204" pitchFamily="34" charset="0"/>
              <a:cs typeface="Arial" panose="020B0604020202020204" pitchFamily="34" charset="0"/>
            </a:rPr>
            <a:t>GDP</a:t>
          </a:r>
          <a:r>
            <a:rPr lang="en-SG" sz="1600" b="1" baseline="0">
              <a:latin typeface="Arial" panose="020B0604020202020204" pitchFamily="34" charset="0"/>
              <a:cs typeface="Arial" panose="020B0604020202020204" pitchFamily="34" charset="0"/>
            </a:rPr>
            <a:t> Nowcasting China: </a:t>
          </a:r>
          <a:r>
            <a:rPr lang="en-SG" sz="1600" b="1">
              <a:latin typeface="Arial" panose="020B0604020202020204" pitchFamily="34" charset="0"/>
              <a:cs typeface="Arial" panose="020B0604020202020204" pitchFamily="34" charset="0"/>
            </a:rPr>
            <a:t>Actual</a:t>
          </a:r>
          <a:r>
            <a:rPr lang="en-SG" sz="1600" b="1" baseline="0">
              <a:latin typeface="Arial" panose="020B0604020202020204" pitchFamily="34" charset="0"/>
              <a:cs typeface="Arial" panose="020B0604020202020204" pitchFamily="34" charset="0"/>
            </a:rPr>
            <a:t> vs. Estimates</a:t>
          </a:r>
          <a:endParaRPr lang="en-SG" sz="1600" b="1">
            <a:latin typeface="Arial" panose="020B0604020202020204" pitchFamily="34" charset="0"/>
            <a:cs typeface="Arial" panose="020B0604020202020204" pitchFamily="34" charset="0"/>
          </a:endParaRPr>
        </a:p>
      </cdr:txBody>
    </cdr:sp>
  </cdr:relSizeAnchor>
</c:userShapes>
</file>

<file path=xl/drawings/drawing5.xml><?xml version="1.0" encoding="utf-8"?>
<c:userShapes xmlns:c="http://schemas.openxmlformats.org/drawingml/2006/chart">
  <cdr:relSizeAnchor xmlns:cdr="http://schemas.openxmlformats.org/drawingml/2006/chartDrawing">
    <cdr:from>
      <cdr:x>0.0339</cdr:x>
      <cdr:y>0.02058</cdr:y>
    </cdr:from>
    <cdr:to>
      <cdr:x>0.16619</cdr:x>
      <cdr:y>0.12053</cdr:y>
    </cdr:to>
    <cdr:sp macro="" textlink="">
      <cdr:nvSpPr>
        <cdr:cNvPr id="2" name="TextBox 1">
          <a:extLst xmlns:a="http://schemas.openxmlformats.org/drawingml/2006/main">
            <a:ext uri="{FF2B5EF4-FFF2-40B4-BE49-F238E27FC236}">
              <a16:creationId xmlns:a16="http://schemas.microsoft.com/office/drawing/2014/main" id="{6E90B730-0F97-41A9-BBAD-2174E9552312}"/>
            </a:ext>
          </a:extLst>
        </cdr:cNvPr>
        <cdr:cNvSpPr txBox="1"/>
      </cdr:nvSpPr>
      <cdr:spPr>
        <a:xfrm xmlns:a="http://schemas.openxmlformats.org/drawingml/2006/main">
          <a:off x="195264" y="66677"/>
          <a:ext cx="762000" cy="32384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SG" sz="900" b="0">
              <a:latin typeface="+mn-lt"/>
              <a:cs typeface="Arial" panose="020B0604020202020204" pitchFamily="34" charset="0"/>
            </a:rPr>
            <a:t>%YoY</a:t>
          </a:r>
        </a:p>
      </cdr:txBody>
    </cdr:sp>
  </cdr:relSizeAnchor>
  <cdr:relSizeAnchor xmlns:cdr="http://schemas.openxmlformats.org/drawingml/2006/chartDrawing">
    <cdr:from>
      <cdr:x>0.15679</cdr:x>
      <cdr:y>0.02646</cdr:y>
    </cdr:from>
    <cdr:to>
      <cdr:x>0.97317</cdr:x>
      <cdr:y>0.16024</cdr:y>
    </cdr:to>
    <cdr:sp macro="" textlink="">
      <cdr:nvSpPr>
        <cdr:cNvPr id="3" name="TextBox 2">
          <a:extLst xmlns:a="http://schemas.openxmlformats.org/drawingml/2006/main">
            <a:ext uri="{FF2B5EF4-FFF2-40B4-BE49-F238E27FC236}">
              <a16:creationId xmlns:a16="http://schemas.microsoft.com/office/drawing/2014/main" id="{04BAEF8D-58E4-4098-BC92-E7F6CAD4C4FC}"/>
            </a:ext>
          </a:extLst>
        </cdr:cNvPr>
        <cdr:cNvSpPr txBox="1"/>
      </cdr:nvSpPr>
      <cdr:spPr>
        <a:xfrm xmlns:a="http://schemas.openxmlformats.org/drawingml/2006/main">
          <a:off x="457200" y="67631"/>
          <a:ext cx="2380564" cy="34194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algn="ctr"/>
          <a:r>
            <a:rPr lang="en-SG" sz="1000" b="1">
              <a:latin typeface="+mn-lt"/>
              <a:cs typeface="Arial" panose="020B0604020202020204" pitchFamily="34" charset="0"/>
            </a:rPr>
            <a:t>GDP</a:t>
          </a:r>
          <a:r>
            <a:rPr lang="en-SG" sz="1000" b="1" baseline="0">
              <a:latin typeface="+mn-lt"/>
              <a:cs typeface="Arial" panose="020B0604020202020204" pitchFamily="34" charset="0"/>
            </a:rPr>
            <a:t> Nowcasting China: </a:t>
          </a:r>
          <a:r>
            <a:rPr lang="en-SG" sz="1000" b="1">
              <a:latin typeface="+mn-lt"/>
              <a:cs typeface="Arial" panose="020B0604020202020204" pitchFamily="34" charset="0"/>
            </a:rPr>
            <a:t>Actual</a:t>
          </a:r>
          <a:r>
            <a:rPr lang="en-SG" sz="1000" b="1" baseline="0">
              <a:latin typeface="+mn-lt"/>
              <a:cs typeface="Arial" panose="020B0604020202020204" pitchFamily="34" charset="0"/>
            </a:rPr>
            <a:t> vs. Estimates</a:t>
          </a:r>
          <a:endParaRPr lang="en-SG" sz="1000" b="1">
            <a:latin typeface="+mn-lt"/>
            <a:cs typeface="Arial" panose="020B0604020202020204" pitchFamily="34" charset="0"/>
          </a:endParaRPr>
        </a:p>
      </cdr:txBody>
    </cdr:sp>
  </cdr:relSizeAnchor>
</c:userShapes>
</file>

<file path=xl/drawings/drawing6.xml><?xml version="1.0" encoding="utf-8"?>
<c:userShapes xmlns:c="http://schemas.openxmlformats.org/drawingml/2006/chart">
  <cdr:relSizeAnchor xmlns:cdr="http://schemas.openxmlformats.org/drawingml/2006/chartDrawing">
    <cdr:from>
      <cdr:x>0.03836</cdr:x>
      <cdr:y>0.05515</cdr:y>
    </cdr:from>
    <cdr:to>
      <cdr:x>0.16619</cdr:x>
      <cdr:y>0.11765</cdr:y>
    </cdr:to>
    <cdr:sp macro="" textlink="">
      <cdr:nvSpPr>
        <cdr:cNvPr id="2" name="TextBox 1">
          <a:extLst xmlns:a="http://schemas.openxmlformats.org/drawingml/2006/main">
            <a:ext uri="{FF2B5EF4-FFF2-40B4-BE49-F238E27FC236}">
              <a16:creationId xmlns:a16="http://schemas.microsoft.com/office/drawing/2014/main" id="{6E90B730-0F97-41A9-BBAD-2174E9552312}"/>
            </a:ext>
          </a:extLst>
        </cdr:cNvPr>
        <cdr:cNvSpPr txBox="1"/>
      </cdr:nvSpPr>
      <cdr:spPr>
        <a:xfrm xmlns:a="http://schemas.openxmlformats.org/drawingml/2006/main">
          <a:off x="133350" y="142875"/>
          <a:ext cx="444430" cy="16192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SG" sz="900" b="0">
              <a:latin typeface="+mn-lt"/>
              <a:cs typeface="Arial" panose="020B0604020202020204" pitchFamily="34" charset="0"/>
            </a:rPr>
            <a:t>%YoY</a:t>
          </a:r>
        </a:p>
      </cdr:txBody>
    </cdr:sp>
  </cdr:relSizeAnchor>
  <cdr:relSizeAnchor xmlns:cdr="http://schemas.openxmlformats.org/drawingml/2006/chartDrawing">
    <cdr:from>
      <cdr:x>0.15679</cdr:x>
      <cdr:y>0.02646</cdr:y>
    </cdr:from>
    <cdr:to>
      <cdr:x>0.97317</cdr:x>
      <cdr:y>0.125</cdr:y>
    </cdr:to>
    <cdr:sp macro="" textlink="">
      <cdr:nvSpPr>
        <cdr:cNvPr id="3" name="TextBox 2">
          <a:extLst xmlns:a="http://schemas.openxmlformats.org/drawingml/2006/main">
            <a:ext uri="{FF2B5EF4-FFF2-40B4-BE49-F238E27FC236}">
              <a16:creationId xmlns:a16="http://schemas.microsoft.com/office/drawing/2014/main" id="{04BAEF8D-58E4-4098-BC92-E7F6CAD4C4FC}"/>
            </a:ext>
          </a:extLst>
        </cdr:cNvPr>
        <cdr:cNvSpPr txBox="1"/>
      </cdr:nvSpPr>
      <cdr:spPr>
        <a:xfrm xmlns:a="http://schemas.openxmlformats.org/drawingml/2006/main">
          <a:off x="545100" y="68553"/>
          <a:ext cx="2838247" cy="25529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algn="ctr"/>
          <a:r>
            <a:rPr lang="en-SG" sz="1000" b="1">
              <a:latin typeface="+mn-lt"/>
              <a:cs typeface="Arial" panose="020B0604020202020204" pitchFamily="34" charset="0"/>
            </a:rPr>
            <a:t>GDP</a:t>
          </a:r>
          <a:r>
            <a:rPr lang="en-SG" sz="1000" b="1" baseline="0">
              <a:latin typeface="+mn-lt"/>
              <a:cs typeface="Arial" panose="020B0604020202020204" pitchFamily="34" charset="0"/>
            </a:rPr>
            <a:t> Nowcasting China: </a:t>
          </a:r>
          <a:r>
            <a:rPr lang="en-SG" sz="1000" b="1">
              <a:latin typeface="+mn-lt"/>
              <a:cs typeface="Arial" panose="020B0604020202020204" pitchFamily="34" charset="0"/>
            </a:rPr>
            <a:t>Actual</a:t>
          </a:r>
          <a:r>
            <a:rPr lang="en-SG" sz="1000" b="1" baseline="0">
              <a:latin typeface="+mn-lt"/>
              <a:cs typeface="Arial" panose="020B0604020202020204" pitchFamily="34" charset="0"/>
            </a:rPr>
            <a:t> vs. Estimates</a:t>
          </a:r>
          <a:endParaRPr lang="en-SG" sz="1000" b="1">
            <a:latin typeface="+mn-lt"/>
            <a:cs typeface="Arial" panose="020B0604020202020204" pitchFamily="34" charset="0"/>
          </a:endParaRPr>
        </a:p>
      </cdr:txBody>
    </cdr:sp>
  </cdr:relSizeAnchor>
</c:userShapes>
</file>

<file path=xl/drawings/drawing7.xml><?xml version="1.0" encoding="utf-8"?>
<xdr:wsDr xmlns:xdr="http://schemas.openxmlformats.org/drawingml/2006/spreadsheetDrawing" xmlns:a="http://schemas.openxmlformats.org/drawingml/2006/main">
  <xdr:twoCellAnchor>
    <xdr:from>
      <xdr:col>55</xdr:col>
      <xdr:colOff>0</xdr:colOff>
      <xdr:row>16</xdr:row>
      <xdr:rowOff>0</xdr:rowOff>
    </xdr:from>
    <xdr:to>
      <xdr:col>59</xdr:col>
      <xdr:colOff>477600</xdr:colOff>
      <xdr:row>31</xdr:row>
      <xdr:rowOff>79500</xdr:rowOff>
    </xdr:to>
    <xdr:graphicFrame macro="">
      <xdr:nvGraphicFramePr>
        <xdr:cNvPr id="22" name="Chart 21">
          <a:extLst>
            <a:ext uri="{FF2B5EF4-FFF2-40B4-BE49-F238E27FC236}">
              <a16:creationId xmlns:a16="http://schemas.microsoft.com/office/drawing/2014/main" id="{16534D50-959D-4741-A398-88B3C6D141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61</xdr:col>
      <xdr:colOff>590550</xdr:colOff>
      <xdr:row>15</xdr:row>
      <xdr:rowOff>66675</xdr:rowOff>
    </xdr:from>
    <xdr:to>
      <xdr:col>66</xdr:col>
      <xdr:colOff>458550</xdr:colOff>
      <xdr:row>30</xdr:row>
      <xdr:rowOff>146175</xdr:rowOff>
    </xdr:to>
    <xdr:graphicFrame macro="">
      <xdr:nvGraphicFramePr>
        <xdr:cNvPr id="24" name="Chart 23">
          <a:extLst>
            <a:ext uri="{FF2B5EF4-FFF2-40B4-BE49-F238E27FC236}">
              <a16:creationId xmlns:a16="http://schemas.microsoft.com/office/drawing/2014/main" id="{ED4E542F-3A91-440A-AFAE-4794E1D1B6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68</xdr:col>
      <xdr:colOff>609599</xdr:colOff>
      <xdr:row>14</xdr:row>
      <xdr:rowOff>123824</xdr:rowOff>
    </xdr:from>
    <xdr:to>
      <xdr:col>73</xdr:col>
      <xdr:colOff>477599</xdr:colOff>
      <xdr:row>30</xdr:row>
      <xdr:rowOff>50924</xdr:rowOff>
    </xdr:to>
    <xdr:graphicFrame macro="">
      <xdr:nvGraphicFramePr>
        <xdr:cNvPr id="26" name="Chart 25">
          <a:extLst>
            <a:ext uri="{FF2B5EF4-FFF2-40B4-BE49-F238E27FC236}">
              <a16:creationId xmlns:a16="http://schemas.microsoft.com/office/drawing/2014/main" id="{4BF87A26-173D-4E99-BFAA-17D5B837DC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55</xdr:col>
      <xdr:colOff>0</xdr:colOff>
      <xdr:row>38</xdr:row>
      <xdr:rowOff>0</xdr:rowOff>
    </xdr:from>
    <xdr:to>
      <xdr:col>59</xdr:col>
      <xdr:colOff>441600</xdr:colOff>
      <xdr:row>56</xdr:row>
      <xdr:rowOff>136800</xdr:rowOff>
    </xdr:to>
    <xdr:graphicFrame macro="">
      <xdr:nvGraphicFramePr>
        <xdr:cNvPr id="9" name="Chart 8">
          <a:extLst>
            <a:ext uri="{FF2B5EF4-FFF2-40B4-BE49-F238E27FC236}">
              <a16:creationId xmlns:a16="http://schemas.microsoft.com/office/drawing/2014/main" id="{681534E6-622C-43E1-BC1B-E45BAA3462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62</xdr:col>
      <xdr:colOff>0</xdr:colOff>
      <xdr:row>37</xdr:row>
      <xdr:rowOff>0</xdr:rowOff>
    </xdr:from>
    <xdr:to>
      <xdr:col>66</xdr:col>
      <xdr:colOff>477600</xdr:colOff>
      <xdr:row>53</xdr:row>
      <xdr:rowOff>117600</xdr:rowOff>
    </xdr:to>
    <xdr:graphicFrame macro="">
      <xdr:nvGraphicFramePr>
        <xdr:cNvPr id="10" name="Chart 9">
          <a:extLst>
            <a:ext uri="{FF2B5EF4-FFF2-40B4-BE49-F238E27FC236}">
              <a16:creationId xmlns:a16="http://schemas.microsoft.com/office/drawing/2014/main" id="{985EEF49-6B73-464A-8E7D-CE3F5B63EE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70</xdr:col>
      <xdr:colOff>0</xdr:colOff>
      <xdr:row>38</xdr:row>
      <xdr:rowOff>0</xdr:rowOff>
    </xdr:from>
    <xdr:to>
      <xdr:col>79</xdr:col>
      <xdr:colOff>273600</xdr:colOff>
      <xdr:row>56</xdr:row>
      <xdr:rowOff>136800</xdr:rowOff>
    </xdr:to>
    <xdr:graphicFrame macro="">
      <xdr:nvGraphicFramePr>
        <xdr:cNvPr id="11" name="Chart 10">
          <a:extLst>
            <a:ext uri="{FF2B5EF4-FFF2-40B4-BE49-F238E27FC236}">
              <a16:creationId xmlns:a16="http://schemas.microsoft.com/office/drawing/2014/main" id="{4123C249-DEEB-4707-A795-F01D7CF975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8.xml><?xml version="1.0" encoding="utf-8"?>
<c:userShapes xmlns:c="http://schemas.openxmlformats.org/drawingml/2006/chart">
  <cdr:relSizeAnchor xmlns:cdr="http://schemas.openxmlformats.org/drawingml/2006/chartDrawing">
    <cdr:from>
      <cdr:x>0.15352</cdr:x>
      <cdr:y>0</cdr:y>
    </cdr:from>
    <cdr:to>
      <cdr:x>0.75455</cdr:x>
      <cdr:y>0.16024</cdr:y>
    </cdr:to>
    <cdr:sp macro="" textlink="">
      <cdr:nvSpPr>
        <cdr:cNvPr id="2" name="TextBox 1">
          <a:extLst xmlns:a="http://schemas.openxmlformats.org/drawingml/2006/main">
            <a:ext uri="{FF2B5EF4-FFF2-40B4-BE49-F238E27FC236}">
              <a16:creationId xmlns:a16="http://schemas.microsoft.com/office/drawing/2014/main" id="{BE265336-9582-4F7C-A897-88ACA7F1FE52}"/>
            </a:ext>
          </a:extLst>
        </cdr:cNvPr>
        <cdr:cNvSpPr txBox="1"/>
      </cdr:nvSpPr>
      <cdr:spPr>
        <a:xfrm xmlns:a="http://schemas.openxmlformats.org/drawingml/2006/main">
          <a:off x="447676" y="0"/>
          <a:ext cx="1752600" cy="40958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algn="ctr"/>
          <a:r>
            <a:rPr lang="en-SG" sz="1000" b="1"/>
            <a:t>China Nowcast </a:t>
          </a:r>
        </a:p>
        <a:p xmlns:a="http://schemas.openxmlformats.org/drawingml/2006/main">
          <a:r>
            <a:rPr lang="en-SG" sz="1000" b="1"/>
            <a:t>Optimized</a:t>
          </a:r>
          <a:r>
            <a:rPr lang="en-SG" sz="1000" b="1" baseline="0"/>
            <a:t> Z score and Real GDP</a:t>
          </a:r>
          <a:endParaRPr lang="en-SG" sz="1000" b="1"/>
        </a:p>
      </cdr:txBody>
    </cdr:sp>
  </cdr:relSizeAnchor>
</c:userShapes>
</file>

<file path=xl/drawings/drawing9.xml><?xml version="1.0" encoding="utf-8"?>
<c:userShapes xmlns:c="http://schemas.openxmlformats.org/drawingml/2006/chart">
  <cdr:relSizeAnchor xmlns:cdr="http://schemas.openxmlformats.org/drawingml/2006/chartDrawing">
    <cdr:from>
      <cdr:x>0.01306</cdr:x>
      <cdr:y>0</cdr:y>
    </cdr:from>
    <cdr:to>
      <cdr:x>0.96687</cdr:x>
      <cdr:y>0.17142</cdr:y>
    </cdr:to>
    <cdr:sp macro="" textlink="">
      <cdr:nvSpPr>
        <cdr:cNvPr id="2" name="TextBox 1">
          <a:extLst xmlns:a="http://schemas.openxmlformats.org/drawingml/2006/main">
            <a:ext uri="{FF2B5EF4-FFF2-40B4-BE49-F238E27FC236}">
              <a16:creationId xmlns:a16="http://schemas.microsoft.com/office/drawing/2014/main" id="{BE265336-9582-4F7C-A897-88ACA7F1FE52}"/>
            </a:ext>
          </a:extLst>
        </cdr:cNvPr>
        <cdr:cNvSpPr txBox="1"/>
      </cdr:nvSpPr>
      <cdr:spPr>
        <a:xfrm xmlns:a="http://schemas.openxmlformats.org/drawingml/2006/main">
          <a:off x="38093" y="0"/>
          <a:ext cx="2781310" cy="438157"/>
        </a:xfrm>
        <a:prstGeom xmlns:a="http://schemas.openxmlformats.org/drawingml/2006/main" prst="rect">
          <a:avLst/>
        </a:prstGeom>
      </cdr:spPr>
      <cdr:txBody>
        <a:bodyPr xmlns:a="http://schemas.openxmlformats.org/drawingml/2006/main" vertOverflow="clip" wrap="none" rtlCol="0" anchor="ctr"/>
        <a:lstStyle xmlns:a="http://schemas.openxmlformats.org/drawingml/2006/main"/>
        <a:p xmlns:a="http://schemas.openxmlformats.org/drawingml/2006/main">
          <a:pPr algn="ctr"/>
          <a:r>
            <a:rPr lang="en-SG" sz="1000" b="1" baseline="0"/>
            <a:t>FIxed asset investment, industrial </a:t>
          </a:r>
        </a:p>
        <a:p xmlns:a="http://schemas.openxmlformats.org/drawingml/2006/main">
          <a:pPr algn="ctr"/>
          <a:r>
            <a:rPr lang="en-SG" sz="1000" b="1" baseline="0"/>
            <a:t>production, and credit growth </a:t>
          </a:r>
          <a:endParaRPr lang="en-SG" sz="1000" b="1"/>
        </a:p>
      </cdr:txBody>
    </cdr:sp>
  </cdr:relSizeAnchor>
  <cdr:relSizeAnchor xmlns:cdr="http://schemas.openxmlformats.org/drawingml/2006/chartDrawing">
    <cdr:from>
      <cdr:x>0</cdr:x>
      <cdr:y>0.13043</cdr:y>
    </cdr:from>
    <cdr:to>
      <cdr:x>0.52916</cdr:x>
      <cdr:y>0.23105</cdr:y>
    </cdr:to>
    <cdr:sp macro="" textlink="">
      <cdr:nvSpPr>
        <cdr:cNvPr id="3" name="TextBox 2">
          <a:extLst xmlns:a="http://schemas.openxmlformats.org/drawingml/2006/main">
            <a:ext uri="{FF2B5EF4-FFF2-40B4-BE49-F238E27FC236}">
              <a16:creationId xmlns:a16="http://schemas.microsoft.com/office/drawing/2014/main" id="{3E58873F-7A75-40FF-B014-8A75A7D97E9E}"/>
            </a:ext>
          </a:extLst>
        </cdr:cNvPr>
        <cdr:cNvSpPr txBox="1"/>
      </cdr:nvSpPr>
      <cdr:spPr>
        <a:xfrm xmlns:a="http://schemas.openxmlformats.org/drawingml/2006/main">
          <a:off x="0" y="333375"/>
          <a:ext cx="1543031" cy="25718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SG" sz="900"/>
            <a:t>Z score, 3mma</a:t>
          </a:r>
        </a:p>
      </cdr:txBody>
    </cdr:sp>
  </cdr:relSizeAnchor>
</c:userShapes>
</file>

<file path=xl/drawings/drawing10.xml><?xml version="1.0" encoding="utf-8"?>
<c:userShapes xmlns:c="http://schemas.openxmlformats.org/drawingml/2006/chart">
  <cdr:relSizeAnchor xmlns:cdr="http://schemas.openxmlformats.org/drawingml/2006/chartDrawing">
    <cdr:from>
      <cdr:x>0.01633</cdr:x>
      <cdr:y>0.01863</cdr:y>
    </cdr:from>
    <cdr:to>
      <cdr:x>0.90154</cdr:x>
      <cdr:y>0.1267</cdr:y>
    </cdr:to>
    <cdr:sp macro="" textlink="">
      <cdr:nvSpPr>
        <cdr:cNvPr id="2" name="TextBox 1">
          <a:extLst xmlns:a="http://schemas.openxmlformats.org/drawingml/2006/main">
            <a:ext uri="{FF2B5EF4-FFF2-40B4-BE49-F238E27FC236}">
              <a16:creationId xmlns:a16="http://schemas.microsoft.com/office/drawing/2014/main" id="{BE265336-9582-4F7C-A897-88ACA7F1FE52}"/>
            </a:ext>
          </a:extLst>
        </cdr:cNvPr>
        <cdr:cNvSpPr txBox="1"/>
      </cdr:nvSpPr>
      <cdr:spPr>
        <a:xfrm xmlns:a="http://schemas.openxmlformats.org/drawingml/2006/main">
          <a:off x="47618" y="47618"/>
          <a:ext cx="2581273" cy="27623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algn="ctr"/>
          <a:r>
            <a:rPr lang="en-SG" sz="1000" b="1"/>
            <a:t>Optimized</a:t>
          </a:r>
          <a:r>
            <a:rPr lang="en-SG" sz="1000" b="1" baseline="0"/>
            <a:t> Z score and components</a:t>
          </a:r>
          <a:endParaRPr lang="en-SG" sz="1000" b="1"/>
        </a:p>
      </cdr:txBody>
    </cdr:sp>
  </cdr:relSizeAnchor>
  <cdr:relSizeAnchor xmlns:cdr="http://schemas.openxmlformats.org/drawingml/2006/chartDrawing">
    <cdr:from>
      <cdr:x>0.01633</cdr:x>
      <cdr:y>0.08571</cdr:y>
    </cdr:from>
    <cdr:to>
      <cdr:x>0.63696</cdr:x>
      <cdr:y>0.16397</cdr:y>
    </cdr:to>
    <cdr:sp macro="" textlink="">
      <cdr:nvSpPr>
        <cdr:cNvPr id="3" name="TextBox 2">
          <a:extLst xmlns:a="http://schemas.openxmlformats.org/drawingml/2006/main">
            <a:ext uri="{FF2B5EF4-FFF2-40B4-BE49-F238E27FC236}">
              <a16:creationId xmlns:a16="http://schemas.microsoft.com/office/drawing/2014/main" id="{091608D1-60E8-4B6E-BC83-1CA9406970A5}"/>
            </a:ext>
          </a:extLst>
        </cdr:cNvPr>
        <cdr:cNvSpPr txBox="1"/>
      </cdr:nvSpPr>
      <cdr:spPr>
        <a:xfrm xmlns:a="http://schemas.openxmlformats.org/drawingml/2006/main">
          <a:off x="47626" y="219075"/>
          <a:ext cx="1809750" cy="20002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SG" sz="900"/>
            <a:t>Z score, 3mma</a:t>
          </a:r>
        </a:p>
      </cdr:txBody>
    </cdr:sp>
  </cdr:relSizeAnchor>
</c:userShapes>
</file>

<file path=xl/drawings/drawing11.xml><?xml version="1.0" encoding="utf-8"?>
<c:userShapes xmlns:c="http://schemas.openxmlformats.org/drawingml/2006/chart">
  <cdr:relSizeAnchor xmlns:cdr="http://schemas.openxmlformats.org/drawingml/2006/chartDrawing">
    <cdr:from>
      <cdr:x>0</cdr:x>
      <cdr:y>0</cdr:y>
    </cdr:from>
    <cdr:to>
      <cdr:x>0.94675</cdr:x>
      <cdr:y>0.11532</cdr:y>
    </cdr:to>
    <cdr:sp macro="" textlink="">
      <cdr:nvSpPr>
        <cdr:cNvPr id="3" name="TextBox 2">
          <a:extLst xmlns:a="http://schemas.openxmlformats.org/drawingml/2006/main">
            <a:ext uri="{FF2B5EF4-FFF2-40B4-BE49-F238E27FC236}">
              <a16:creationId xmlns:a16="http://schemas.microsoft.com/office/drawing/2014/main" id="{5EF3B5C5-A8DD-446B-887B-663E5F88B774}"/>
            </a:ext>
          </a:extLst>
        </cdr:cNvPr>
        <cdr:cNvSpPr txBox="1"/>
      </cdr:nvSpPr>
      <cdr:spPr>
        <a:xfrm xmlns:a="http://schemas.openxmlformats.org/drawingml/2006/main">
          <a:off x="0" y="0"/>
          <a:ext cx="2760709" cy="2947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algn="ctr"/>
          <a:r>
            <a:rPr lang="en-SG" sz="1100" b="1" baseline="0">
              <a:latin typeface="+mn-lt"/>
              <a:cs typeface="Arial" panose="020B0604020202020204" pitchFamily="34" charset="0"/>
            </a:rPr>
            <a:t>GDP Nowcasting--China</a:t>
          </a:r>
          <a:endParaRPr lang="en-SG" sz="1100" b="1">
            <a:latin typeface="+mn-lt"/>
            <a:cs typeface="Arial" panose="020B0604020202020204" pitchFamily="34" charset="0"/>
          </a:endParaRPr>
        </a:p>
      </cdr:txBody>
    </cdr:sp>
  </cdr:relSizeAnchor>
  <cdr:relSizeAnchor xmlns:cdr="http://schemas.openxmlformats.org/drawingml/2006/chartDrawing">
    <cdr:from>
      <cdr:x>0</cdr:x>
      <cdr:y>0.03672</cdr:y>
    </cdr:from>
    <cdr:to>
      <cdr:x>0.21332</cdr:x>
      <cdr:y>0.15204</cdr:y>
    </cdr:to>
    <cdr:sp macro="" textlink="">
      <cdr:nvSpPr>
        <cdr:cNvPr id="4" name="TextBox 1">
          <a:extLst xmlns:a="http://schemas.openxmlformats.org/drawingml/2006/main">
            <a:ext uri="{FF2B5EF4-FFF2-40B4-BE49-F238E27FC236}">
              <a16:creationId xmlns:a16="http://schemas.microsoft.com/office/drawing/2014/main" id="{961C68D2-EB44-4A9E-B9C7-9BDAD26A63A5}"/>
            </a:ext>
          </a:extLst>
        </cdr:cNvPr>
        <cdr:cNvSpPr txBox="1"/>
      </cdr:nvSpPr>
      <cdr:spPr>
        <a:xfrm xmlns:a="http://schemas.openxmlformats.org/drawingml/2006/main">
          <a:off x="0" y="105745"/>
          <a:ext cx="614362" cy="332122"/>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SG" sz="900" b="0" baseline="0">
              <a:latin typeface="+mn-lt"/>
              <a:cs typeface="Arial" panose="020B0604020202020204" pitchFamily="34" charset="0"/>
            </a:rPr>
            <a:t>yoy%</a:t>
          </a:r>
          <a:endParaRPr lang="en-SG" sz="900" b="0">
            <a:latin typeface="+mn-lt"/>
            <a:cs typeface="Arial" panose="020B0604020202020204" pitchFamily="34" charset="0"/>
          </a:endParaRPr>
        </a:p>
      </cdr:txBody>
    </cdr:sp>
  </cdr:relSizeAnchor>
  <cdr:relSizeAnchor xmlns:cdr="http://schemas.openxmlformats.org/drawingml/2006/chartDrawing">
    <cdr:from>
      <cdr:x>0.00109</cdr:x>
      <cdr:y>0.913</cdr:y>
    </cdr:from>
    <cdr:to>
      <cdr:x>0.21441</cdr:x>
      <cdr:y>1</cdr:y>
    </cdr:to>
    <cdr:sp macro="" textlink="">
      <cdr:nvSpPr>
        <cdr:cNvPr id="5" name="TextBox 1">
          <a:extLst xmlns:a="http://schemas.openxmlformats.org/drawingml/2006/main">
            <a:ext uri="{FF2B5EF4-FFF2-40B4-BE49-F238E27FC236}">
              <a16:creationId xmlns:a16="http://schemas.microsoft.com/office/drawing/2014/main" id="{072422B9-492D-4460-9B9C-A38C9C6CA663}"/>
            </a:ext>
          </a:extLst>
        </cdr:cNvPr>
        <cdr:cNvSpPr txBox="1"/>
      </cdr:nvSpPr>
      <cdr:spPr>
        <a:xfrm xmlns:a="http://schemas.openxmlformats.org/drawingml/2006/main">
          <a:off x="3175" y="2333624"/>
          <a:ext cx="622041" cy="222375"/>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SG" sz="900" b="0">
              <a:latin typeface="+mn-lt"/>
              <a:cs typeface="Arial" panose="020B0604020202020204" pitchFamily="34" charset="0"/>
            </a:rPr>
            <a:t>Source,</a:t>
          </a:r>
          <a:r>
            <a:rPr lang="en-SG" sz="900" b="0" baseline="0">
              <a:latin typeface="+mn-lt"/>
              <a:cs typeface="Arial" panose="020B0604020202020204" pitchFamily="34" charset="0"/>
            </a:rPr>
            <a:t> CEIC, DBS</a:t>
          </a:r>
          <a:endParaRPr lang="en-SG" sz="900" b="0">
            <a:latin typeface="+mn-lt"/>
            <a:cs typeface="Arial" panose="020B0604020202020204" pitchFamily="34" charset="0"/>
          </a:endParaRPr>
        </a:p>
      </cdr:txBody>
    </cdr:sp>
  </cdr:relSizeAnchor>
</c:userShapes>
</file>

<file path=xl/drawings/drawing12.xml><?xml version="1.0" encoding="utf-8"?>
<c:userShapes xmlns:c="http://schemas.openxmlformats.org/drawingml/2006/chart">
  <cdr:relSizeAnchor xmlns:cdr="http://schemas.openxmlformats.org/drawingml/2006/chartDrawing">
    <cdr:from>
      <cdr:x>0.01633</cdr:x>
      <cdr:y>0.01863</cdr:y>
    </cdr:from>
    <cdr:to>
      <cdr:x>1</cdr:x>
      <cdr:y>0.1118</cdr:y>
    </cdr:to>
    <cdr:sp macro="" textlink="">
      <cdr:nvSpPr>
        <cdr:cNvPr id="2" name="TextBox 1">
          <a:extLst xmlns:a="http://schemas.openxmlformats.org/drawingml/2006/main">
            <a:ext uri="{FF2B5EF4-FFF2-40B4-BE49-F238E27FC236}">
              <a16:creationId xmlns:a16="http://schemas.microsoft.com/office/drawing/2014/main" id="{BE265336-9582-4F7C-A897-88ACA7F1FE52}"/>
            </a:ext>
          </a:extLst>
        </cdr:cNvPr>
        <cdr:cNvSpPr txBox="1"/>
      </cdr:nvSpPr>
      <cdr:spPr>
        <a:xfrm xmlns:a="http://schemas.openxmlformats.org/drawingml/2006/main">
          <a:off x="47618" y="47618"/>
          <a:ext cx="2868382" cy="23814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marL="0" marR="0" lvl="0" indent="0" algn="ctr" defTabSz="914400" eaLnBrk="1" fontAlgn="auto" latinLnBrk="0" hangingPunct="1">
            <a:lnSpc>
              <a:spcPct val="100000"/>
            </a:lnSpc>
            <a:spcBef>
              <a:spcPts val="0"/>
            </a:spcBef>
            <a:spcAft>
              <a:spcPts val="0"/>
            </a:spcAft>
            <a:buClrTx/>
            <a:buSzTx/>
            <a:buFontTx/>
            <a:buNone/>
            <a:tabLst/>
            <a:defRPr/>
          </a:pPr>
          <a:r>
            <a:rPr lang="en-SG" sz="1000" b="1" baseline="0">
              <a:effectLst/>
              <a:latin typeface="+mn-lt"/>
              <a:ea typeface="+mn-ea"/>
              <a:cs typeface="+mn-cs"/>
            </a:rPr>
            <a:t>Trade and retail sales</a:t>
          </a:r>
          <a:endParaRPr lang="en-SG" sz="1000">
            <a:effectLst/>
          </a:endParaRPr>
        </a:p>
        <a:p xmlns:a="http://schemas.openxmlformats.org/drawingml/2006/main">
          <a:pPr algn="ctr"/>
          <a:endParaRPr lang="en-SG" sz="1000" b="1"/>
        </a:p>
      </cdr:txBody>
    </cdr:sp>
  </cdr:relSizeAnchor>
  <cdr:relSizeAnchor xmlns:cdr="http://schemas.openxmlformats.org/drawingml/2006/chartDrawing">
    <cdr:from>
      <cdr:x>0.01633</cdr:x>
      <cdr:y>0.08571</cdr:y>
    </cdr:from>
    <cdr:to>
      <cdr:x>0.63696</cdr:x>
      <cdr:y>0.16397</cdr:y>
    </cdr:to>
    <cdr:sp macro="" textlink="">
      <cdr:nvSpPr>
        <cdr:cNvPr id="3" name="TextBox 2">
          <a:extLst xmlns:a="http://schemas.openxmlformats.org/drawingml/2006/main">
            <a:ext uri="{FF2B5EF4-FFF2-40B4-BE49-F238E27FC236}">
              <a16:creationId xmlns:a16="http://schemas.microsoft.com/office/drawing/2014/main" id="{091608D1-60E8-4B6E-BC83-1CA9406970A5}"/>
            </a:ext>
          </a:extLst>
        </cdr:cNvPr>
        <cdr:cNvSpPr txBox="1"/>
      </cdr:nvSpPr>
      <cdr:spPr>
        <a:xfrm xmlns:a="http://schemas.openxmlformats.org/drawingml/2006/main">
          <a:off x="47626" y="219075"/>
          <a:ext cx="1809750" cy="20002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SG" sz="900"/>
            <a:t>Z score, 3mma</a:t>
          </a:r>
        </a:p>
      </cdr:txBody>
    </cdr:sp>
  </cdr:relSizeAnchor>
</c:userShapes>
</file>

<file path=xl/drawings/drawing13.xml><?xml version="1.0" encoding="utf-8"?>
<c:userShapes xmlns:c="http://schemas.openxmlformats.org/drawingml/2006/chart">
  <cdr:relSizeAnchor xmlns:cdr="http://schemas.openxmlformats.org/drawingml/2006/chartDrawing">
    <cdr:from>
      <cdr:x>0</cdr:x>
      <cdr:y>0</cdr:y>
    </cdr:from>
    <cdr:to>
      <cdr:x>0.94675</cdr:x>
      <cdr:y>0.11532</cdr:y>
    </cdr:to>
    <cdr:sp macro="" textlink="">
      <cdr:nvSpPr>
        <cdr:cNvPr id="3" name="TextBox 2">
          <a:extLst xmlns:a="http://schemas.openxmlformats.org/drawingml/2006/main">
            <a:ext uri="{FF2B5EF4-FFF2-40B4-BE49-F238E27FC236}">
              <a16:creationId xmlns:a16="http://schemas.microsoft.com/office/drawing/2014/main" id="{5EF3B5C5-A8DD-446B-887B-663E5F88B774}"/>
            </a:ext>
          </a:extLst>
        </cdr:cNvPr>
        <cdr:cNvSpPr txBox="1"/>
      </cdr:nvSpPr>
      <cdr:spPr>
        <a:xfrm xmlns:a="http://schemas.openxmlformats.org/drawingml/2006/main">
          <a:off x="0" y="0"/>
          <a:ext cx="2760709" cy="2947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algn="ctr"/>
          <a:r>
            <a:rPr lang="en-SG" sz="1600" b="1" baseline="0">
              <a:latin typeface="Arial" panose="020B0604020202020204" pitchFamily="34" charset="0"/>
              <a:cs typeface="Arial" panose="020B0604020202020204" pitchFamily="34" charset="0"/>
            </a:rPr>
            <a:t>GDP Nowcasting--China</a:t>
          </a:r>
          <a:endParaRPr lang="en-SG" sz="1600" b="1">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cdr:x>
      <cdr:y>0.00364</cdr:y>
    </cdr:from>
    <cdr:to>
      <cdr:x>0.21332</cdr:x>
      <cdr:y>0.11896</cdr:y>
    </cdr:to>
    <cdr:sp macro="" textlink="">
      <cdr:nvSpPr>
        <cdr:cNvPr id="4" name="TextBox 1">
          <a:extLst xmlns:a="http://schemas.openxmlformats.org/drawingml/2006/main">
            <a:ext uri="{FF2B5EF4-FFF2-40B4-BE49-F238E27FC236}">
              <a16:creationId xmlns:a16="http://schemas.microsoft.com/office/drawing/2014/main" id="{961C68D2-EB44-4A9E-B9C7-9BDAD26A63A5}"/>
            </a:ext>
          </a:extLst>
        </cdr:cNvPr>
        <cdr:cNvSpPr txBox="1"/>
      </cdr:nvSpPr>
      <cdr:spPr>
        <a:xfrm xmlns:a="http://schemas.openxmlformats.org/drawingml/2006/main">
          <a:off x="0" y="11807"/>
          <a:ext cx="1228725" cy="373637"/>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SG" sz="1600" b="0">
              <a:latin typeface="Arial" panose="020B0604020202020204" pitchFamily="34" charset="0"/>
              <a:cs typeface="Arial" panose="020B0604020202020204" pitchFamily="34" charset="0"/>
            </a:rPr>
            <a:t>YoY</a:t>
          </a:r>
          <a:r>
            <a:rPr lang="en-SG" sz="1600" b="0" baseline="0">
              <a:latin typeface="Arial" panose="020B0604020202020204" pitchFamily="34" charset="0"/>
              <a:cs typeface="Arial" panose="020B0604020202020204" pitchFamily="34" charset="0"/>
            </a:rPr>
            <a:t> %</a:t>
          </a:r>
          <a:endParaRPr lang="en-SG" sz="1600" b="0">
            <a:latin typeface="Arial" panose="020B0604020202020204" pitchFamily="34" charset="0"/>
            <a:cs typeface="Arial" panose="020B0604020202020204" pitchFamily="34" charset="0"/>
          </a:endParaRPr>
        </a:p>
      </cdr:txBody>
    </cdr: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Daisy%20Sharma\Eviews%20results\China" TargetMode="External"/><Relationship Id="rId1" Type="http://schemas.openxmlformats.org/officeDocument/2006/relationships/hyperlink" Target="..\..\Daisy%20Sharma\Eviews%20results\China"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B1:C52"/>
  <sheetViews>
    <sheetView topLeftCell="A16" workbookViewId="0">
      <selection activeCell="C23" sqref="C23"/>
    </sheetView>
  </sheetViews>
  <sheetFormatPr defaultColWidth="9.1796875" defaultRowHeight="15.5" x14ac:dyDescent="0.35"/>
  <cols>
    <col min="1" max="1" width="9.1796875" style="37"/>
    <col min="2" max="2" width="93.453125" style="37" customWidth="1"/>
    <col min="3" max="3" width="48" style="37" customWidth="1"/>
    <col min="4" max="16384" width="9.1796875" style="37"/>
  </cols>
  <sheetData>
    <row r="1" spans="2:3" ht="16" thickBot="1" x14ac:dyDescent="0.4"/>
    <row r="2" spans="2:3" ht="16" thickBot="1" x14ac:dyDescent="0.4">
      <c r="B2" s="38" t="s">
        <v>212</v>
      </c>
      <c r="C2" s="39" t="s">
        <v>211</v>
      </c>
    </row>
    <row r="3" spans="2:3" x14ac:dyDescent="0.35">
      <c r="B3" s="40" t="s">
        <v>229</v>
      </c>
      <c r="C3" s="41"/>
    </row>
    <row r="4" spans="2:3" ht="46.5" x14ac:dyDescent="0.35">
      <c r="B4" s="42" t="s">
        <v>230</v>
      </c>
      <c r="C4" s="43" t="s">
        <v>210</v>
      </c>
    </row>
    <row r="5" spans="2:3" ht="31" x14ac:dyDescent="0.35">
      <c r="B5" s="42" t="s">
        <v>213</v>
      </c>
      <c r="C5" s="41"/>
    </row>
    <row r="6" spans="2:3" ht="31" x14ac:dyDescent="0.35">
      <c r="B6" s="42" t="s">
        <v>214</v>
      </c>
      <c r="C6" s="41"/>
    </row>
    <row r="7" spans="2:3" x14ac:dyDescent="0.35">
      <c r="B7" s="42" t="s">
        <v>215</v>
      </c>
      <c r="C7" s="41"/>
    </row>
    <row r="8" spans="2:3" ht="31" x14ac:dyDescent="0.35">
      <c r="B8" s="42" t="s">
        <v>222</v>
      </c>
      <c r="C8" s="41"/>
    </row>
    <row r="9" spans="2:3" x14ac:dyDescent="0.35">
      <c r="B9" s="40"/>
      <c r="C9" s="41"/>
    </row>
    <row r="10" spans="2:3" ht="16" thickBot="1" x14ac:dyDescent="0.4">
      <c r="B10" s="40"/>
      <c r="C10" s="41"/>
    </row>
    <row r="11" spans="2:3" ht="16" thickBot="1" x14ac:dyDescent="0.4">
      <c r="B11" s="44" t="s">
        <v>223</v>
      </c>
      <c r="C11" s="41"/>
    </row>
    <row r="12" spans="2:3" x14ac:dyDescent="0.35">
      <c r="B12" s="40"/>
      <c r="C12" s="41"/>
    </row>
    <row r="13" spans="2:3" ht="31" x14ac:dyDescent="0.35">
      <c r="B13" s="45" t="s">
        <v>224</v>
      </c>
      <c r="C13" s="43" t="s">
        <v>210</v>
      </c>
    </row>
    <row r="14" spans="2:3" x14ac:dyDescent="0.35">
      <c r="B14" s="40"/>
    </row>
    <row r="15" spans="2:3" x14ac:dyDescent="0.35">
      <c r="B15" s="40"/>
    </row>
    <row r="16" spans="2:3" x14ac:dyDescent="0.35">
      <c r="B16" s="40"/>
    </row>
    <row r="17" spans="2:2" x14ac:dyDescent="0.35">
      <c r="B17" s="40"/>
    </row>
    <row r="18" spans="2:2" ht="46.5" x14ac:dyDescent="0.35">
      <c r="B18" s="45" t="s">
        <v>225</v>
      </c>
    </row>
    <row r="19" spans="2:2" ht="31" x14ac:dyDescent="0.35">
      <c r="B19" s="45" t="s">
        <v>226</v>
      </c>
    </row>
    <row r="20" spans="2:2" x14ac:dyDescent="0.35">
      <c r="B20" s="40"/>
    </row>
    <row r="21" spans="2:2" x14ac:dyDescent="0.35">
      <c r="B21" s="40"/>
    </row>
    <row r="22" spans="2:2" x14ac:dyDescent="0.35">
      <c r="B22" s="40"/>
    </row>
    <row r="23" spans="2:2" x14ac:dyDescent="0.35">
      <c r="B23" s="40"/>
    </row>
    <row r="24" spans="2:2" x14ac:dyDescent="0.35">
      <c r="B24" s="40"/>
    </row>
    <row r="25" spans="2:2" x14ac:dyDescent="0.35">
      <c r="B25" s="40"/>
    </row>
    <row r="26" spans="2:2" x14ac:dyDescent="0.35">
      <c r="B26" s="40"/>
    </row>
    <row r="27" spans="2:2" x14ac:dyDescent="0.35">
      <c r="B27" s="40"/>
    </row>
    <row r="28" spans="2:2" x14ac:dyDescent="0.35">
      <c r="B28" s="40"/>
    </row>
    <row r="29" spans="2:2" x14ac:dyDescent="0.35">
      <c r="B29" s="40"/>
    </row>
    <row r="30" spans="2:2" x14ac:dyDescent="0.35">
      <c r="B30" s="40"/>
    </row>
    <row r="31" spans="2:2" x14ac:dyDescent="0.35">
      <c r="B31" s="40"/>
    </row>
    <row r="32" spans="2:2" x14ac:dyDescent="0.35">
      <c r="B32" s="40"/>
    </row>
    <row r="33" spans="2:2" ht="46.5" x14ac:dyDescent="0.35">
      <c r="B33" s="45" t="s">
        <v>227</v>
      </c>
    </row>
    <row r="34" spans="2:2" x14ac:dyDescent="0.35">
      <c r="B34" s="40"/>
    </row>
    <row r="35" spans="2:2" x14ac:dyDescent="0.35">
      <c r="B35" s="40"/>
    </row>
    <row r="36" spans="2:2" x14ac:dyDescent="0.35">
      <c r="B36" s="40"/>
    </row>
    <row r="37" spans="2:2" x14ac:dyDescent="0.35">
      <c r="B37" s="40"/>
    </row>
    <row r="38" spans="2:2" x14ac:dyDescent="0.35">
      <c r="B38" s="40"/>
    </row>
    <row r="39" spans="2:2" x14ac:dyDescent="0.35">
      <c r="B39" s="40"/>
    </row>
    <row r="40" spans="2:2" x14ac:dyDescent="0.35">
      <c r="B40" s="40"/>
    </row>
    <row r="41" spans="2:2" x14ac:dyDescent="0.35">
      <c r="B41" s="40"/>
    </row>
    <row r="42" spans="2:2" x14ac:dyDescent="0.35">
      <c r="B42" s="40"/>
    </row>
    <row r="43" spans="2:2" x14ac:dyDescent="0.35">
      <c r="B43" s="40"/>
    </row>
    <row r="44" spans="2:2" x14ac:dyDescent="0.35">
      <c r="B44" s="40"/>
    </row>
    <row r="45" spans="2:2" x14ac:dyDescent="0.35">
      <c r="B45" s="40"/>
    </row>
    <row r="46" spans="2:2" x14ac:dyDescent="0.35">
      <c r="B46" s="40"/>
    </row>
    <row r="47" spans="2:2" x14ac:dyDescent="0.35">
      <c r="B47" s="40"/>
    </row>
    <row r="48" spans="2:2" x14ac:dyDescent="0.35">
      <c r="B48" s="40"/>
    </row>
    <row r="49" spans="2:2" x14ac:dyDescent="0.35">
      <c r="B49" s="40"/>
    </row>
    <row r="50" spans="2:2" x14ac:dyDescent="0.35">
      <c r="B50" s="40"/>
    </row>
    <row r="51" spans="2:2" x14ac:dyDescent="0.35">
      <c r="B51" s="40"/>
    </row>
    <row r="52" spans="2:2" ht="44.5" x14ac:dyDescent="0.35">
      <c r="B52" s="45" t="s">
        <v>228</v>
      </c>
    </row>
  </sheetData>
  <hyperlinks>
    <hyperlink ref="C4" r:id="rId1" xr:uid="{00000000-0004-0000-0000-000000000000}"/>
    <hyperlink ref="C13" r:id="rId2" xr:uid="{00000000-0004-0000-0000-000001000000}"/>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B2:N50"/>
  <sheetViews>
    <sheetView workbookViewId="0">
      <pane xSplit="3" ySplit="2" topLeftCell="D3" activePane="bottomRight" state="frozen"/>
      <selection pane="topRight" activeCell="D1" sqref="D1"/>
      <selection pane="bottomLeft" activeCell="A3" sqref="A3"/>
      <selection pane="bottomRight" activeCell="N48" sqref="N48"/>
    </sheetView>
  </sheetViews>
  <sheetFormatPr defaultColWidth="9.1796875" defaultRowHeight="14.5" x14ac:dyDescent="0.35"/>
  <cols>
    <col min="1" max="1" width="9.1796875" style="31"/>
    <col min="2" max="2" width="11.81640625" style="35" customWidth="1"/>
    <col min="3" max="3" width="11.453125" style="35" customWidth="1"/>
    <col min="4" max="13" width="9.54296875" style="35" customWidth="1"/>
    <col min="14" max="14" width="9.1796875" style="35"/>
    <col min="15" max="31" width="9.1796875" style="31"/>
    <col min="32" max="46" width="0" style="31" hidden="1" customWidth="1"/>
    <col min="47" max="16384" width="9.1796875" style="31"/>
  </cols>
  <sheetData>
    <row r="2" spans="2:14" ht="24.5" x14ac:dyDescent="0.35">
      <c r="B2" s="30" t="s">
        <v>181</v>
      </c>
      <c r="C2" s="30" t="s">
        <v>182</v>
      </c>
      <c r="D2" s="30" t="s">
        <v>219</v>
      </c>
      <c r="E2" s="30" t="s">
        <v>220</v>
      </c>
      <c r="F2" s="30" t="s">
        <v>221</v>
      </c>
      <c r="G2" s="2" t="s">
        <v>231</v>
      </c>
      <c r="H2" s="2" t="s">
        <v>234</v>
      </c>
      <c r="I2" s="2" t="s">
        <v>235</v>
      </c>
      <c r="J2" s="2" t="s">
        <v>237</v>
      </c>
      <c r="K2" s="2" t="s">
        <v>240</v>
      </c>
      <c r="L2" s="2" t="s">
        <v>241</v>
      </c>
      <c r="M2" s="2" t="s">
        <v>261</v>
      </c>
      <c r="N2" s="30" t="s">
        <v>178</v>
      </c>
    </row>
    <row r="3" spans="2:14" x14ac:dyDescent="0.35">
      <c r="B3" s="32">
        <v>43195</v>
      </c>
      <c r="C3" s="33" t="s">
        <v>216</v>
      </c>
      <c r="D3" s="34">
        <v>7.2595311219716461</v>
      </c>
      <c r="E3" s="34"/>
      <c r="F3" s="34"/>
      <c r="G3" s="34"/>
      <c r="H3" s="34"/>
      <c r="I3" s="34"/>
      <c r="J3" s="34"/>
      <c r="K3" s="34"/>
      <c r="L3" s="34"/>
      <c r="M3" s="34"/>
    </row>
    <row r="4" spans="2:14" x14ac:dyDescent="0.35">
      <c r="B4" s="32">
        <v>43203</v>
      </c>
      <c r="C4" s="33" t="s">
        <v>216</v>
      </c>
      <c r="D4" s="34">
        <v>7.174532479141603</v>
      </c>
      <c r="E4" s="34"/>
      <c r="F4" s="34"/>
      <c r="G4" s="34"/>
      <c r="H4" s="34"/>
      <c r="I4" s="34"/>
      <c r="J4" s="34"/>
      <c r="K4" s="34"/>
      <c r="L4" s="34"/>
      <c r="M4" s="34"/>
    </row>
    <row r="5" spans="2:14" x14ac:dyDescent="0.35">
      <c r="B5" s="32">
        <v>43207</v>
      </c>
      <c r="C5" s="33" t="s">
        <v>216</v>
      </c>
      <c r="D5" s="34">
        <v>7.1379048805119112</v>
      </c>
      <c r="E5" s="34"/>
      <c r="F5" s="34"/>
      <c r="G5" s="34"/>
      <c r="H5" s="34"/>
      <c r="I5" s="34"/>
      <c r="J5" s="34"/>
      <c r="K5" s="34"/>
      <c r="L5" s="34"/>
      <c r="M5" s="34"/>
      <c r="N5" s="36">
        <f>China!AK58</f>
        <v>6.9</v>
      </c>
    </row>
    <row r="6" spans="2:14" x14ac:dyDescent="0.35">
      <c r="B6" s="32">
        <v>43207</v>
      </c>
      <c r="C6" s="33" t="s">
        <v>217</v>
      </c>
      <c r="E6" s="34">
        <v>6.7620858233069354</v>
      </c>
      <c r="F6" s="34"/>
      <c r="G6" s="34"/>
      <c r="H6" s="34"/>
      <c r="I6" s="34"/>
      <c r="J6" s="34"/>
      <c r="K6" s="34"/>
      <c r="L6" s="34"/>
      <c r="M6" s="34"/>
      <c r="N6" s="36"/>
    </row>
    <row r="7" spans="2:14" x14ac:dyDescent="0.35">
      <c r="B7" s="32">
        <v>43222</v>
      </c>
      <c r="C7" s="33" t="s">
        <v>217</v>
      </c>
      <c r="E7" s="34">
        <v>6.9751543078955649</v>
      </c>
      <c r="F7" s="34"/>
      <c r="G7" s="34"/>
      <c r="H7" s="34"/>
      <c r="I7" s="34"/>
      <c r="J7" s="34"/>
      <c r="K7" s="34"/>
      <c r="L7" s="34"/>
      <c r="M7" s="34"/>
    </row>
    <row r="8" spans="2:14" x14ac:dyDescent="0.35">
      <c r="B8" s="32">
        <v>43235</v>
      </c>
      <c r="C8" s="33" t="s">
        <v>217</v>
      </c>
      <c r="E8" s="34">
        <v>6.9519531026667192</v>
      </c>
      <c r="F8" s="34"/>
      <c r="G8" s="34"/>
      <c r="H8" s="34"/>
      <c r="I8" s="34"/>
      <c r="J8" s="34"/>
      <c r="K8" s="34"/>
      <c r="L8" s="34"/>
      <c r="M8" s="34"/>
    </row>
    <row r="9" spans="2:14" x14ac:dyDescent="0.35">
      <c r="B9" s="32">
        <v>43271</v>
      </c>
      <c r="C9" s="33" t="s">
        <v>217</v>
      </c>
      <c r="E9" s="34">
        <v>6.7246942355557566</v>
      </c>
      <c r="F9" s="34"/>
      <c r="G9" s="34"/>
      <c r="H9" s="34"/>
      <c r="I9" s="34"/>
      <c r="J9" s="34"/>
      <c r="K9" s="34"/>
      <c r="L9" s="34"/>
      <c r="M9" s="34"/>
    </row>
    <row r="10" spans="2:14" x14ac:dyDescent="0.35">
      <c r="B10" s="32">
        <v>43284</v>
      </c>
      <c r="C10" s="33" t="s">
        <v>217</v>
      </c>
      <c r="E10" s="34">
        <v>6.7795473114287148</v>
      </c>
      <c r="F10" s="34"/>
      <c r="G10" s="34"/>
      <c r="H10" s="34"/>
      <c r="I10" s="34"/>
      <c r="J10" s="34"/>
      <c r="K10" s="34"/>
      <c r="L10" s="34"/>
      <c r="M10" s="34"/>
    </row>
    <row r="11" spans="2:14" x14ac:dyDescent="0.35">
      <c r="B11" s="32">
        <v>43297</v>
      </c>
      <c r="C11" s="33" t="s">
        <v>217</v>
      </c>
      <c r="E11" s="34">
        <v>6.7</v>
      </c>
      <c r="F11" s="34"/>
      <c r="G11" s="34"/>
      <c r="H11" s="34"/>
      <c r="I11" s="34"/>
      <c r="J11" s="34"/>
      <c r="K11" s="34"/>
      <c r="L11" s="34"/>
      <c r="M11" s="34"/>
      <c r="N11" s="36">
        <f>China!AK59</f>
        <v>6.9</v>
      </c>
    </row>
    <row r="12" spans="2:14" x14ac:dyDescent="0.35">
      <c r="B12" s="32">
        <v>43284</v>
      </c>
      <c r="C12" s="33" t="s">
        <v>218</v>
      </c>
      <c r="E12" s="34"/>
      <c r="F12" s="34">
        <v>6.8059947544575374</v>
      </c>
      <c r="G12" s="34"/>
      <c r="H12" s="34"/>
      <c r="I12" s="34"/>
      <c r="J12" s="34"/>
      <c r="K12" s="34"/>
      <c r="L12" s="34"/>
      <c r="M12" s="34"/>
    </row>
    <row r="13" spans="2:14" x14ac:dyDescent="0.35">
      <c r="B13" s="32">
        <v>43297</v>
      </c>
      <c r="C13" s="33" t="s">
        <v>218</v>
      </c>
      <c r="E13" s="34"/>
      <c r="F13" s="34">
        <v>6.6656387019616412</v>
      </c>
      <c r="G13" s="34"/>
      <c r="H13" s="34"/>
      <c r="I13" s="34"/>
      <c r="J13" s="34"/>
      <c r="K13" s="34"/>
      <c r="L13" s="34"/>
      <c r="M13" s="34"/>
    </row>
    <row r="14" spans="2:14" x14ac:dyDescent="0.35">
      <c r="B14" s="32">
        <v>43326</v>
      </c>
      <c r="C14" s="33" t="s">
        <v>218</v>
      </c>
      <c r="F14" s="34">
        <v>6.4886392115008524</v>
      </c>
      <c r="G14" s="34"/>
      <c r="H14" s="34"/>
      <c r="I14" s="34"/>
      <c r="J14" s="34"/>
      <c r="K14" s="34"/>
      <c r="L14" s="34"/>
      <c r="M14" s="34"/>
    </row>
    <row r="15" spans="2:14" x14ac:dyDescent="0.35">
      <c r="B15" s="32">
        <v>43368</v>
      </c>
      <c r="C15" s="33" t="s">
        <v>218</v>
      </c>
      <c r="F15" s="34">
        <v>6.4341579530887092</v>
      </c>
    </row>
    <row r="16" spans="2:14" x14ac:dyDescent="0.35">
      <c r="B16" s="32">
        <v>43432</v>
      </c>
      <c r="C16" s="83" t="s">
        <v>218</v>
      </c>
      <c r="F16" s="34">
        <v>6.4752396619380033</v>
      </c>
      <c r="N16" s="35">
        <v>6.5</v>
      </c>
    </row>
    <row r="17" spans="2:14" x14ac:dyDescent="0.35">
      <c r="B17" s="32">
        <v>43368</v>
      </c>
      <c r="C17" s="83" t="s">
        <v>232</v>
      </c>
      <c r="F17" s="34"/>
      <c r="G17" s="34">
        <v>6.4146614711985777</v>
      </c>
      <c r="H17" s="34"/>
      <c r="I17" s="34"/>
      <c r="J17" s="34"/>
      <c r="K17" s="34"/>
      <c r="L17" s="34"/>
      <c r="M17" s="34"/>
    </row>
    <row r="18" spans="2:14" x14ac:dyDescent="0.35">
      <c r="B18" s="32">
        <v>43432</v>
      </c>
      <c r="C18" s="83" t="s">
        <v>232</v>
      </c>
      <c r="F18" s="34"/>
      <c r="G18" s="34">
        <v>6.2759165329352147</v>
      </c>
      <c r="H18" s="34"/>
      <c r="I18" s="34"/>
      <c r="J18" s="34"/>
      <c r="K18" s="34"/>
      <c r="L18" s="34"/>
      <c r="M18" s="34"/>
    </row>
    <row r="19" spans="2:14" x14ac:dyDescent="0.35">
      <c r="B19" s="32">
        <v>43486</v>
      </c>
      <c r="C19" s="83" t="s">
        <v>232</v>
      </c>
      <c r="G19" s="34">
        <v>6.5873285402111001</v>
      </c>
      <c r="N19" s="35">
        <v>6.4</v>
      </c>
    </row>
    <row r="20" spans="2:14" x14ac:dyDescent="0.35">
      <c r="B20" s="32">
        <v>43432</v>
      </c>
      <c r="C20" s="83" t="s">
        <v>233</v>
      </c>
      <c r="F20" s="34"/>
      <c r="G20" s="34"/>
      <c r="H20" s="34">
        <v>5.8409304416786991</v>
      </c>
      <c r="I20" s="34"/>
      <c r="J20" s="34"/>
      <c r="K20" s="34"/>
      <c r="L20" s="34"/>
      <c r="M20" s="34"/>
    </row>
    <row r="21" spans="2:14" x14ac:dyDescent="0.35">
      <c r="B21" s="32">
        <v>43511</v>
      </c>
      <c r="C21" s="83" t="s">
        <v>233</v>
      </c>
      <c r="H21" s="34">
        <v>6.3211918108520573</v>
      </c>
      <c r="I21" s="36"/>
      <c r="J21" s="36"/>
      <c r="K21" s="36"/>
      <c r="L21" s="36"/>
      <c r="M21" s="36"/>
    </row>
    <row r="22" spans="2:14" x14ac:dyDescent="0.35">
      <c r="B22" s="32">
        <v>43551</v>
      </c>
      <c r="C22" s="83" t="s">
        <v>233</v>
      </c>
      <c r="H22" s="34">
        <v>6.5002832350618966</v>
      </c>
      <c r="I22" s="34"/>
      <c r="J22" s="34"/>
      <c r="K22" s="34"/>
      <c r="L22" s="34"/>
      <c r="M22" s="34"/>
    </row>
    <row r="23" spans="2:14" x14ac:dyDescent="0.35">
      <c r="B23" s="32">
        <v>43572</v>
      </c>
      <c r="C23" s="83" t="s">
        <v>233</v>
      </c>
      <c r="H23" s="35">
        <v>7.2</v>
      </c>
      <c r="N23" s="35">
        <v>6.4</v>
      </c>
    </row>
    <row r="24" spans="2:14" x14ac:dyDescent="0.35">
      <c r="B24" s="32">
        <v>43511</v>
      </c>
      <c r="C24" s="83" t="s">
        <v>236</v>
      </c>
      <c r="H24" s="34"/>
      <c r="I24" s="34">
        <v>6.0809740019888441</v>
      </c>
      <c r="J24" s="34"/>
      <c r="K24" s="34"/>
      <c r="L24" s="34"/>
      <c r="M24" s="34"/>
    </row>
    <row r="25" spans="2:14" x14ac:dyDescent="0.35">
      <c r="B25" s="32">
        <v>43551</v>
      </c>
      <c r="C25" s="83" t="s">
        <v>236</v>
      </c>
      <c r="H25" s="34"/>
      <c r="I25" s="34">
        <v>6.2065295557270908</v>
      </c>
      <c r="J25" s="34"/>
      <c r="K25" s="34"/>
      <c r="L25" s="34"/>
      <c r="M25" s="34"/>
    </row>
    <row r="26" spans="2:14" x14ac:dyDescent="0.35">
      <c r="B26" s="32">
        <v>43572</v>
      </c>
      <c r="C26" s="83" t="s">
        <v>236</v>
      </c>
      <c r="I26" s="35">
        <v>7.2</v>
      </c>
    </row>
    <row r="27" spans="2:14" x14ac:dyDescent="0.35">
      <c r="B27" s="32">
        <v>43592</v>
      </c>
      <c r="C27" s="83" t="s">
        <v>236</v>
      </c>
      <c r="I27" s="34">
        <v>7.0059376705392733</v>
      </c>
      <c r="J27" s="34"/>
      <c r="K27" s="34"/>
      <c r="L27" s="34"/>
      <c r="M27" s="34"/>
    </row>
    <row r="28" spans="2:14" x14ac:dyDescent="0.35">
      <c r="B28" s="32">
        <v>43600</v>
      </c>
      <c r="C28" s="83" t="s">
        <v>236</v>
      </c>
      <c r="I28" s="34">
        <v>6.410664071102433</v>
      </c>
      <c r="J28" s="34"/>
      <c r="K28" s="34"/>
      <c r="L28" s="34"/>
      <c r="M28" s="34"/>
    </row>
    <row r="29" spans="2:14" x14ac:dyDescent="0.35">
      <c r="B29" s="32">
        <v>43636</v>
      </c>
      <c r="C29" s="83" t="s">
        <v>236</v>
      </c>
      <c r="I29" s="34">
        <v>6.2072974916361954</v>
      </c>
      <c r="J29" s="34"/>
      <c r="K29" s="34"/>
      <c r="L29" s="34"/>
      <c r="M29" s="34"/>
    </row>
    <row r="30" spans="2:14" x14ac:dyDescent="0.35">
      <c r="B30" s="32">
        <v>43661</v>
      </c>
      <c r="C30" s="83" t="s">
        <v>236</v>
      </c>
      <c r="I30" s="34">
        <v>6.4250993684974294</v>
      </c>
      <c r="N30" s="35">
        <v>6.2</v>
      </c>
    </row>
    <row r="31" spans="2:14" x14ac:dyDescent="0.35">
      <c r="B31" s="32">
        <v>43592</v>
      </c>
      <c r="C31" s="83" t="s">
        <v>238</v>
      </c>
      <c r="I31" s="34"/>
      <c r="J31" s="34">
        <v>6.7662892188851096</v>
      </c>
      <c r="K31" s="34"/>
      <c r="L31" s="34"/>
      <c r="M31" s="34"/>
    </row>
    <row r="32" spans="2:14" x14ac:dyDescent="0.35">
      <c r="B32" s="32">
        <v>43600</v>
      </c>
      <c r="C32" s="83" t="s">
        <v>238</v>
      </c>
      <c r="I32" s="34"/>
      <c r="J32" s="34">
        <v>6.3352759637374723</v>
      </c>
      <c r="K32" s="34"/>
      <c r="L32" s="34"/>
      <c r="M32" s="34"/>
    </row>
    <row r="33" spans="2:14" x14ac:dyDescent="0.35">
      <c r="B33" s="32">
        <v>43636</v>
      </c>
      <c r="C33" s="83" t="s">
        <v>238</v>
      </c>
      <c r="I33" s="34"/>
      <c r="J33" s="34">
        <v>6.1937086216973434</v>
      </c>
      <c r="K33" s="34"/>
      <c r="L33" s="34"/>
      <c r="M33" s="34"/>
    </row>
    <row r="34" spans="2:14" x14ac:dyDescent="0.35">
      <c r="B34" s="32">
        <v>43661</v>
      </c>
      <c r="C34" s="83" t="s">
        <v>238</v>
      </c>
      <c r="I34" s="34"/>
      <c r="J34" s="34">
        <v>6.3996051133140197</v>
      </c>
      <c r="K34" s="34"/>
      <c r="L34" s="34"/>
      <c r="M34" s="34"/>
    </row>
    <row r="35" spans="2:14" x14ac:dyDescent="0.35">
      <c r="B35" s="32">
        <v>43691</v>
      </c>
      <c r="C35" s="83" t="s">
        <v>238</v>
      </c>
      <c r="I35" s="34"/>
      <c r="J35" s="34">
        <v>5.9660246565234232</v>
      </c>
      <c r="K35" s="34"/>
      <c r="L35" s="34"/>
      <c r="M35" s="34"/>
    </row>
    <row r="36" spans="2:14" x14ac:dyDescent="0.35">
      <c r="B36" s="32">
        <v>43731</v>
      </c>
      <c r="C36" s="83" t="s">
        <v>238</v>
      </c>
      <c r="I36" s="34"/>
      <c r="J36" s="34">
        <v>5.8589684255295014</v>
      </c>
      <c r="K36" s="34"/>
      <c r="L36" s="34"/>
      <c r="M36" s="34"/>
    </row>
    <row r="37" spans="2:14" x14ac:dyDescent="0.35">
      <c r="B37" s="32">
        <v>43756</v>
      </c>
      <c r="C37" s="83" t="s">
        <v>238</v>
      </c>
      <c r="I37" s="34"/>
      <c r="J37" s="34">
        <v>6.0238338615820695</v>
      </c>
      <c r="K37" s="34"/>
      <c r="L37" s="34"/>
      <c r="M37" s="34"/>
      <c r="N37" s="35">
        <v>6</v>
      </c>
    </row>
    <row r="38" spans="2:14" x14ac:dyDescent="0.35">
      <c r="B38" s="32">
        <v>43731</v>
      </c>
      <c r="C38" s="83" t="s">
        <v>239</v>
      </c>
      <c r="I38" s="34"/>
      <c r="J38" s="34"/>
      <c r="K38" s="34">
        <v>5.5287729284049778</v>
      </c>
      <c r="L38" s="34"/>
      <c r="M38" s="34"/>
    </row>
    <row r="39" spans="2:14" x14ac:dyDescent="0.35">
      <c r="B39" s="32">
        <v>43756</v>
      </c>
      <c r="C39" s="83" t="s">
        <v>239</v>
      </c>
      <c r="I39" s="34"/>
      <c r="J39" s="34"/>
      <c r="K39" s="34">
        <v>5.8109816915394106</v>
      </c>
      <c r="L39" s="34"/>
      <c r="M39" s="34"/>
    </row>
    <row r="40" spans="2:14" x14ac:dyDescent="0.35">
      <c r="B40" s="32">
        <v>43783</v>
      </c>
      <c r="C40" s="83" t="s">
        <v>239</v>
      </c>
      <c r="I40" s="34"/>
      <c r="J40" s="34"/>
      <c r="K40" s="34">
        <v>5.8940061900134797</v>
      </c>
      <c r="L40" s="34"/>
      <c r="M40" s="34"/>
    </row>
    <row r="41" spans="2:14" x14ac:dyDescent="0.35">
      <c r="B41" s="32">
        <v>43836</v>
      </c>
      <c r="C41" s="83" t="s">
        <v>239</v>
      </c>
      <c r="I41" s="34"/>
      <c r="J41" s="34"/>
      <c r="K41" s="34">
        <v>5.9140912356994448</v>
      </c>
      <c r="L41" s="34"/>
      <c r="M41" s="34"/>
    </row>
    <row r="42" spans="2:14" x14ac:dyDescent="0.35">
      <c r="B42" s="32">
        <v>43847</v>
      </c>
      <c r="C42" s="83" t="s">
        <v>239</v>
      </c>
      <c r="I42" s="34"/>
      <c r="J42" s="34"/>
      <c r="K42" s="34">
        <v>6.1920053972563576</v>
      </c>
      <c r="L42" s="34"/>
      <c r="M42" s="34"/>
      <c r="N42" s="35">
        <v>6</v>
      </c>
    </row>
    <row r="43" spans="2:14" x14ac:dyDescent="0.35">
      <c r="B43" s="32">
        <v>43783</v>
      </c>
      <c r="C43" s="83" t="s">
        <v>242</v>
      </c>
      <c r="I43" s="34"/>
      <c r="J43" s="34"/>
      <c r="K43" s="34"/>
      <c r="L43" s="34">
        <v>5.8165335824300755</v>
      </c>
      <c r="M43" s="34"/>
    </row>
    <row r="44" spans="2:14" x14ac:dyDescent="0.35">
      <c r="B44" s="32">
        <v>43836</v>
      </c>
      <c r="C44" s="83" t="s">
        <v>242</v>
      </c>
      <c r="I44" s="34"/>
      <c r="J44" s="34"/>
      <c r="K44" s="34"/>
      <c r="L44" s="34">
        <v>5.8900319125582712</v>
      </c>
      <c r="M44" s="34"/>
    </row>
    <row r="45" spans="2:14" x14ac:dyDescent="0.35">
      <c r="B45" s="32">
        <v>43847</v>
      </c>
      <c r="C45" s="83" t="s">
        <v>242</v>
      </c>
      <c r="I45" s="34"/>
      <c r="J45" s="34"/>
      <c r="K45" s="34"/>
      <c r="L45" s="34">
        <v>6.186370950386813</v>
      </c>
      <c r="M45" s="34"/>
    </row>
    <row r="46" spans="2:14" x14ac:dyDescent="0.35">
      <c r="B46" s="32">
        <v>43878</v>
      </c>
      <c r="C46" s="83" t="s">
        <v>242</v>
      </c>
      <c r="I46" s="34"/>
      <c r="J46" s="34"/>
      <c r="K46" s="34"/>
      <c r="L46" s="34">
        <v>6.1215952775643778</v>
      </c>
      <c r="M46" s="34"/>
    </row>
    <row r="47" spans="2:14" x14ac:dyDescent="0.35">
      <c r="B47" s="32">
        <v>43906</v>
      </c>
      <c r="C47" s="83" t="s">
        <v>242</v>
      </c>
      <c r="I47" s="34"/>
      <c r="J47" s="34"/>
      <c r="K47" s="34"/>
      <c r="L47" s="34">
        <v>-1.2</v>
      </c>
      <c r="M47" s="34"/>
    </row>
    <row r="48" spans="2:14" x14ac:dyDescent="0.35">
      <c r="B48" s="32">
        <v>43938</v>
      </c>
      <c r="C48" s="83" t="s">
        <v>242</v>
      </c>
      <c r="I48" s="34"/>
      <c r="J48" s="34"/>
      <c r="K48" s="34"/>
      <c r="L48" s="34">
        <v>-6.4088109828011497</v>
      </c>
      <c r="M48" s="34"/>
      <c r="N48" s="35">
        <v>-6.8</v>
      </c>
    </row>
    <row r="49" spans="2:13" x14ac:dyDescent="0.35">
      <c r="B49" s="32">
        <v>43906</v>
      </c>
      <c r="C49" s="83" t="s">
        <v>260</v>
      </c>
      <c r="I49" s="34"/>
      <c r="J49" s="34"/>
      <c r="K49" s="34"/>
      <c r="L49" s="34"/>
      <c r="M49" s="34">
        <v>2.8</v>
      </c>
    </row>
    <row r="50" spans="2:13" x14ac:dyDescent="0.35">
      <c r="B50" s="32">
        <v>43938</v>
      </c>
      <c r="C50" s="83" t="s">
        <v>260</v>
      </c>
      <c r="M50" s="34">
        <v>2.9292508297227178</v>
      </c>
    </row>
  </sheetData>
  <phoneticPr fontId="33"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CR197"/>
  <sheetViews>
    <sheetView tabSelected="1" zoomScaleNormal="100" workbookViewId="0">
      <pane xSplit="1" ySplit="5" topLeftCell="AT45" activePane="bottomRight" state="frozen"/>
      <selection activeCell="BJ63" sqref="BJ63"/>
      <selection pane="topRight" activeCell="BJ63" sqref="BJ63"/>
      <selection pane="bottomLeft" activeCell="BJ63" sqref="BJ63"/>
      <selection pane="bottomRight" activeCell="BE63" sqref="BE63"/>
    </sheetView>
  </sheetViews>
  <sheetFormatPr defaultColWidth="9.1796875" defaultRowHeight="12" x14ac:dyDescent="0.3"/>
  <cols>
    <col min="1" max="4" width="9.1796875" style="84"/>
    <col min="5" max="5" width="11.1796875" style="84" customWidth="1"/>
    <col min="6" max="7" width="9.1796875" style="84"/>
    <col min="8" max="9" width="9.1796875" style="84" customWidth="1"/>
    <col min="10" max="13" width="9.1796875" style="84"/>
    <col min="14" max="14" width="11" style="84" customWidth="1"/>
    <col min="15" max="16" width="9.1796875" style="84"/>
    <col min="17" max="18" width="9.1796875" style="84" customWidth="1"/>
    <col min="19" max="22" width="9.1796875" style="84"/>
    <col min="23" max="23" width="18.1796875" style="84" customWidth="1"/>
    <col min="24" max="27" width="9.1796875" style="84"/>
    <col min="28" max="28" width="10.81640625" style="84" customWidth="1"/>
    <col min="29" max="30" width="9.1796875" style="84"/>
    <col min="31" max="32" width="9.1796875" style="84" customWidth="1"/>
    <col min="33" max="35" width="9.1796875" style="84"/>
    <col min="36" max="40" width="9.1796875" style="113"/>
    <col min="41" max="41" width="11.1796875" style="113" customWidth="1"/>
    <col min="42" max="42" width="9.1796875" style="113"/>
    <col min="43" max="43" width="11" style="113" customWidth="1"/>
    <col min="44" max="45" width="9.1796875" style="113"/>
    <col min="46" max="47" width="9.1796875" style="113" customWidth="1"/>
    <col min="48" max="50" width="9.1796875" style="113"/>
    <col min="51" max="53" width="9.1796875" style="84"/>
    <col min="54" max="54" width="12.1796875" style="84" customWidth="1"/>
    <col min="55" max="16384" width="9.1796875" style="84"/>
  </cols>
  <sheetData>
    <row r="1" spans="1:96" x14ac:dyDescent="0.3">
      <c r="AJ1" s="139" t="s">
        <v>176</v>
      </c>
      <c r="AK1" s="139"/>
      <c r="AL1" s="139"/>
      <c r="AM1" s="139"/>
      <c r="AN1" s="139"/>
      <c r="AO1" s="139"/>
      <c r="AP1" s="139"/>
      <c r="AQ1" s="139"/>
      <c r="AR1" s="139"/>
      <c r="AS1" s="139"/>
      <c r="AT1" s="139"/>
      <c r="AU1" s="139"/>
      <c r="AV1" s="139"/>
      <c r="AW1" s="139"/>
      <c r="AX1" s="139"/>
    </row>
    <row r="2" spans="1:96" ht="60" customHeight="1" x14ac:dyDescent="0.3">
      <c r="A2" s="85" t="s">
        <v>0</v>
      </c>
      <c r="B2" s="86">
        <f>COUNT(B$30:B301)</f>
        <v>162</v>
      </c>
      <c r="C2" s="86">
        <f>COUNT(C$30:C301)</f>
        <v>162</v>
      </c>
      <c r="D2" s="86">
        <f>COUNT(D$30:D301)</f>
        <v>162</v>
      </c>
      <c r="E2" s="86">
        <f>COUNT(E$30:E301)</f>
        <v>162</v>
      </c>
      <c r="F2" s="86">
        <f>COUNT(F$30:F301)</f>
        <v>162</v>
      </c>
      <c r="G2" s="86">
        <f>COUNT(G$30:G301)</f>
        <v>162</v>
      </c>
      <c r="H2" s="86">
        <f>COUNT(H$30:H301)</f>
        <v>162</v>
      </c>
      <c r="I2" s="86">
        <f>COUNT(I$30:I301)</f>
        <v>162</v>
      </c>
      <c r="K2" s="141" t="s">
        <v>1</v>
      </c>
      <c r="L2" s="141"/>
      <c r="M2" s="141"/>
      <c r="N2" s="141"/>
      <c r="O2" s="141"/>
      <c r="P2" s="141"/>
      <c r="Q2" s="141"/>
      <c r="R2" s="141"/>
      <c r="S2" s="141"/>
      <c r="T2" s="141"/>
      <c r="W2" s="87"/>
      <c r="Y2" s="141" t="s">
        <v>2</v>
      </c>
      <c r="Z2" s="141"/>
      <c r="AA2" s="141"/>
      <c r="AB2" s="141"/>
      <c r="AC2" s="141"/>
      <c r="AD2" s="141"/>
      <c r="AE2" s="141"/>
      <c r="AF2" s="141"/>
      <c r="AG2" s="88"/>
      <c r="AH2" s="88"/>
      <c r="AJ2" s="87" t="s">
        <v>3</v>
      </c>
      <c r="AK2" s="86">
        <f>COUNT(AK14:AK301)</f>
        <v>53</v>
      </c>
      <c r="AL2" s="86">
        <f t="shared" ref="AL2:AX2" ca="1" si="0">COUNT(AL14:AL301)</f>
        <v>53</v>
      </c>
      <c r="AM2" s="86">
        <f t="shared" si="0"/>
        <v>54</v>
      </c>
      <c r="AN2" s="86">
        <f t="shared" ca="1" si="0"/>
        <v>54</v>
      </c>
      <c r="AO2" s="86">
        <f t="shared" ca="1" si="0"/>
        <v>54</v>
      </c>
      <c r="AP2" s="86">
        <f t="shared" ca="1" si="0"/>
        <v>54</v>
      </c>
      <c r="AQ2" s="86">
        <f t="shared" ca="1" si="0"/>
        <v>54</v>
      </c>
      <c r="AR2" s="86">
        <f t="shared" ca="1" si="0"/>
        <v>54</v>
      </c>
      <c r="AS2" s="86">
        <f t="shared" ca="1" si="0"/>
        <v>54</v>
      </c>
      <c r="AT2" s="86">
        <f t="shared" ca="1" si="0"/>
        <v>54</v>
      </c>
      <c r="AU2" s="86">
        <f t="shared" ca="1" si="0"/>
        <v>54</v>
      </c>
      <c r="AV2" s="86">
        <f t="shared" ca="1" si="0"/>
        <v>54</v>
      </c>
      <c r="AW2" s="86">
        <f t="shared" ca="1" si="0"/>
        <v>54</v>
      </c>
      <c r="AX2" s="86">
        <f t="shared" ca="1" si="0"/>
        <v>53</v>
      </c>
      <c r="BB2" s="138"/>
      <c r="BC2" s="138"/>
      <c r="BD2" s="138"/>
      <c r="BE2" s="138"/>
      <c r="BF2" s="138"/>
      <c r="BG2" s="138"/>
      <c r="BH2" s="138"/>
      <c r="BI2" s="138"/>
      <c r="BJ2" s="138"/>
    </row>
    <row r="3" spans="1:96" ht="24" x14ac:dyDescent="0.3">
      <c r="A3" s="84" t="s">
        <v>4</v>
      </c>
      <c r="B3" s="89">
        <f ca="1">AVERAGE(OFFSET(B$30,0,0,B$2,1))</f>
        <v>9.5197679023120525</v>
      </c>
      <c r="C3" s="89">
        <f t="shared" ref="C3:I3" ca="1" si="1">AVERAGE(OFFSET(C$30,0,0,C$2,1))</f>
        <v>16.496857841945612</v>
      </c>
      <c r="D3" s="89">
        <f t="shared" ca="1" si="1"/>
        <v>8.0626910669934588</v>
      </c>
      <c r="E3" s="89">
        <f t="shared" ca="1" si="1"/>
        <v>8.4765976493424429</v>
      </c>
      <c r="F3" s="89">
        <f t="shared" ca="1" si="1"/>
        <v>13.350614126012264</v>
      </c>
      <c r="G3" s="89">
        <f t="shared" ca="1" si="1"/>
        <v>10.455429700156273</v>
      </c>
      <c r="H3" s="89">
        <f t="shared" ca="1" si="1"/>
        <v>51.273413548062464</v>
      </c>
      <c r="I3" s="89">
        <f t="shared" ca="1" si="1"/>
        <v>55.333955093667775</v>
      </c>
      <c r="K3" s="90"/>
      <c r="L3" s="90"/>
      <c r="M3" s="90"/>
      <c r="N3" s="90"/>
      <c r="O3" s="90"/>
      <c r="P3" s="90"/>
      <c r="Q3" s="90"/>
      <c r="R3" s="90"/>
      <c r="S3" s="90"/>
      <c r="T3" s="90"/>
      <c r="AJ3" s="84"/>
      <c r="AK3" s="89">
        <f ca="1">AVERAGE(OFFSET(AK$14,0,0,AK$2,1))</f>
        <v>8.1962264150943369</v>
      </c>
      <c r="AL3" s="84"/>
      <c r="AM3" s="84"/>
      <c r="AN3" s="84"/>
      <c r="AO3" s="84"/>
      <c r="AP3" s="84"/>
      <c r="AQ3" s="84"/>
      <c r="AR3" s="84"/>
      <c r="AS3" s="84"/>
      <c r="AT3" s="84"/>
      <c r="AU3" s="84"/>
      <c r="AV3" s="87" t="s">
        <v>5</v>
      </c>
      <c r="AW3" s="87"/>
      <c r="AX3" s="84"/>
    </row>
    <row r="4" spans="1:96" x14ac:dyDescent="0.3">
      <c r="A4" s="84" t="s">
        <v>6</v>
      </c>
      <c r="B4" s="89">
        <f ca="1">STDEV(OFFSET(B$30,0,0,B$2,1))</f>
        <v>5.1946528684469948</v>
      </c>
      <c r="C4" s="89">
        <f t="shared" ref="C4:I4" ca="1" si="2">STDEV(OFFSET(C$30,0,0,C$2,1))</f>
        <v>10.962564842898095</v>
      </c>
      <c r="D4" s="89">
        <f t="shared" ca="1" si="2"/>
        <v>16.433482148418204</v>
      </c>
      <c r="E4" s="89">
        <f t="shared" ca="1" si="2"/>
        <v>18.269386322540104</v>
      </c>
      <c r="F4" s="89">
        <f t="shared" ca="1" si="2"/>
        <v>5.9579617035849015</v>
      </c>
      <c r="G4" s="89">
        <f t="shared" ca="1" si="2"/>
        <v>6.5553069298248197</v>
      </c>
      <c r="H4" s="89">
        <f t="shared" ca="1" si="2"/>
        <v>2.792294454760428</v>
      </c>
      <c r="I4" s="89">
        <f t="shared" ca="1" si="2"/>
        <v>3.2586844716529932</v>
      </c>
      <c r="K4" s="90"/>
      <c r="L4" s="90"/>
      <c r="M4" s="90"/>
      <c r="N4" s="90"/>
      <c r="O4" s="90"/>
      <c r="P4" s="90"/>
      <c r="Q4" s="90"/>
      <c r="R4" s="90"/>
      <c r="S4" s="91"/>
      <c r="T4" s="91"/>
      <c r="AG4" s="140" t="s">
        <v>7</v>
      </c>
      <c r="AH4" s="140"/>
      <c r="AJ4" s="84"/>
      <c r="AK4" s="89">
        <f ca="1">STDEV(OFFSET(AK$14,0,0,AK$2,1))</f>
        <v>3.1091652518216262</v>
      </c>
      <c r="AL4" s="89">
        <f t="shared" ref="AL4:AX4" ca="1" si="3">STDEV(OFFSET(AL$14,0,0,AL$2,1))</f>
        <v>0.99999999999999689</v>
      </c>
      <c r="AM4" s="89"/>
      <c r="AN4" s="89">
        <f t="shared" ca="1" si="3"/>
        <v>0.96943112425671096</v>
      </c>
      <c r="AO4" s="89">
        <f t="shared" ca="1" si="3"/>
        <v>1.0043867121155547</v>
      </c>
      <c r="AP4" s="89">
        <f t="shared" ca="1" si="3"/>
        <v>0.87309733925734767</v>
      </c>
      <c r="AQ4" s="89">
        <f t="shared" ca="1" si="3"/>
        <v>0.88842290517651556</v>
      </c>
      <c r="AR4" s="89">
        <f t="shared" ca="1" si="3"/>
        <v>0.98979551036760927</v>
      </c>
      <c r="AS4" s="89">
        <f t="shared" ca="1" si="3"/>
        <v>0.99529659561140182</v>
      </c>
      <c r="AT4" s="89">
        <f t="shared" ca="1" si="3"/>
        <v>0.87004466001385894</v>
      </c>
      <c r="AU4" s="89">
        <f t="shared" ca="1" si="3"/>
        <v>0.84123575264992601</v>
      </c>
      <c r="AV4" s="89">
        <f t="shared" ca="1" si="3"/>
        <v>0.98928190968370289</v>
      </c>
      <c r="AW4" s="89">
        <f t="shared" ca="1" si="3"/>
        <v>3.0758409378443066</v>
      </c>
      <c r="AX4" s="89">
        <f t="shared" ca="1" si="3"/>
        <v>0.73999214177943262</v>
      </c>
      <c r="BB4" s="92" t="s">
        <v>8</v>
      </c>
    </row>
    <row r="5" spans="1:96" ht="24" x14ac:dyDescent="0.3">
      <c r="B5" s="87" t="s">
        <v>183</v>
      </c>
      <c r="C5" s="87" t="s">
        <v>10</v>
      </c>
      <c r="D5" s="87" t="s">
        <v>11</v>
      </c>
      <c r="E5" s="87" t="s">
        <v>12</v>
      </c>
      <c r="F5" s="2" t="s">
        <v>259</v>
      </c>
      <c r="G5" s="2" t="s">
        <v>258</v>
      </c>
      <c r="H5" s="87" t="s">
        <v>15</v>
      </c>
      <c r="I5" s="87" t="s">
        <v>16</v>
      </c>
      <c r="K5" s="87" t="s">
        <v>183</v>
      </c>
      <c r="L5" s="87" t="s">
        <v>10</v>
      </c>
      <c r="M5" s="87" t="s">
        <v>11</v>
      </c>
      <c r="N5" s="87" t="s">
        <v>12</v>
      </c>
      <c r="O5" s="87" t="s">
        <v>13</v>
      </c>
      <c r="P5" s="87" t="s">
        <v>14</v>
      </c>
      <c r="Q5" s="87" t="s">
        <v>15</v>
      </c>
      <c r="R5" s="87" t="s">
        <v>16</v>
      </c>
      <c r="S5" s="87" t="s">
        <v>17</v>
      </c>
      <c r="T5" s="87" t="s">
        <v>18</v>
      </c>
      <c r="V5" s="87"/>
      <c r="W5" s="87"/>
      <c r="Y5" s="87" t="s">
        <v>183</v>
      </c>
      <c r="Z5" s="87" t="s">
        <v>10</v>
      </c>
      <c r="AA5" s="87" t="s">
        <v>11</v>
      </c>
      <c r="AB5" s="87" t="s">
        <v>12</v>
      </c>
      <c r="AC5" s="87" t="s">
        <v>13</v>
      </c>
      <c r="AD5" s="87" t="s">
        <v>14</v>
      </c>
      <c r="AE5" s="87" t="s">
        <v>15</v>
      </c>
      <c r="AF5" s="87" t="s">
        <v>16</v>
      </c>
      <c r="AG5" s="87" t="s">
        <v>17</v>
      </c>
      <c r="AH5" s="87" t="s">
        <v>18</v>
      </c>
      <c r="AJ5" s="84"/>
      <c r="AK5" s="87" t="s">
        <v>178</v>
      </c>
      <c r="AL5" s="84" t="s">
        <v>1</v>
      </c>
      <c r="AM5" s="84"/>
      <c r="AN5" s="87" t="s">
        <v>9</v>
      </c>
      <c r="AO5" s="87" t="s">
        <v>10</v>
      </c>
      <c r="AP5" s="87" t="s">
        <v>11</v>
      </c>
      <c r="AQ5" s="87" t="s">
        <v>209</v>
      </c>
      <c r="AR5" s="87" t="s">
        <v>13</v>
      </c>
      <c r="AS5" s="87" t="s">
        <v>14</v>
      </c>
      <c r="AT5" s="87" t="s">
        <v>15</v>
      </c>
      <c r="AU5" s="87" t="s">
        <v>16</v>
      </c>
      <c r="AV5" s="87" t="s">
        <v>179</v>
      </c>
      <c r="AW5" s="93" t="s">
        <v>177</v>
      </c>
      <c r="AX5" s="87" t="s">
        <v>19</v>
      </c>
      <c r="AY5" s="87"/>
      <c r="AZ5" s="87"/>
      <c r="BC5" s="87" t="str">
        <f>AS5</f>
        <v>Retail sales</v>
      </c>
      <c r="BD5" s="87" t="str">
        <f>AR5</f>
        <v>Loans</v>
      </c>
      <c r="BE5" s="87" t="str">
        <f>AQ5</f>
        <v>Non-oil imports</v>
      </c>
      <c r="BF5" s="87" t="str">
        <f>AP5</f>
        <v>Exports</v>
      </c>
      <c r="BG5" s="87" t="str">
        <f>AO5</f>
        <v>FAI</v>
      </c>
      <c r="BH5" s="84" t="str">
        <f>AN5</f>
        <v>IP</v>
      </c>
      <c r="BI5" s="87"/>
      <c r="BM5" s="87"/>
      <c r="BN5" s="87"/>
      <c r="BO5" s="87"/>
      <c r="BQ5" s="87"/>
      <c r="BR5" s="87"/>
      <c r="BS5" s="87"/>
      <c r="BT5" s="87"/>
      <c r="BV5" s="87"/>
      <c r="BW5" s="87"/>
      <c r="BX5" s="87"/>
      <c r="BY5" s="87"/>
      <c r="BZ5" s="87"/>
      <c r="CA5" s="87"/>
      <c r="CB5" s="87"/>
      <c r="CI5" s="87"/>
    </row>
    <row r="6" spans="1:96" x14ac:dyDescent="0.3">
      <c r="A6" s="94">
        <v>38353</v>
      </c>
      <c r="B6" s="95">
        <f>IF('Raw Data'!B20="","",'Raw Data'!B20)</f>
        <v>20.9</v>
      </c>
      <c r="C6" s="95">
        <f>IF('Raw Data'!C20="","",'Raw Data'!C20)</f>
        <v>24.5</v>
      </c>
      <c r="D6" s="95">
        <f>IF('Raw Data'!D20="","",'Raw Data'!D20)</f>
        <v>42.052646317558107</v>
      </c>
      <c r="E6" s="95">
        <f>IF('Raw Data'!E20="","",'Raw Data'!E20)</f>
        <v>25.79607837469673</v>
      </c>
      <c r="F6" s="95">
        <f>IF('Raw Data'!F20="","",'Raw Data'!F20)</f>
        <v>12.299999999999994</v>
      </c>
      <c r="G6" s="95">
        <f>IF('Raw Data'!G20="","",'Raw Data'!G20)</f>
        <v>10.599999999999994</v>
      </c>
      <c r="H6" s="95">
        <f>IF('Raw Data'!J20="","",'Raw Data'!J20)</f>
        <v>54.7</v>
      </c>
      <c r="I6" s="96"/>
      <c r="K6" s="97">
        <f t="shared" ref="K6:R37" ca="1" si="4">(B6-B$3)/B$4</f>
        <v>2.190758918043008</v>
      </c>
      <c r="L6" s="97">
        <f t="shared" ca="1" si="4"/>
        <v>0.73004285700887628</v>
      </c>
      <c r="M6" s="97">
        <f t="shared" ca="1" si="4"/>
        <v>2.0683355446877298</v>
      </c>
      <c r="N6" s="97">
        <f t="shared" ca="1" si="4"/>
        <v>0.94800561001800832</v>
      </c>
      <c r="O6" s="97">
        <f t="shared" ca="1" si="4"/>
        <v>-0.17633784476662825</v>
      </c>
      <c r="P6" s="97">
        <f t="shared" ca="1" si="4"/>
        <v>2.2053933002887584E-2</v>
      </c>
      <c r="Q6" s="97">
        <f t="shared" ca="1" si="4"/>
        <v>1.2271579904818926</v>
      </c>
      <c r="R6" s="98"/>
      <c r="S6" s="99"/>
      <c r="T6" s="99"/>
      <c r="V6" s="97"/>
      <c r="W6" s="100"/>
      <c r="X6" s="94">
        <v>38353</v>
      </c>
      <c r="AJ6" s="94">
        <v>38412</v>
      </c>
      <c r="AK6" s="100">
        <f>IF('Raw Data'!BA12="","",'Raw Data'!BA12)</f>
        <v>11.1</v>
      </c>
      <c r="AL6" s="100">
        <f ca="1">(AK6-AK$3)/AK$4</f>
        <v>0.93393993233533446</v>
      </c>
      <c r="AM6" s="94">
        <v>38412</v>
      </c>
      <c r="AN6" s="97">
        <f ca="1">AVERAGE(OFFSET(K$6,3*ROWS(K$6:K6)-3,,3))</f>
        <v>0.96513964609152936</v>
      </c>
      <c r="AO6" s="97">
        <f ca="1">AVERAGE(OFFSET(L$6,3*ROWS(L$6:L6)-3,,3))</f>
        <v>0.7543680647032619</v>
      </c>
      <c r="AP6" s="97">
        <f ca="1">AVERAGE(OFFSET(M$6,3*ROWS(M$6:M6)-3,,3))</f>
        <v>1.6353495111623326</v>
      </c>
      <c r="AQ6" s="97">
        <f ca="1">AVERAGE(OFFSET(N$6,3*ROWS(N$6:N6)-3,,3))</f>
        <v>0.18105673381317069</v>
      </c>
      <c r="AR6" s="97">
        <f ca="1">AVERAGE(OFFSET(O$6,3*ROWS(O$6:O6)-3,,3))</f>
        <v>-0.44488606303350292</v>
      </c>
      <c r="AS6" s="97">
        <f ca="1">AVERAGE(OFFSET(P$6,3*ROWS(P$6:P6)-3,,3))</f>
        <v>0.26104604785547675</v>
      </c>
      <c r="AT6" s="97">
        <f ca="1">AVERAGE(OFFSET(Q$6,3*ROWS(Q$6:Q6)-3,,3))</f>
        <v>1.5852864100313255</v>
      </c>
      <c r="AU6" s="101"/>
      <c r="AV6" s="100">
        <f ca="1">$BC$6*AS6+$BD$6*AR6+$BE$6*AQ6+$BF$6*AP6+$BG$6*AO6+$BH$6*AN6</f>
        <v>1.0131921842345171</v>
      </c>
      <c r="AW6" s="102">
        <f t="shared" ref="AW6:AW13" ca="1" si="5">$AK$3+$AK$4*AV6</f>
        <v>11.346408347733552</v>
      </c>
      <c r="AX6" s="103">
        <f t="shared" ref="AX6:AX13" ca="1" si="6">AK6-AW6</f>
        <v>-0.2464083477335528</v>
      </c>
      <c r="AY6" s="104"/>
      <c r="AZ6" s="104"/>
      <c r="BA6" s="95"/>
      <c r="BB6" s="84" t="s">
        <v>20</v>
      </c>
      <c r="BC6" s="95">
        <f t="array" aca="1" ref="BC6:BH10" ca="1">LINEST(OFFSET($AL$14,0,0,COUNT($AL$14:$AL$301),1),OFFSET($AN$14,0,0,COUNT($AL$14:$AL$301),6),FALSE,TRUE)</f>
        <v>0.43767316402384937</v>
      </c>
      <c r="BD6" s="95">
        <f ca="1"/>
        <v>8.9475785286192377E-2</v>
      </c>
      <c r="BE6" s="95">
        <f ca="1"/>
        <v>-0.25132612954225203</v>
      </c>
      <c r="BF6" s="95">
        <f ca="1"/>
        <v>0.15594473318053328</v>
      </c>
      <c r="BG6" s="95">
        <f ca="1"/>
        <v>-0.59537110524307923</v>
      </c>
      <c r="BH6" s="95">
        <f ca="1"/>
        <v>1.2209165404639371</v>
      </c>
      <c r="BI6" s="95"/>
      <c r="BJ6" s="95"/>
      <c r="BM6" s="105"/>
      <c r="BO6" s="97"/>
      <c r="BP6" s="97"/>
      <c r="BQ6" s="95"/>
      <c r="BS6" s="95"/>
      <c r="BT6" s="95"/>
      <c r="BV6" s="95"/>
      <c r="BW6" s="95"/>
      <c r="BX6" s="95"/>
      <c r="BY6" s="95"/>
      <c r="BZ6" s="95"/>
      <c r="CA6" s="95"/>
      <c r="CB6" s="95"/>
      <c r="CC6" s="95"/>
    </row>
    <row r="7" spans="1:96" x14ac:dyDescent="0.3">
      <c r="A7" s="94">
        <v>38384</v>
      </c>
      <c r="B7" s="95">
        <f>IF('Raw Data'!B21="","",'Raw Data'!B21)</f>
        <v>7.6</v>
      </c>
      <c r="C7" s="95">
        <f>IF('Raw Data'!C21="","",'Raw Data'!C21)</f>
        <v>24.5</v>
      </c>
      <c r="D7" s="95">
        <f>IF('Raw Data'!D21="","",'Raw Data'!D21)</f>
        <v>30.039943609022558</v>
      </c>
      <c r="E7" s="95">
        <f>IF('Raw Data'!E21="","",'Raw Data'!E21)</f>
        <v>-6.9440678954306545</v>
      </c>
      <c r="F7" s="95">
        <f>IF('Raw Data'!F21="","",'Raw Data'!F21)</f>
        <v>9.4999999999999947</v>
      </c>
      <c r="G7" s="95">
        <f>IF('Raw Data'!G21="","",'Raw Data'!G21)</f>
        <v>13.399999999999995</v>
      </c>
      <c r="H7" s="95">
        <f>IF('Raw Data'!J21="","",'Raw Data'!J21)</f>
        <v>54.5</v>
      </c>
      <c r="I7" s="96" t="str">
        <f>IF('Raw Data'!K21="","",'Raw Data'!K21)</f>
        <v/>
      </c>
      <c r="J7" s="105"/>
      <c r="K7" s="97">
        <f t="shared" ca="1" si="4"/>
        <v>-0.36956615791845798</v>
      </c>
      <c r="L7" s="97">
        <f t="shared" ca="1" si="4"/>
        <v>0.73004285700887628</v>
      </c>
      <c r="M7" s="97">
        <f t="shared" ca="1" si="4"/>
        <v>1.337346056273564</v>
      </c>
      <c r="N7" s="97">
        <f t="shared" ca="1" si="4"/>
        <v>-0.84407134823941199</v>
      </c>
      <c r="O7" s="97">
        <f t="shared" ca="1" si="4"/>
        <v>-0.64629722673365919</v>
      </c>
      <c r="P7" s="97">
        <f t="shared" ca="1" si="4"/>
        <v>0.44918877656921719</v>
      </c>
      <c r="Q7" s="97">
        <f t="shared" ca="1" si="4"/>
        <v>1.1555323065720047</v>
      </c>
      <c r="R7" s="98"/>
      <c r="S7" s="99"/>
      <c r="T7" s="99"/>
      <c r="V7" s="97"/>
      <c r="W7" s="100"/>
      <c r="X7" s="94">
        <v>38384</v>
      </c>
      <c r="AJ7" s="94">
        <v>38504</v>
      </c>
      <c r="AK7" s="100">
        <f>IF('Raw Data'!BA13="","",'Raw Data'!BA13)</f>
        <v>11.1</v>
      </c>
      <c r="AL7" s="100">
        <f t="shared" ref="AL7:AL60" ca="1" si="7">(AK7-AK$3)/AK$4</f>
        <v>0.93393993233533446</v>
      </c>
      <c r="AM7" s="94">
        <v>38504</v>
      </c>
      <c r="AN7" s="97">
        <f ca="1">AVERAGE(OFFSET(K$6,3*ROWS(K$6:K7)-3,,3))</f>
        <v>1.337317226055853</v>
      </c>
      <c r="AO7" s="97">
        <f ca="1">AVERAGE(OFFSET(L$6,3*ROWS(L$6:L7)-3,,3))</f>
        <v>0.90335996183137424</v>
      </c>
      <c r="AP7" s="97">
        <f ca="1">AVERAGE(OFFSET(M$6,3*ROWS(M$6:M7)-3,,3))</f>
        <v>1.3871303134137996</v>
      </c>
      <c r="AQ7" s="97">
        <f ca="1">AVERAGE(OFFSET(N$6,3*ROWS(N$6:N7)-3,,3))</f>
        <v>0.24647228292180112</v>
      </c>
      <c r="AR7" s="97">
        <f ca="1">AVERAGE(OFFSET(O$6,3*ROWS(O$6:O7)-3,,3))</f>
        <v>-0.39453327210846229</v>
      </c>
      <c r="AS7" s="97">
        <f ca="1">AVERAGE(OFFSET(P$6,3*ROWS(P$6:P7)-3,,3))</f>
        <v>0.2457912320138235</v>
      </c>
      <c r="AT7" s="97">
        <f ca="1">AVERAGE(OFFSET(Q$6,3*ROWS(Q$6:Q7)-3,,3))</f>
        <v>0.89290479890242047</v>
      </c>
      <c r="AU7" s="101"/>
      <c r="AV7" s="100">
        <f t="shared" ref="AV7:AV67" ca="1" si="8">$BC$6*AS7+$BD$6*AR7+$BE$6*AQ7+$BF$6*AP7+$BG$6*AO7+$BH$6*AN7</f>
        <v>1.3215640957981896</v>
      </c>
      <c r="AW7" s="102">
        <f t="shared" ca="1" si="5"/>
        <v>12.305187579805136</v>
      </c>
      <c r="AX7" s="103">
        <f t="shared" ca="1" si="6"/>
        <v>-1.2051875798051359</v>
      </c>
      <c r="AY7" s="104"/>
      <c r="AZ7" s="104"/>
      <c r="BA7" s="95"/>
      <c r="BB7" s="84" t="s">
        <v>21</v>
      </c>
      <c r="BC7" s="95">
        <f ca="1"/>
        <v>8.5566284820043956E-2</v>
      </c>
      <c r="BD7" s="95">
        <f ca="1"/>
        <v>5.8003137308972295E-2</v>
      </c>
      <c r="BE7" s="95">
        <f ca="1"/>
        <v>8.8846570600236749E-2</v>
      </c>
      <c r="BF7" s="95">
        <f ca="1"/>
        <v>0.10169570517510099</v>
      </c>
      <c r="BG7" s="95">
        <f ca="1"/>
        <v>0.12424833420573207</v>
      </c>
      <c r="BH7" s="95">
        <f ca="1"/>
        <v>0.11110113382487458</v>
      </c>
      <c r="BI7" s="95"/>
      <c r="BJ7" s="95"/>
      <c r="BM7" s="105"/>
      <c r="BO7" s="97"/>
      <c r="BP7" s="97"/>
      <c r="BQ7" s="95"/>
      <c r="BS7" s="95"/>
      <c r="BT7" s="95"/>
      <c r="BV7" s="95"/>
      <c r="BW7" s="95"/>
      <c r="BX7" s="95"/>
      <c r="BY7" s="95"/>
      <c r="BZ7" s="95"/>
      <c r="CA7" s="95"/>
      <c r="CB7" s="95"/>
      <c r="CC7" s="95"/>
    </row>
    <row r="8" spans="1:96" x14ac:dyDescent="0.3">
      <c r="A8" s="94">
        <v>38412</v>
      </c>
      <c r="B8" s="95">
        <f>IF('Raw Data'!B22="","",'Raw Data'!B22)</f>
        <v>15.1</v>
      </c>
      <c r="C8" s="95">
        <f>IF('Raw Data'!C22="","",'Raw Data'!C22)</f>
        <v>25.3</v>
      </c>
      <c r="D8" s="95">
        <f>IF('Raw Data'!D22="","",'Raw Data'!D22)</f>
        <v>32.718944268731597</v>
      </c>
      <c r="E8" s="95">
        <f>IF('Raw Data'!E22="","",'Raw Data'!E22)</f>
        <v>16.501168717751629</v>
      </c>
      <c r="F8" s="95">
        <f>IF('Raw Data'!F22="","",'Raw Data'!F22)</f>
        <v>10.299999999999997</v>
      </c>
      <c r="G8" s="95">
        <f>IF('Raw Data'!G22="","",'Raw Data'!G22)</f>
        <v>12.499999999999995</v>
      </c>
      <c r="H8" s="95">
        <f>IF('Raw Data'!J22="","",'Raw Data'!J22)</f>
        <v>57.9</v>
      </c>
      <c r="I8" s="96" t="str">
        <f>IF('Raw Data'!K22="","",'Raw Data'!K22)</f>
        <v/>
      </c>
      <c r="J8" s="105"/>
      <c r="K8" s="97">
        <f t="shared" ca="1" si="4"/>
        <v>1.074226178150038</v>
      </c>
      <c r="L8" s="97">
        <f t="shared" ca="1" si="4"/>
        <v>0.80301848009203336</v>
      </c>
      <c r="M8" s="97">
        <f t="shared" ca="1" si="4"/>
        <v>1.5003669325257041</v>
      </c>
      <c r="N8" s="97">
        <f t="shared" ca="1" si="4"/>
        <v>0.43923593966091584</v>
      </c>
      <c r="O8" s="97">
        <f t="shared" ca="1" si="4"/>
        <v>-0.51202311760022123</v>
      </c>
      <c r="P8" s="97">
        <f t="shared" ca="1" si="4"/>
        <v>0.31189543399432551</v>
      </c>
      <c r="Q8" s="97">
        <f t="shared" ca="1" si="4"/>
        <v>2.3731689330400791</v>
      </c>
      <c r="R8" s="98"/>
      <c r="S8" s="99"/>
      <c r="T8" s="99"/>
      <c r="V8" s="97"/>
      <c r="W8" s="100"/>
      <c r="X8" s="94">
        <v>38412</v>
      </c>
      <c r="Y8" s="97">
        <f t="shared" ref="Y8:Y39" ca="1" si="9">IF(OR(K8="",K7="",K6=""),"",AVERAGE(K6:K8))</f>
        <v>0.96513964609152936</v>
      </c>
      <c r="Z8" s="97">
        <f t="shared" ref="Z8:Z39" ca="1" si="10">IF(OR(L8="",L7="",L6=""),"",AVERAGE(L6:L8))</f>
        <v>0.7543680647032619</v>
      </c>
      <c r="AA8" s="97">
        <f t="shared" ref="AA8:AA39" ca="1" si="11">IF(OR(M8="",M7="",M6=""),"",AVERAGE(M6:M8))</f>
        <v>1.6353495111623326</v>
      </c>
      <c r="AB8" s="97">
        <f t="shared" ref="AB8:AB39" ca="1" si="12">IF(OR(N8="",N7="",N6=""),"",AVERAGE(N6:N8))</f>
        <v>0.18105673381317069</v>
      </c>
      <c r="AC8" s="97">
        <f t="shared" ref="AC8:AC39" ca="1" si="13">IF(OR(O8="",O7="",O6=""),"",AVERAGE(O6:O8))</f>
        <v>-0.44488606303350292</v>
      </c>
      <c r="AD8" s="97">
        <f t="shared" ref="AD8:AD39" ca="1" si="14">IF(OR(P8="",P7="",P6=""),"",AVERAGE(P6:P8))</f>
        <v>0.26104604785547675</v>
      </c>
      <c r="AE8" s="97">
        <f t="shared" ref="AE8:AE39" ca="1" si="15">IF(OR(Q8="",Q7="",Q6=""),"",AVERAGE(Q6:Q8))</f>
        <v>1.5852864100313255</v>
      </c>
      <c r="AF8" s="98" t="str">
        <f t="shared" ref="AF8:AF39" si="16">IF(OR(R8="",R7="",R6=""),"",AVERAGE(R6:R8))</f>
        <v/>
      </c>
      <c r="AG8" s="106"/>
      <c r="AH8" s="106"/>
      <c r="AJ8" s="94">
        <v>38596</v>
      </c>
      <c r="AK8" s="100">
        <f>IF('Raw Data'!BA14="","",'Raw Data'!BA14)</f>
        <v>10.8</v>
      </c>
      <c r="AL8" s="100">
        <f t="shared" ca="1" si="7"/>
        <v>0.83745101145078771</v>
      </c>
      <c r="AM8" s="94">
        <v>38596</v>
      </c>
      <c r="AN8" s="97">
        <f ca="1">AVERAGE(OFFSET(K$6,3*ROWS(K$6:K8)-3,,3))</f>
        <v>1.2859823874400842</v>
      </c>
      <c r="AO8" s="97">
        <f ca="1">AVERAGE(OFFSET(L$6,3*ROWS(L$6:L8)-3,,3))</f>
        <v>0.99762014164711854</v>
      </c>
      <c r="AP8" s="97">
        <f ca="1">AVERAGE(OFFSET(M$6,3*ROWS(M$6:M8)-3,,3))</f>
        <v>1.2860633087511739</v>
      </c>
      <c r="AQ8" s="97">
        <f ca="1">AVERAGE(OFFSET(N$6,3*ROWS(N$6:N8)-3,,3))</f>
        <v>0.51124012037989131</v>
      </c>
      <c r="AR8" s="97">
        <f ca="1">AVERAGE(OFFSET(O$6,3*ROWS(O$6:O8)-3,,3))</f>
        <v>-0.20990637204998649</v>
      </c>
      <c r="AS8" s="97">
        <f ca="1">AVERAGE(OFFSET(P$6,3*ROWS(P$6:P8)-3,,3))</f>
        <v>0.27630086369713242</v>
      </c>
      <c r="AT8" s="97">
        <f ca="1">AVERAGE(OFFSET(Q$6,3*ROWS(Q$6:Q8)-3,,3))</f>
        <v>0.59446444927789222</v>
      </c>
      <c r="AU8" s="101"/>
      <c r="AV8" s="100">
        <f t="shared" ca="1" si="8"/>
        <v>1.1503376958014804</v>
      </c>
      <c r="AW8" s="102">
        <f t="shared" ca="1" si="5"/>
        <v>11.772816406740855</v>
      </c>
      <c r="AX8" s="103">
        <f t="shared" ca="1" si="6"/>
        <v>-0.97281640674085423</v>
      </c>
      <c r="AY8" s="104"/>
      <c r="AZ8" s="104"/>
      <c r="BA8" s="95"/>
      <c r="BB8" s="84" t="s">
        <v>22</v>
      </c>
      <c r="BC8" s="107">
        <f ca="1"/>
        <v>0.94231309288910825</v>
      </c>
      <c r="BD8" s="95">
        <f ca="1"/>
        <v>0.25263375095716795</v>
      </c>
      <c r="BE8" s="95" t="e">
        <f ca="1"/>
        <v>#N/A</v>
      </c>
      <c r="BF8" s="95" t="e">
        <f ca="1"/>
        <v>#N/A</v>
      </c>
      <c r="BG8" s="95" t="e">
        <f ca="1"/>
        <v>#N/A</v>
      </c>
      <c r="BH8" s="95" t="e">
        <f ca="1"/>
        <v>#N/A</v>
      </c>
      <c r="BI8" s="95"/>
      <c r="BJ8" s="95"/>
      <c r="BM8" s="105"/>
      <c r="BO8" s="97"/>
      <c r="BP8" s="97"/>
      <c r="BQ8" s="95"/>
      <c r="BS8" s="95"/>
      <c r="BT8" s="95"/>
      <c r="BV8" s="95"/>
      <c r="BW8" s="95"/>
      <c r="BX8" s="95"/>
      <c r="BY8" s="95"/>
      <c r="BZ8" s="95"/>
      <c r="CA8" s="95"/>
      <c r="CB8" s="95"/>
      <c r="CC8" s="95"/>
    </row>
    <row r="9" spans="1:96" x14ac:dyDescent="0.3">
      <c r="A9" s="94">
        <v>38443</v>
      </c>
      <c r="B9" s="95">
        <f>IF('Raw Data'!B23="","",'Raw Data'!B23)</f>
        <v>16</v>
      </c>
      <c r="C9" s="95">
        <f>IF('Raw Data'!C23="","",'Raw Data'!C23)</f>
        <v>25.7</v>
      </c>
      <c r="D9" s="95">
        <f>IF('Raw Data'!D23="","",'Raw Data'!D23)</f>
        <v>31.787981065189243</v>
      </c>
      <c r="E9" s="95">
        <f>IF('Raw Data'!E23="","",'Raw Data'!E23)</f>
        <v>12.704440900014063</v>
      </c>
      <c r="F9" s="95">
        <f>IF('Raw Data'!F23="","",'Raw Data'!F23)</f>
        <v>10.700000000000003</v>
      </c>
      <c r="G9" s="95">
        <f>IF('Raw Data'!G23="","",'Raw Data'!G23)</f>
        <v>11.600000000000005</v>
      </c>
      <c r="H9" s="95">
        <f>IF('Raw Data'!J23="","",'Raw Data'!J23)</f>
        <v>56.7</v>
      </c>
      <c r="I9" s="96" t="str">
        <f>IF('Raw Data'!K23="","",'Raw Data'!K23)</f>
        <v/>
      </c>
      <c r="J9" s="105"/>
      <c r="K9" s="97">
        <f t="shared" ca="1" si="4"/>
        <v>1.2474812584782575</v>
      </c>
      <c r="L9" s="97">
        <f t="shared" ca="1" si="4"/>
        <v>0.83950629163361179</v>
      </c>
      <c r="M9" s="97">
        <f t="shared" ca="1" si="4"/>
        <v>1.4437165406529162</v>
      </c>
      <c r="N9" s="97">
        <f t="shared" ca="1" si="4"/>
        <v>0.23141681806002762</v>
      </c>
      <c r="O9" s="97">
        <f t="shared" ca="1" si="4"/>
        <v>-0.44488606303350159</v>
      </c>
      <c r="P9" s="97">
        <f t="shared" ca="1" si="4"/>
        <v>0.17460209141943545</v>
      </c>
      <c r="Q9" s="97">
        <f t="shared" ca="1" si="4"/>
        <v>1.9434148295807601</v>
      </c>
      <c r="R9" s="98"/>
      <c r="S9" s="99"/>
      <c r="T9" s="99"/>
      <c r="V9" s="97"/>
      <c r="W9" s="100"/>
      <c r="X9" s="94">
        <v>38443</v>
      </c>
      <c r="Y9" s="97">
        <f t="shared" ca="1" si="9"/>
        <v>0.65071375956994582</v>
      </c>
      <c r="Z9" s="97">
        <f t="shared" ca="1" si="10"/>
        <v>0.79085587624484044</v>
      </c>
      <c r="AA9" s="97">
        <f t="shared" ca="1" si="11"/>
        <v>1.4271431764840614</v>
      </c>
      <c r="AB9" s="97">
        <f t="shared" ca="1" si="12"/>
        <v>-5.780619683948951E-2</v>
      </c>
      <c r="AC9" s="97">
        <f t="shared" ca="1" si="13"/>
        <v>-0.53440213578912732</v>
      </c>
      <c r="AD9" s="97">
        <f t="shared" ca="1" si="14"/>
        <v>0.31189543399432607</v>
      </c>
      <c r="AE9" s="97">
        <f t="shared" ca="1" si="15"/>
        <v>1.824038689730948</v>
      </c>
      <c r="AF9" s="98" t="str">
        <f t="shared" si="16"/>
        <v/>
      </c>
      <c r="AG9" s="106"/>
      <c r="AH9" s="106"/>
      <c r="AJ9" s="94">
        <v>38687</v>
      </c>
      <c r="AK9" s="100">
        <f>IF('Raw Data'!BA15="","",'Raw Data'!BA15)</f>
        <v>12.4</v>
      </c>
      <c r="AL9" s="100">
        <f t="shared" ca="1" si="7"/>
        <v>1.3520585895017057</v>
      </c>
      <c r="AM9" s="94">
        <v>38687</v>
      </c>
      <c r="AN9" s="97">
        <f ca="1">AVERAGE(OFFSET(K$6,3*ROWS(K$6:K9)-3,,3))</f>
        <v>1.3244835164019109</v>
      </c>
      <c r="AO9" s="97">
        <f ca="1">AVERAGE(OFFSET(L$6,3*ROWS(L$6:L9)-3,,3))</f>
        <v>1.0067420945325134</v>
      </c>
      <c r="AP9" s="97">
        <f ca="1">AVERAGE(OFFSET(M$6,3*ROWS(M$6:M9)-3,,3))</f>
        <v>0.85397035552010303</v>
      </c>
      <c r="AQ9" s="97">
        <f ca="1">AVERAGE(OFFSET(N$6,3*ROWS(N$6:N9)-3,,3))</f>
        <v>0.70589868619532103</v>
      </c>
      <c r="AR9" s="97">
        <f ca="1">AVERAGE(OFFSET(O$6,3*ROWS(O$6:O9)-3,,3))</f>
        <v>-0.18305155022329869</v>
      </c>
      <c r="AS9" s="97">
        <f ca="1">AVERAGE(OFFSET(P$6,3*ROWS(P$6:P9)-3,,3))</f>
        <v>0.22545147755828321</v>
      </c>
      <c r="AT9" s="97">
        <f ca="1">AVERAGE(OFFSET(Q$6,3*ROWS(Q$6:Q9)-3,,3))</f>
        <v>1.0361561667221935</v>
      </c>
      <c r="AU9" s="101"/>
      <c r="AV9" s="100">
        <f t="shared" ca="1" si="8"/>
        <v>1.0557554541283141</v>
      </c>
      <c r="AW9" s="102">
        <f t="shared" ca="1" si="5"/>
        <v>11.478744587491253</v>
      </c>
      <c r="AX9" s="103">
        <f t="shared" ca="1" si="6"/>
        <v>0.92125541250874754</v>
      </c>
      <c r="AY9" s="104"/>
      <c r="AZ9" s="104"/>
      <c r="BA9" s="95"/>
      <c r="BB9" s="84" t="s">
        <v>23</v>
      </c>
      <c r="BC9" s="95">
        <f ca="1"/>
        <v>127.95715580270733</v>
      </c>
      <c r="BD9" s="95">
        <f ca="1"/>
        <v>47</v>
      </c>
      <c r="BE9" s="95" t="e">
        <f ca="1"/>
        <v>#N/A</v>
      </c>
      <c r="BF9" s="95" t="e">
        <f ca="1"/>
        <v>#N/A</v>
      </c>
      <c r="BG9" s="95" t="e">
        <f ca="1"/>
        <v>#N/A</v>
      </c>
      <c r="BH9" s="95" t="e">
        <f ca="1"/>
        <v>#N/A</v>
      </c>
      <c r="BI9" s="95"/>
      <c r="BJ9" s="95"/>
      <c r="BM9" s="105"/>
      <c r="BO9" s="97"/>
      <c r="BP9" s="97"/>
      <c r="BQ9" s="95"/>
      <c r="BS9" s="95"/>
      <c r="BT9" s="95"/>
      <c r="BV9" s="95"/>
      <c r="BW9" s="95"/>
      <c r="BX9" s="95"/>
      <c r="BY9" s="95"/>
      <c r="BZ9" s="95"/>
      <c r="CA9" s="95"/>
      <c r="CB9" s="95"/>
      <c r="CC9" s="95"/>
    </row>
    <row r="10" spans="1:96" x14ac:dyDescent="0.3">
      <c r="A10" s="94">
        <v>38473</v>
      </c>
      <c r="B10" s="95">
        <f>IF('Raw Data'!B24="","",'Raw Data'!B24)</f>
        <v>16.600000000000001</v>
      </c>
      <c r="C10" s="95">
        <f>IF('Raw Data'!C24="","",'Raw Data'!C24)</f>
        <v>26.4</v>
      </c>
      <c r="D10" s="95">
        <f>IF('Raw Data'!D24="","",'Raw Data'!D24)</f>
        <v>30.278298100080281</v>
      </c>
      <c r="E10" s="95">
        <f>IF('Raw Data'!E24="","",'Raw Data'!E24)</f>
        <v>12.295386393040163</v>
      </c>
      <c r="F10" s="95">
        <f>IF('Raw Data'!F24="","",'Raw Data'!F24)</f>
        <v>10.600000000000003</v>
      </c>
      <c r="G10" s="95">
        <f>IF('Raw Data'!G24="","",'Raw Data'!G24)</f>
        <v>12.200000000000006</v>
      </c>
      <c r="H10" s="95">
        <f>IF('Raw Data'!J24="","",'Raw Data'!J24)</f>
        <v>52.9</v>
      </c>
      <c r="I10" s="96" t="str">
        <f>IF('Raw Data'!K24="","",'Raw Data'!K24)</f>
        <v/>
      </c>
      <c r="J10" s="105"/>
      <c r="K10" s="97">
        <f t="shared" ca="1" si="4"/>
        <v>1.3629846453637375</v>
      </c>
      <c r="L10" s="97">
        <f t="shared" ca="1" si="4"/>
        <v>0.90335996183137413</v>
      </c>
      <c r="M10" s="97">
        <f t="shared" ca="1" si="4"/>
        <v>1.351850255012762</v>
      </c>
      <c r="N10" s="97">
        <f t="shared" ca="1" si="4"/>
        <v>0.20902665674031085</v>
      </c>
      <c r="O10" s="97">
        <f t="shared" ca="1" si="4"/>
        <v>-0.46167032667518121</v>
      </c>
      <c r="P10" s="97">
        <f t="shared" ca="1" si="4"/>
        <v>0.2661309864693634</v>
      </c>
      <c r="Q10" s="97">
        <f t="shared" ca="1" si="4"/>
        <v>0.58252683529291016</v>
      </c>
      <c r="R10" s="98"/>
      <c r="S10" s="99"/>
      <c r="T10" s="99"/>
      <c r="V10" s="97"/>
      <c r="W10" s="100"/>
      <c r="X10" s="94">
        <v>38473</v>
      </c>
      <c r="Y10" s="97">
        <f t="shared" ca="1" si="9"/>
        <v>1.2282306939973442</v>
      </c>
      <c r="Z10" s="97">
        <f t="shared" ca="1" si="10"/>
        <v>0.84862824451900642</v>
      </c>
      <c r="AA10" s="97">
        <f t="shared" ca="1" si="11"/>
        <v>1.4319779093971274</v>
      </c>
      <c r="AB10" s="97">
        <f t="shared" ca="1" si="12"/>
        <v>0.29322647148708475</v>
      </c>
      <c r="AC10" s="97">
        <f t="shared" ca="1" si="13"/>
        <v>-0.4728598357696347</v>
      </c>
      <c r="AD10" s="97">
        <f t="shared" ca="1" si="14"/>
        <v>0.25087617062770812</v>
      </c>
      <c r="AE10" s="97">
        <f t="shared" ca="1" si="15"/>
        <v>1.6330368659712498</v>
      </c>
      <c r="AF10" s="98" t="str">
        <f t="shared" si="16"/>
        <v/>
      </c>
      <c r="AG10" s="106"/>
      <c r="AH10" s="106"/>
      <c r="AJ10" s="94">
        <v>38777</v>
      </c>
      <c r="AK10" s="100">
        <f>IF('Raw Data'!BA16="","",'Raw Data'!BA16)</f>
        <v>12.5</v>
      </c>
      <c r="AL10" s="100">
        <f t="shared" ca="1" si="7"/>
        <v>1.384221563129888</v>
      </c>
      <c r="AM10" s="94">
        <v>38777</v>
      </c>
      <c r="AN10" s="97">
        <f ca="1">AVERAGE(OFFSET(K$6,3*ROWS(K$6:K10)-3,,3))</f>
        <v>1.2282306939973444</v>
      </c>
      <c r="AO10" s="97">
        <f ca="1">AVERAGE(OFFSET(L$6,3*ROWS(L$6:L10)-3,,3))</f>
        <v>1.0189046983797063</v>
      </c>
      <c r="AP10" s="97">
        <f ca="1">AVERAGE(OFFSET(M$6,3*ROWS(M$6:M10)-3,,3))</f>
        <v>1.107995418544039</v>
      </c>
      <c r="AQ10" s="97">
        <f ca="1">AVERAGE(OFFSET(N$6,3*ROWS(N$6:N10)-3,,3))</f>
        <v>0.72586629306213191</v>
      </c>
      <c r="AR10" s="97">
        <f ca="1">AVERAGE(OFFSET(O$6,3*ROWS(O$6:O10)-3,,3))</f>
        <v>-5.884799927486991E-2</v>
      </c>
      <c r="AS10" s="97">
        <f ca="1">AVERAGE(OFFSET(P$6,3*ROWS(P$6:P10)-3,,3))</f>
        <v>0.2763008636971318</v>
      </c>
      <c r="AT10" s="97">
        <f ca="1">AVERAGE(OFFSET(Q$6,3*ROWS(Q$6:Q10)-3,,3))</f>
        <v>0.67802774717275971</v>
      </c>
      <c r="AU10" s="101"/>
      <c r="AV10" s="100">
        <f t="shared" ca="1" si="8"/>
        <v>0.99896163959398776</v>
      </c>
      <c r="AW10" s="102">
        <f t="shared" ca="1" si="5"/>
        <v>11.302163232822723</v>
      </c>
      <c r="AX10" s="103">
        <f t="shared" ca="1" si="6"/>
        <v>1.1978367671772769</v>
      </c>
      <c r="AY10" s="104"/>
      <c r="AZ10" s="104"/>
      <c r="BA10" s="95"/>
      <c r="BB10" s="84" t="s">
        <v>24</v>
      </c>
      <c r="BC10" s="95">
        <f ca="1"/>
        <v>49.000280830233329</v>
      </c>
      <c r="BD10" s="95">
        <f ca="1"/>
        <v>2.9997191697663523</v>
      </c>
      <c r="BE10" s="95" t="e">
        <f ca="1"/>
        <v>#N/A</v>
      </c>
      <c r="BF10" s="95" t="e">
        <f ca="1"/>
        <v>#N/A</v>
      </c>
      <c r="BG10" s="95" t="e">
        <f ca="1"/>
        <v>#N/A</v>
      </c>
      <c r="BH10" s="95" t="e">
        <f ca="1"/>
        <v>#N/A</v>
      </c>
      <c r="BI10" s="95"/>
      <c r="BJ10" s="95"/>
      <c r="BM10" s="105"/>
      <c r="BO10" s="97"/>
      <c r="BP10" s="97"/>
      <c r="BQ10" s="95"/>
      <c r="BS10" s="95"/>
      <c r="BT10" s="95"/>
      <c r="BV10" s="95"/>
      <c r="BW10" s="95"/>
      <c r="BX10" s="95"/>
      <c r="BY10" s="95"/>
      <c r="BZ10" s="95"/>
      <c r="CA10" s="95"/>
      <c r="CB10" s="95"/>
      <c r="CC10" s="95"/>
    </row>
    <row r="11" spans="1:96" x14ac:dyDescent="0.3">
      <c r="A11" s="94">
        <v>38504</v>
      </c>
      <c r="B11" s="95">
        <f>IF('Raw Data'!B25="","",'Raw Data'!B25)</f>
        <v>16.8</v>
      </c>
      <c r="C11" s="95">
        <f>IF('Raw Data'!C25="","",'Raw Data'!C25)</f>
        <v>27.1</v>
      </c>
      <c r="D11" s="95">
        <f>IF('Raw Data'!D25="","",'Raw Data'!D25)</f>
        <v>30.507937764757116</v>
      </c>
      <c r="E11" s="95">
        <f>IF('Raw Data'!E25="","",'Raw Data'!E25)</f>
        <v>13.938657718463467</v>
      </c>
      <c r="F11" s="95">
        <f>IF('Raw Data'!F25="","",'Raw Data'!F25)</f>
        <v>11.700000000000006</v>
      </c>
      <c r="G11" s="95">
        <f>IF('Raw Data'!G25="","",'Raw Data'!G25)</f>
        <v>12.4</v>
      </c>
      <c r="H11" s="95">
        <f>IF('Raw Data'!J25="","",'Raw Data'!J25)</f>
        <v>51.7</v>
      </c>
      <c r="I11" s="96" t="str">
        <f>IF('Raw Data'!K25="","",'Raw Data'!K25)</f>
        <v/>
      </c>
      <c r="J11" s="105"/>
      <c r="K11" s="97">
        <f t="shared" ca="1" si="4"/>
        <v>1.401485774325564</v>
      </c>
      <c r="L11" s="97">
        <f t="shared" ca="1" si="4"/>
        <v>0.96721363202913679</v>
      </c>
      <c r="M11" s="97">
        <f t="shared" ca="1" si="4"/>
        <v>1.36582414457572</v>
      </c>
      <c r="N11" s="97">
        <f t="shared" ca="1" si="4"/>
        <v>0.2989733739650649</v>
      </c>
      <c r="O11" s="97">
        <f t="shared" ca="1" si="4"/>
        <v>-0.27704342661670417</v>
      </c>
      <c r="P11" s="97">
        <f t="shared" ca="1" si="4"/>
        <v>0.29664061815267173</v>
      </c>
      <c r="Q11" s="97">
        <f t="shared" ca="1" si="4"/>
        <v>0.15277273183359114</v>
      </c>
      <c r="R11" s="98"/>
      <c r="S11" s="99"/>
      <c r="T11" s="99"/>
      <c r="V11" s="97"/>
      <c r="W11" s="100"/>
      <c r="X11" s="94">
        <v>38504</v>
      </c>
      <c r="Y11" s="97">
        <f t="shared" ca="1" si="9"/>
        <v>1.337317226055853</v>
      </c>
      <c r="Z11" s="97">
        <f t="shared" ca="1" si="10"/>
        <v>0.90335996183137424</v>
      </c>
      <c r="AA11" s="97">
        <f t="shared" ca="1" si="11"/>
        <v>1.3871303134137996</v>
      </c>
      <c r="AB11" s="97">
        <f t="shared" ca="1" si="12"/>
        <v>0.24647228292180112</v>
      </c>
      <c r="AC11" s="97">
        <f t="shared" ca="1" si="13"/>
        <v>-0.39453327210846229</v>
      </c>
      <c r="AD11" s="97">
        <f t="shared" ca="1" si="14"/>
        <v>0.2457912320138235</v>
      </c>
      <c r="AE11" s="97">
        <f t="shared" ca="1" si="15"/>
        <v>0.89290479890242047</v>
      </c>
      <c r="AF11" s="98" t="str">
        <f t="shared" si="16"/>
        <v/>
      </c>
      <c r="AG11" s="106"/>
      <c r="AH11" s="106"/>
      <c r="AJ11" s="94">
        <v>38869</v>
      </c>
      <c r="AK11" s="100">
        <f>IF('Raw Data'!BA17="","",'Raw Data'!BA17)</f>
        <v>13.7</v>
      </c>
      <c r="AL11" s="100">
        <f t="shared" ca="1" si="7"/>
        <v>1.7701772466680763</v>
      </c>
      <c r="AM11" s="94">
        <v>38869</v>
      </c>
      <c r="AN11" s="97">
        <f ca="1">AVERAGE(OFFSET(K$6,3*ROWS(K$6:K11)-3,,3))</f>
        <v>1.6324925480965231</v>
      </c>
      <c r="AO11" s="97">
        <f ca="1">AVERAGE(OFFSET(L$6,3*ROWS(L$6:L11)-3,,3))</f>
        <v>1.2682380772471593</v>
      </c>
      <c r="AP11" s="97">
        <f ca="1">AVERAGE(OFFSET(M$6,3*ROWS(M$6:M11)-3,,3))</f>
        <v>0.97200645914564854</v>
      </c>
      <c r="AQ11" s="97">
        <f ca="1">AVERAGE(OFFSET(N$6,3*ROWS(N$6:N11)-3,,3))</f>
        <v>0.46611455264714152</v>
      </c>
      <c r="AR11" s="97">
        <f ca="1">AVERAGE(OFFSET(O$6,3*ROWS(O$6:O11)-3,,3))</f>
        <v>0.14480106624417693</v>
      </c>
      <c r="AS11" s="97">
        <f ca="1">AVERAGE(OFFSET(P$6,3*ROWS(P$6:P11)-3,,3))</f>
        <v>0.37799963597483011</v>
      </c>
      <c r="AT11" s="97">
        <f ca="1">AVERAGE(OFFSET(Q$6,3*ROWS(Q$6:Q11)-3,,3))</f>
        <v>1.5733487960463439</v>
      </c>
      <c r="AU11" s="101"/>
      <c r="AV11" s="100">
        <f t="shared" ca="1" si="8"/>
        <v>1.450893855663707</v>
      </c>
      <c r="AW11" s="102">
        <f t="shared" ca="1" si="5"/>
        <v>12.707295175205436</v>
      </c>
      <c r="AX11" s="103">
        <f t="shared" ca="1" si="6"/>
        <v>0.99270482479456312</v>
      </c>
      <c r="AY11" s="104"/>
      <c r="AZ11" s="104"/>
    </row>
    <row r="12" spans="1:96" x14ac:dyDescent="0.3">
      <c r="A12" s="94">
        <v>38534</v>
      </c>
      <c r="B12" s="95">
        <f>IF('Raw Data'!B26="","",'Raw Data'!B26)</f>
        <v>16.100000000000001</v>
      </c>
      <c r="C12" s="95">
        <f>IF('Raw Data'!C26="","",'Raw Data'!C26)</f>
        <v>27.2</v>
      </c>
      <c r="D12" s="95">
        <f>IF('Raw Data'!D26="","",'Raw Data'!D26)</f>
        <v>28.612643023963258</v>
      </c>
      <c r="E12" s="95">
        <f>IF('Raw Data'!E26="","",'Raw Data'!E26)</f>
        <v>9.2689944542847904</v>
      </c>
      <c r="F12" s="95">
        <f>IF('Raw Data'!F26="","",'Raw Data'!F26)</f>
        <v>11.300000000000002</v>
      </c>
      <c r="G12" s="95">
        <f>IF('Raw Data'!G26="","",'Raw Data'!G26)</f>
        <v>11.900000000000002</v>
      </c>
      <c r="H12" s="95">
        <f>IF('Raw Data'!J26="","",'Raw Data'!J26)</f>
        <v>51.1</v>
      </c>
      <c r="I12" s="96" t="str">
        <f>IF('Raw Data'!K26="","",'Raw Data'!K26)</f>
        <v/>
      </c>
      <c r="J12" s="105"/>
      <c r="K12" s="97">
        <f t="shared" ca="1" si="4"/>
        <v>1.2667318229591711</v>
      </c>
      <c r="L12" s="97">
        <f t="shared" ca="1" si="4"/>
        <v>0.97633558491453121</v>
      </c>
      <c r="M12" s="97">
        <f t="shared" ca="1" si="4"/>
        <v>1.2504928518115574</v>
      </c>
      <c r="N12" s="97">
        <f t="shared" ca="1" si="4"/>
        <v>4.3372929498169142E-2</v>
      </c>
      <c r="O12" s="97">
        <f t="shared" ca="1" si="4"/>
        <v>-0.34418048118342359</v>
      </c>
      <c r="P12" s="97">
        <f t="shared" ca="1" si="4"/>
        <v>0.22036653894439889</v>
      </c>
      <c r="Q12" s="97">
        <f t="shared" ca="1" si="4"/>
        <v>-6.2104319896069647E-2</v>
      </c>
      <c r="R12" s="98"/>
      <c r="S12" s="99"/>
      <c r="T12" s="99"/>
      <c r="V12" s="97"/>
      <c r="W12" s="100"/>
      <c r="X12" s="94">
        <v>38534</v>
      </c>
      <c r="Y12" s="97">
        <f t="shared" ca="1" si="9"/>
        <v>1.3437340808828242</v>
      </c>
      <c r="Z12" s="97">
        <f t="shared" ca="1" si="10"/>
        <v>0.9489697262583473</v>
      </c>
      <c r="AA12" s="97">
        <f t="shared" ca="1" si="11"/>
        <v>1.3227224171333465</v>
      </c>
      <c r="AB12" s="97">
        <f t="shared" ca="1" si="12"/>
        <v>0.18379098673451499</v>
      </c>
      <c r="AC12" s="97">
        <f t="shared" ca="1" si="13"/>
        <v>-0.36096474482510299</v>
      </c>
      <c r="AD12" s="97">
        <f t="shared" ca="1" si="14"/>
        <v>0.26104604785547797</v>
      </c>
      <c r="AE12" s="97">
        <f t="shared" ca="1" si="15"/>
        <v>0.22439841574347719</v>
      </c>
      <c r="AF12" s="98" t="str">
        <f t="shared" si="16"/>
        <v/>
      </c>
      <c r="AG12" s="106"/>
      <c r="AH12" s="106"/>
      <c r="AJ12" s="94">
        <v>38961</v>
      </c>
      <c r="AK12" s="100">
        <f>IF('Raw Data'!BA18="","",'Raw Data'!BA18)</f>
        <v>12.2</v>
      </c>
      <c r="AL12" s="100">
        <f t="shared" ca="1" si="7"/>
        <v>1.2877326422453406</v>
      </c>
      <c r="AM12" s="94">
        <v>38961</v>
      </c>
      <c r="AN12" s="97">
        <f ca="1">AVERAGE(OFFSET(K$6,3*ROWS(K$6:K12)-3,,3))</f>
        <v>1.279565532613113</v>
      </c>
      <c r="AO12" s="97">
        <f ca="1">AVERAGE(OFFSET(L$6,3*ROWS(L$6:L12)-3,,3))</f>
        <v>1.1648559445460203</v>
      </c>
      <c r="AP12" s="97">
        <f ca="1">AVERAGE(OFFSET(M$6,3*ROWS(M$6:M12)-3,,3))</f>
        <v>1.2491655273085531</v>
      </c>
      <c r="AQ12" s="97">
        <f ca="1">AVERAGE(OFFSET(N$6,3*ROWS(N$6:N12)-3,,3))</f>
        <v>0.65170303147365294</v>
      </c>
      <c r="AR12" s="97">
        <f ca="1">AVERAGE(OFFSET(O$6,3*ROWS(O$6:O12)-3,,3))</f>
        <v>0.21137864535617382</v>
      </c>
      <c r="AS12" s="97">
        <f ca="1">AVERAGE(OFFSET(P$6,3*ROWS(P$6:P12)-3,,3))</f>
        <v>0.36782975874705937</v>
      </c>
      <c r="AT12" s="97">
        <f ca="1">AVERAGE(OFFSET(Q$6,3*ROWS(Q$6:Q12)-3,,3))</f>
        <v>1.0361561667221935</v>
      </c>
      <c r="AU12" s="101"/>
      <c r="AV12" s="100">
        <f t="shared" ca="1" si="8"/>
        <v>1.0796344211837186</v>
      </c>
      <c r="AW12" s="102">
        <f t="shared" ca="1" si="5"/>
        <v>11.552988242109308</v>
      </c>
      <c r="AX12" s="103">
        <f t="shared" ca="1" si="6"/>
        <v>0.64701175789069154</v>
      </c>
      <c r="AY12" s="104"/>
      <c r="AZ12" s="104"/>
      <c r="BA12" s="99"/>
      <c r="BB12" s="84" t="s">
        <v>184</v>
      </c>
      <c r="BC12" s="97">
        <f ca="1">BC6/BC7</f>
        <v>5.1150188996089749</v>
      </c>
      <c r="BD12" s="97">
        <f t="shared" ref="BD12:BH12" ca="1" si="17">BD6/BD7</f>
        <v>1.5426025114740076</v>
      </c>
      <c r="BE12" s="97">
        <f t="shared" ca="1" si="17"/>
        <v>-2.8287656782284665</v>
      </c>
      <c r="BF12" s="97">
        <f t="shared" ca="1" si="17"/>
        <v>1.5334446318261485</v>
      </c>
      <c r="BG12" s="97">
        <f t="shared" ca="1" si="17"/>
        <v>-4.7917833993432515</v>
      </c>
      <c r="BH12" s="97">
        <f t="shared" ca="1" si="17"/>
        <v>10.989235648921744</v>
      </c>
      <c r="BI12" s="97"/>
      <c r="BJ12" s="97"/>
      <c r="BO12" s="97"/>
      <c r="BP12" s="97"/>
      <c r="BQ12" s="97"/>
      <c r="BR12" s="97"/>
      <c r="BS12" s="97"/>
      <c r="BT12" s="97"/>
      <c r="BV12" s="97"/>
      <c r="BW12" s="97"/>
      <c r="BX12" s="97"/>
      <c r="BY12" s="97"/>
      <c r="BZ12" s="97"/>
      <c r="CA12" s="97"/>
      <c r="CB12" s="97"/>
      <c r="CC12" s="97"/>
      <c r="CD12" s="97"/>
      <c r="CG12" s="97"/>
      <c r="CH12" s="97"/>
      <c r="CI12" s="97"/>
      <c r="CJ12" s="97"/>
      <c r="CK12" s="97"/>
      <c r="CL12" s="97"/>
      <c r="CM12" s="97"/>
      <c r="CP12" s="97"/>
      <c r="CQ12" s="97"/>
      <c r="CR12" s="97"/>
    </row>
    <row r="13" spans="1:96" x14ac:dyDescent="0.3">
      <c r="A13" s="94">
        <v>38565</v>
      </c>
      <c r="B13" s="95">
        <f>IF('Raw Data'!B27="","",'Raw Data'!B27)</f>
        <v>16</v>
      </c>
      <c r="C13" s="95">
        <f>IF('Raw Data'!C27="","",'Raw Data'!C27)</f>
        <v>27.4</v>
      </c>
      <c r="D13" s="95">
        <f>IF('Raw Data'!D27="","",'Raw Data'!D27)</f>
        <v>33.161943714090953</v>
      </c>
      <c r="E13" s="95">
        <f>IF('Raw Data'!E27="","",'Raw Data'!E27)</f>
        <v>22.657414487963017</v>
      </c>
      <c r="F13" s="95">
        <f>IF('Raw Data'!F27="","",'Raw Data'!F27)</f>
        <v>12.100000000000003</v>
      </c>
      <c r="G13" s="95">
        <f>IF('Raw Data'!G27="","",'Raw Data'!G27)</f>
        <v>12.200000000000003</v>
      </c>
      <c r="H13" s="95">
        <f>IF('Raw Data'!J27="","",'Raw Data'!J27)</f>
        <v>52.6</v>
      </c>
      <c r="I13" s="96" t="str">
        <f>IF('Raw Data'!K27="","",'Raw Data'!K27)</f>
        <v/>
      </c>
      <c r="J13" s="105"/>
      <c r="K13" s="97">
        <f t="shared" ca="1" si="4"/>
        <v>1.2474812584782575</v>
      </c>
      <c r="L13" s="97">
        <f t="shared" ca="1" si="4"/>
        <v>0.99457949068532037</v>
      </c>
      <c r="M13" s="97">
        <f t="shared" ca="1" si="4"/>
        <v>1.5273240583106369</v>
      </c>
      <c r="N13" s="97">
        <f t="shared" ca="1" si="4"/>
        <v>0.7762065232111709</v>
      </c>
      <c r="O13" s="97">
        <f t="shared" ca="1" si="4"/>
        <v>-0.209906372049986</v>
      </c>
      <c r="P13" s="97">
        <f t="shared" ca="1" si="4"/>
        <v>0.2661309864693629</v>
      </c>
      <c r="Q13" s="97">
        <f t="shared" ca="1" si="4"/>
        <v>0.475088309428081</v>
      </c>
      <c r="R13" s="98"/>
      <c r="S13" s="99"/>
      <c r="T13" s="99"/>
      <c r="V13" s="97"/>
      <c r="W13" s="100"/>
      <c r="X13" s="94">
        <v>38565</v>
      </c>
      <c r="Y13" s="97">
        <f t="shared" ca="1" si="9"/>
        <v>1.3052329519209975</v>
      </c>
      <c r="Z13" s="97">
        <f t="shared" ca="1" si="10"/>
        <v>0.97937623587632938</v>
      </c>
      <c r="AA13" s="97">
        <f t="shared" ca="1" si="11"/>
        <v>1.3812136848993048</v>
      </c>
      <c r="AB13" s="97">
        <f t="shared" ca="1" si="12"/>
        <v>0.37285094222480164</v>
      </c>
      <c r="AC13" s="97">
        <f t="shared" ca="1" si="13"/>
        <v>-0.27704342661670461</v>
      </c>
      <c r="AD13" s="97">
        <f t="shared" ca="1" si="14"/>
        <v>0.26104604785547786</v>
      </c>
      <c r="AE13" s="97">
        <f t="shared" ca="1" si="15"/>
        <v>0.18858557378853416</v>
      </c>
      <c r="AF13" s="98" t="str">
        <f t="shared" si="16"/>
        <v/>
      </c>
      <c r="AG13" s="106"/>
      <c r="AH13" s="106"/>
      <c r="AJ13" s="94">
        <v>39052</v>
      </c>
      <c r="AK13" s="100">
        <f>IF('Raw Data'!BA19="","",'Raw Data'!BA19)</f>
        <v>12.5</v>
      </c>
      <c r="AL13" s="100">
        <f t="shared" ca="1" si="7"/>
        <v>1.384221563129888</v>
      </c>
      <c r="AM13" s="94">
        <v>39052</v>
      </c>
      <c r="AN13" s="97">
        <f ca="1">AVERAGE(OFFSET(K$6,3*ROWS(K$6:K13)-3,,3))</f>
        <v>1.010057629880327</v>
      </c>
      <c r="AO13" s="97">
        <f ca="1">AVERAGE(OFFSET(L$6,3*ROWS(L$6:L13)-3,,3))</f>
        <v>0.86383149932799752</v>
      </c>
      <c r="AP13" s="97">
        <f ca="1">AVERAGE(OFFSET(M$6,3*ROWS(M$6:M13)-3,,3))</f>
        <v>1.2717529320957439</v>
      </c>
      <c r="AQ13" s="97">
        <f ca="1">AVERAGE(OFFSET(N$6,3*ROWS(N$6:N13)-3,,3))</f>
        <v>0.40135303556430174</v>
      </c>
      <c r="AR13" s="97">
        <f ca="1">AVERAGE(OFFSET(O$6,3*ROWS(O$6:O13)-3,,3))</f>
        <v>-6.0526425639037817E-2</v>
      </c>
      <c r="AS13" s="97">
        <f ca="1">AVERAGE(OFFSET(P$6,3*ROWS(P$6:P13)-3,,3))</f>
        <v>0.3373201270637507</v>
      </c>
      <c r="AT13" s="97">
        <f ca="1">AVERAGE(OFFSET(Q$6,3*ROWS(Q$6:Q13)-3,,3))</f>
        <v>1.3107212883767592</v>
      </c>
      <c r="AU13" s="101"/>
      <c r="AV13" s="100">
        <f t="shared" ca="1" si="8"/>
        <v>0.95856873713911783</v>
      </c>
      <c r="AW13" s="102">
        <f t="shared" ca="1" si="5"/>
        <v>11.176575024089821</v>
      </c>
      <c r="AX13" s="103">
        <f t="shared" ca="1" si="6"/>
        <v>1.3234249759101786</v>
      </c>
      <c r="AY13" s="104"/>
      <c r="AZ13" s="104"/>
      <c r="BC13" s="105"/>
      <c r="BD13" s="105"/>
      <c r="BE13" s="105"/>
      <c r="BF13" s="105"/>
      <c r="BG13" s="105"/>
      <c r="BH13" s="105"/>
      <c r="BI13" s="105"/>
      <c r="BJ13" s="105"/>
    </row>
    <row r="14" spans="1:96" x14ac:dyDescent="0.3">
      <c r="A14" s="94">
        <v>38596</v>
      </c>
      <c r="B14" s="95">
        <f>IF('Raw Data'!B28="","",'Raw Data'!B28)</f>
        <v>16.5</v>
      </c>
      <c r="C14" s="95">
        <f>IF('Raw Data'!C28="","",'Raw Data'!C28)</f>
        <v>27.7</v>
      </c>
      <c r="D14" s="95">
        <f>IF('Raw Data'!D28="","",'Raw Data'!D28)</f>
        <v>25.816981741220363</v>
      </c>
      <c r="E14" s="95">
        <f>IF('Raw Data'!E28="","",'Raw Data'!E28)</f>
        <v>21.523513794185948</v>
      </c>
      <c r="F14" s="95">
        <f>IF('Raw Data'!F28="","",'Raw Data'!F28)</f>
        <v>12.899999999999995</v>
      </c>
      <c r="G14" s="95">
        <f>IF('Raw Data'!G28="","",'Raw Data'!G28)</f>
        <v>12.7</v>
      </c>
      <c r="H14" s="95">
        <f>IF('Raw Data'!J28="","",'Raw Data'!J28)</f>
        <v>55.1</v>
      </c>
      <c r="I14" s="96" t="str">
        <f>IF('Raw Data'!K28="","",'Raw Data'!K28)</f>
        <v/>
      </c>
      <c r="J14" s="105"/>
      <c r="K14" s="97">
        <f t="shared" ca="1" si="4"/>
        <v>1.343734080882824</v>
      </c>
      <c r="L14" s="97">
        <f t="shared" ca="1" si="4"/>
        <v>1.0219453493415043</v>
      </c>
      <c r="M14" s="97">
        <f t="shared" ca="1" si="4"/>
        <v>1.0803730161313276</v>
      </c>
      <c r="N14" s="97">
        <f t="shared" ca="1" si="4"/>
        <v>0.71414090843033384</v>
      </c>
      <c r="O14" s="97">
        <f t="shared" ca="1" si="4"/>
        <v>-7.5632262916549911E-2</v>
      </c>
      <c r="P14" s="97">
        <f t="shared" ca="1" si="4"/>
        <v>0.34240506567763546</v>
      </c>
      <c r="Q14" s="97">
        <f t="shared" ca="1" si="4"/>
        <v>1.3704093583016654</v>
      </c>
      <c r="R14" s="98"/>
      <c r="S14" s="99"/>
      <c r="T14" s="99"/>
      <c r="V14" s="97"/>
      <c r="W14" s="100"/>
      <c r="X14" s="94">
        <v>38596</v>
      </c>
      <c r="Y14" s="97">
        <f t="shared" ca="1" si="9"/>
        <v>1.2859823874400842</v>
      </c>
      <c r="Z14" s="97">
        <f t="shared" ca="1" si="10"/>
        <v>0.99762014164711854</v>
      </c>
      <c r="AA14" s="97">
        <f t="shared" ca="1" si="11"/>
        <v>1.2860633087511739</v>
      </c>
      <c r="AB14" s="97">
        <f t="shared" ca="1" si="12"/>
        <v>0.51124012037989131</v>
      </c>
      <c r="AC14" s="97">
        <f t="shared" ca="1" si="13"/>
        <v>-0.20990637204998649</v>
      </c>
      <c r="AD14" s="97">
        <f t="shared" ca="1" si="14"/>
        <v>0.27630086369713242</v>
      </c>
      <c r="AE14" s="97">
        <f t="shared" ca="1" si="15"/>
        <v>0.59446444927789222</v>
      </c>
      <c r="AF14" s="98" t="str">
        <f t="shared" si="16"/>
        <v/>
      </c>
      <c r="AG14" s="106"/>
      <c r="AH14" s="106"/>
      <c r="AJ14" s="94">
        <v>39142</v>
      </c>
      <c r="AK14" s="100">
        <f>IF('Raw Data'!BA20="","",'Raw Data'!BA20)</f>
        <v>13.8</v>
      </c>
      <c r="AL14" s="100">
        <f t="shared" ca="1" si="7"/>
        <v>1.8023402202962591</v>
      </c>
      <c r="AM14" s="94">
        <v>39142</v>
      </c>
      <c r="AN14" s="97">
        <f ca="1">AVERAGE(OFFSET(K$6,3*ROWS(K$6:K14)-3,,3))</f>
        <v>1.2923992422670552</v>
      </c>
      <c r="AO14" s="97">
        <f ca="1">AVERAGE(OFFSET(L$6,3*ROWS(L$6:L14)-3,,3))</f>
        <v>0.68747374354370117</v>
      </c>
      <c r="AP14" s="97">
        <f ca="1">AVERAGE(OFFSET(M$6,3*ROWS(M$6:M14)-3,,3))</f>
        <v>1.3737824003487509</v>
      </c>
      <c r="AQ14" s="97">
        <f ca="1">AVERAGE(OFFSET(N$6,3*ROWS(N$6:N14)-3,,3))</f>
        <v>0.65525257650576429</v>
      </c>
      <c r="AR14" s="97">
        <f ca="1">AVERAGE(OFFSET(O$6,3*ROWS(O$6:O14)-3,,3))</f>
        <v>6.7033978037728023E-2</v>
      </c>
      <c r="AS14" s="97">
        <f ca="1">AVERAGE(OFFSET(P$6,3*ROWS(P$6:P14)-3,,3))</f>
        <v>0.37291469736094457</v>
      </c>
      <c r="AT14" s="97">
        <f ca="1">AVERAGE(OFFSET(Q$6,3*ROWS(Q$6:Q14)-3,,3))</f>
        <v>1.2510332184518542</v>
      </c>
      <c r="AU14" s="97">
        <f ca="1">AVERAGE(OFFSET(R$6,3*ROWS(R$6:R14)-3,,3))</f>
        <v>1.3500473206090859</v>
      </c>
      <c r="AV14" s="100">
        <f t="shared" ca="1" si="8"/>
        <v>1.3873743185231562</v>
      </c>
      <c r="AW14" s="102">
        <f ca="1">$AK$3+$AK$4*AV14</f>
        <v>12.509802437516242</v>
      </c>
      <c r="AX14" s="103">
        <f t="shared" ref="AX14:AX60" ca="1" si="18">AK14-AW14</f>
        <v>1.2901975624837583</v>
      </c>
      <c r="AY14" s="97"/>
      <c r="AZ14" s="97"/>
    </row>
    <row r="15" spans="1:96" x14ac:dyDescent="0.3">
      <c r="A15" s="94">
        <v>38626</v>
      </c>
      <c r="B15" s="95">
        <f>IF('Raw Data'!B29="","",'Raw Data'!B29)</f>
        <v>16.100000000000001</v>
      </c>
      <c r="C15" s="95">
        <f>IF('Raw Data'!C29="","",'Raw Data'!C29)</f>
        <v>27.6</v>
      </c>
      <c r="D15" s="95">
        <f>IF('Raw Data'!D29="","",'Raw Data'!D29)</f>
        <v>29.546752999428683</v>
      </c>
      <c r="E15" s="95">
        <f>IF('Raw Data'!E29="","",'Raw Data'!E29)</f>
        <v>20.210030088334683</v>
      </c>
      <c r="F15" s="95">
        <f>IF('Raw Data'!F29="","",'Raw Data'!F29)</f>
        <v>12.599999999999998</v>
      </c>
      <c r="G15" s="95">
        <f>IF('Raw Data'!G29="","",'Raw Data'!G29)</f>
        <v>12.399999999999995</v>
      </c>
      <c r="H15" s="95">
        <f>IF('Raw Data'!J29="","",'Raw Data'!J29)</f>
        <v>54.1</v>
      </c>
      <c r="I15" s="96" t="str">
        <f>IF('Raw Data'!K29="","",'Raw Data'!K29)</f>
        <v/>
      </c>
      <c r="J15" s="105"/>
      <c r="K15" s="97">
        <f t="shared" ca="1" si="4"/>
        <v>1.2667318229591711</v>
      </c>
      <c r="L15" s="97">
        <f t="shared" ca="1" si="4"/>
        <v>1.01282339645611</v>
      </c>
      <c r="M15" s="97">
        <f t="shared" ca="1" si="4"/>
        <v>1.3073347290855919</v>
      </c>
      <c r="N15" s="97">
        <f t="shared" ca="1" si="4"/>
        <v>0.6422455703679526</v>
      </c>
      <c r="O15" s="97">
        <f t="shared" ca="1" si="4"/>
        <v>-0.12598505384158848</v>
      </c>
      <c r="P15" s="97">
        <f t="shared" ca="1" si="4"/>
        <v>0.29664061815267095</v>
      </c>
      <c r="Q15" s="97">
        <f t="shared" ca="1" si="4"/>
        <v>1.0122809387522316</v>
      </c>
      <c r="R15" s="98"/>
      <c r="S15" s="99"/>
      <c r="T15" s="99"/>
      <c r="V15" s="97"/>
      <c r="W15" s="100"/>
      <c r="X15" s="94">
        <v>38626</v>
      </c>
      <c r="Y15" s="97">
        <f t="shared" ca="1" si="9"/>
        <v>1.2859823874400842</v>
      </c>
      <c r="Z15" s="97">
        <f t="shared" ca="1" si="10"/>
        <v>1.0097827454943114</v>
      </c>
      <c r="AA15" s="97">
        <f t="shared" ca="1" si="11"/>
        <v>1.3050106011758522</v>
      </c>
      <c r="AB15" s="97">
        <f t="shared" ca="1" si="12"/>
        <v>0.71086433400315252</v>
      </c>
      <c r="AC15" s="97">
        <f t="shared" ca="1" si="13"/>
        <v>-0.13717456293604147</v>
      </c>
      <c r="AD15" s="97">
        <f t="shared" ca="1" si="14"/>
        <v>0.30172555676655644</v>
      </c>
      <c r="AE15" s="97">
        <f t="shared" ca="1" si="15"/>
        <v>0.95259286882732608</v>
      </c>
      <c r="AF15" s="98" t="str">
        <f t="shared" si="16"/>
        <v/>
      </c>
      <c r="AG15" s="106"/>
      <c r="AH15" s="106"/>
      <c r="AJ15" s="94">
        <v>39234</v>
      </c>
      <c r="AK15" s="100">
        <f>IF('Raw Data'!BA21="","",'Raw Data'!BA21)</f>
        <v>15</v>
      </c>
      <c r="AL15" s="100">
        <f t="shared" ca="1" si="7"/>
        <v>2.1882959038344474</v>
      </c>
      <c r="AM15" s="94">
        <v>39234</v>
      </c>
      <c r="AN15" s="97">
        <f ca="1">AVERAGE(OFFSET(K$6,3*ROWS(K$6:K15)-3,,3))</f>
        <v>1.6902442415392629</v>
      </c>
      <c r="AO15" s="97">
        <f ca="1">AVERAGE(OFFSET(L$6,3*ROWS(L$6:L15)-3,,3))</f>
        <v>0.86991280125159387</v>
      </c>
      <c r="AP15" s="97">
        <f ca="1">AVERAGE(OFFSET(M$6,3*ROWS(M$6:M15)-3,,3))</f>
        <v>1.1898088856859879</v>
      </c>
      <c r="AQ15" s="97">
        <f ca="1">AVERAGE(OFFSET(N$6,3*ROWS(N$6:N15)-3,,3))</f>
        <v>0.58066475298253062</v>
      </c>
      <c r="AR15" s="97">
        <f ca="1">AVERAGE(OFFSET(O$6,3*ROWS(O$6:O15)-3,,3))</f>
        <v>-7.5632262916549717E-2</v>
      </c>
      <c r="AS15" s="97">
        <f ca="1">AVERAGE(OFFSET(P$6,3*ROWS(P$6:P15)-3,,3))</f>
        <v>0.41867914488590813</v>
      </c>
      <c r="AT15" s="97">
        <f ca="1">AVERAGE(OFFSET(Q$6,3*ROWS(Q$6:Q15)-3,,3))</f>
        <v>1.7882258477760047</v>
      </c>
      <c r="AU15" s="97">
        <f ca="1">AVERAGE(OFFSET(R$6,3*ROWS(R$6:R15)-3,,3))</f>
        <v>1.6978359276964243</v>
      </c>
      <c r="AV15" s="100">
        <f t="shared" ca="1" si="8"/>
        <v>1.7618117801939501</v>
      </c>
      <c r="AW15" s="102">
        <f t="shared" ref="AW15:AW59" ca="1" si="19">$AK$3+$AK$4*AV15</f>
        <v>13.673990382323367</v>
      </c>
      <c r="AX15" s="103">
        <f t="shared" ca="1" si="18"/>
        <v>1.3260096176766325</v>
      </c>
      <c r="AY15" s="97"/>
      <c r="AZ15" s="97"/>
    </row>
    <row r="16" spans="1:96" x14ac:dyDescent="0.3">
      <c r="A16" s="94">
        <v>38657</v>
      </c>
      <c r="B16" s="95">
        <f>IF('Raw Data'!B30="","",'Raw Data'!B30)</f>
        <v>16.600000000000001</v>
      </c>
      <c r="C16" s="95">
        <f>IF('Raw Data'!C30="","",'Raw Data'!C30)</f>
        <v>27.8</v>
      </c>
      <c r="D16" s="95">
        <f>IF('Raw Data'!D30="","",'Raw Data'!D30)</f>
        <v>18.546798029556648</v>
      </c>
      <c r="E16" s="95">
        <f>IF('Raw Data'!E30="","",'Raw Data'!E30)</f>
        <v>21.394631970402443</v>
      </c>
      <c r="F16" s="95">
        <f>IF('Raw Data'!F30="","",'Raw Data'!F30)</f>
        <v>12.800000000000002</v>
      </c>
      <c r="G16" s="95">
        <f>IF('Raw Data'!G30="","",'Raw Data'!G30)</f>
        <v>11.800000000000006</v>
      </c>
      <c r="H16" s="95">
        <f>IF('Raw Data'!J30="","",'Raw Data'!J30)</f>
        <v>54.1</v>
      </c>
      <c r="I16" s="96" t="str">
        <f>IF('Raw Data'!K30="","",'Raw Data'!K30)</f>
        <v/>
      </c>
      <c r="J16" s="105"/>
      <c r="K16" s="97">
        <f t="shared" ca="1" si="4"/>
        <v>1.3629846453637375</v>
      </c>
      <c r="L16" s="97">
        <f t="shared" ca="1" si="4"/>
        <v>1.031067302226899</v>
      </c>
      <c r="M16" s="97">
        <f t="shared" ca="1" si="4"/>
        <v>0.6379723340358715</v>
      </c>
      <c r="N16" s="97">
        <f t="shared" ca="1" si="4"/>
        <v>0.70708638445738048</v>
      </c>
      <c r="O16" s="97">
        <f t="shared" ca="1" si="4"/>
        <v>-9.2416526558228351E-2</v>
      </c>
      <c r="P16" s="97">
        <f t="shared" ca="1" si="4"/>
        <v>0.20511172310274486</v>
      </c>
      <c r="Q16" s="97">
        <f t="shared" ca="1" si="4"/>
        <v>1.0122809387522316</v>
      </c>
      <c r="R16" s="98"/>
      <c r="S16" s="99"/>
      <c r="T16" s="99"/>
      <c r="V16" s="97"/>
      <c r="W16" s="100"/>
      <c r="X16" s="94">
        <v>38657</v>
      </c>
      <c r="Y16" s="97">
        <f t="shared" ca="1" si="9"/>
        <v>1.3244835164019109</v>
      </c>
      <c r="Z16" s="97">
        <f t="shared" ca="1" si="10"/>
        <v>1.0219453493415045</v>
      </c>
      <c r="AA16" s="97">
        <f t="shared" ca="1" si="11"/>
        <v>1.0085600264175969</v>
      </c>
      <c r="AB16" s="97">
        <f t="shared" ca="1" si="12"/>
        <v>0.68782428775188897</v>
      </c>
      <c r="AC16" s="97">
        <f t="shared" ca="1" si="13"/>
        <v>-9.801128110545558E-2</v>
      </c>
      <c r="AD16" s="97">
        <f t="shared" ca="1" si="14"/>
        <v>0.28138580231101712</v>
      </c>
      <c r="AE16" s="97">
        <f t="shared" ca="1" si="15"/>
        <v>1.131657078602043</v>
      </c>
      <c r="AF16" s="98" t="str">
        <f t="shared" si="16"/>
        <v/>
      </c>
      <c r="AG16" s="106"/>
      <c r="AH16" s="106"/>
      <c r="AJ16" s="94">
        <v>39326</v>
      </c>
      <c r="AK16" s="100">
        <f>IF('Raw Data'!BA22="","",'Raw Data'!BA22)</f>
        <v>14.3</v>
      </c>
      <c r="AL16" s="100">
        <f t="shared" ca="1" si="7"/>
        <v>1.9631550884371711</v>
      </c>
      <c r="AM16" s="94">
        <v>39326</v>
      </c>
      <c r="AN16" s="97">
        <f ca="1">AVERAGE(OFFSET(K$6,3*ROWS(K$6:K16)-3,,3))</f>
        <v>1.6581599674044074</v>
      </c>
      <c r="AO16" s="97">
        <f ca="1">AVERAGE(OFFSET(L$6,3*ROWS(L$6:L16)-3,,3))</f>
        <v>0.91856321664036533</v>
      </c>
      <c r="AP16" s="97">
        <f ca="1">AVERAGE(OFFSET(M$6,3*ROWS(M$6:M16)-3,,3))</f>
        <v>1.1277930508366421</v>
      </c>
      <c r="AQ16" s="97">
        <f ca="1">AVERAGE(OFFSET(N$6,3*ROWS(N$6:N16)-3,,3))</f>
        <v>0.67388517693887084</v>
      </c>
      <c r="AR16" s="97">
        <f ca="1">AVERAGE(OFFSET(O$6,3*ROWS(O$6:O16)-3,,3))</f>
        <v>-0.42362599575404114</v>
      </c>
      <c r="AS16" s="97">
        <f ca="1">AVERAGE(OFFSET(P$6,3*ROWS(P$6:P16)-3,,3))</f>
        <v>0.23562135478605248</v>
      </c>
      <c r="AT16" s="97">
        <f ca="1">AVERAGE(OFFSET(Q$6,3*ROWS(Q$6:Q16)-3,,3))</f>
        <v>1.1435946925870233</v>
      </c>
      <c r="AU16" s="97">
        <f ca="1">AVERAGE(OFFSET(R$6,3*ROWS(R$6:R16)-3,,3))</f>
        <v>1.7387522344125816</v>
      </c>
      <c r="AV16" s="100">
        <f t="shared" ca="1" si="8"/>
        <v>1.5493182417550684</v>
      </c>
      <c r="AW16" s="102">
        <f t="shared" ca="1" si="19"/>
        <v>13.013312856372572</v>
      </c>
      <c r="AX16" s="103">
        <f t="shared" ca="1" si="18"/>
        <v>1.2866871436274288</v>
      </c>
      <c r="AY16" s="97"/>
      <c r="AZ16" s="97"/>
    </row>
    <row r="17" spans="1:84" x14ac:dyDescent="0.3">
      <c r="A17" s="94">
        <v>38687</v>
      </c>
      <c r="B17" s="95">
        <f>IF('Raw Data'!B31="","",'Raw Data'!B31)</f>
        <v>16.5</v>
      </c>
      <c r="C17" s="95">
        <f>IF('Raw Data'!C31="","",'Raw Data'!C31)</f>
        <v>27.2</v>
      </c>
      <c r="D17" s="95">
        <f>IF('Raw Data'!D31="","",'Raw Data'!D31)</f>
        <v>18.195641950148929</v>
      </c>
      <c r="E17" s="95">
        <f>IF('Raw Data'!E31="","",'Raw Data'!E31)</f>
        <v>22.514138297317686</v>
      </c>
      <c r="F17" s="95">
        <f>IF('Raw Data'!F31="","",'Raw Data'!F31)</f>
        <v>11.380000000000006</v>
      </c>
      <c r="G17" s="95">
        <f>IF('Raw Data'!G31="","",'Raw Data'!G31)</f>
        <v>11.599999999999994</v>
      </c>
      <c r="H17" s="95">
        <f>IF('Raw Data'!J31="","",'Raw Data'!J31)</f>
        <v>54.3</v>
      </c>
      <c r="I17" s="96" t="str">
        <f>IF('Raw Data'!K31="","",'Raw Data'!K31)</f>
        <v/>
      </c>
      <c r="J17" s="105"/>
      <c r="K17" s="97">
        <f t="shared" ca="1" si="4"/>
        <v>1.343734080882824</v>
      </c>
      <c r="L17" s="97">
        <f t="shared" ca="1" si="4"/>
        <v>0.97633558491453121</v>
      </c>
      <c r="M17" s="97">
        <f t="shared" ca="1" si="4"/>
        <v>0.6166040034388458</v>
      </c>
      <c r="N17" s="97">
        <f t="shared" ca="1" si="4"/>
        <v>0.76836410376063025</v>
      </c>
      <c r="O17" s="97">
        <f t="shared" ca="1" si="4"/>
        <v>-0.33075307027007922</v>
      </c>
      <c r="P17" s="97">
        <f t="shared" ca="1" si="4"/>
        <v>0.17460209141943384</v>
      </c>
      <c r="Q17" s="97">
        <f t="shared" ca="1" si="4"/>
        <v>1.083906622662117</v>
      </c>
      <c r="R17" s="98"/>
      <c r="S17" s="99"/>
      <c r="T17" s="99"/>
      <c r="V17" s="97"/>
      <c r="W17" s="100"/>
      <c r="X17" s="94">
        <v>38687</v>
      </c>
      <c r="Y17" s="97">
        <f t="shared" ca="1" si="9"/>
        <v>1.3244835164019109</v>
      </c>
      <c r="Z17" s="97">
        <f t="shared" ca="1" si="10"/>
        <v>1.0067420945325134</v>
      </c>
      <c r="AA17" s="97">
        <f t="shared" ca="1" si="11"/>
        <v>0.85397035552010303</v>
      </c>
      <c r="AB17" s="97">
        <f t="shared" ca="1" si="12"/>
        <v>0.70589868619532103</v>
      </c>
      <c r="AC17" s="97">
        <f t="shared" ca="1" si="13"/>
        <v>-0.18305155022329869</v>
      </c>
      <c r="AD17" s="97">
        <f t="shared" ca="1" si="14"/>
        <v>0.22545147755828321</v>
      </c>
      <c r="AE17" s="97">
        <f t="shared" ca="1" si="15"/>
        <v>1.0361561667221935</v>
      </c>
      <c r="AF17" s="98" t="str">
        <f t="shared" si="16"/>
        <v/>
      </c>
      <c r="AG17" s="106"/>
      <c r="AH17" s="106"/>
      <c r="AJ17" s="94">
        <v>39417</v>
      </c>
      <c r="AK17" s="100">
        <f>IF('Raw Data'!BA23="","",'Raw Data'!BA23)</f>
        <v>13.9</v>
      </c>
      <c r="AL17" s="100">
        <f t="shared" ca="1" si="7"/>
        <v>1.8345031939244414</v>
      </c>
      <c r="AM17" s="94">
        <v>39417</v>
      </c>
      <c r="AN17" s="97">
        <f ca="1">AVERAGE(OFFSET(K$6,3*ROWS(K$6:K17)-3,,3))</f>
        <v>1.5426565805189278</v>
      </c>
      <c r="AO17" s="97">
        <f ca="1">AVERAGE(OFFSET(L$6,3*ROWS(L$6:L17)-3,,3))</f>
        <v>0.91248191471676876</v>
      </c>
      <c r="AP17" s="97">
        <f ca="1">AVERAGE(OFFSET(M$6,3*ROWS(M$6:M17)-3,,3))</f>
        <v>0.86343906805452286</v>
      </c>
      <c r="AQ17" s="97">
        <f ca="1">AVERAGE(OFFSET(N$6,3*ROWS(N$6:N17)-3,,3))</f>
        <v>0.8104172472305452</v>
      </c>
      <c r="AR17" s="97">
        <f ca="1">AVERAGE(OFFSET(O$6,3*ROWS(O$6:O17)-3,,3))</f>
        <v>-0.51258259305494358</v>
      </c>
      <c r="AS17" s="97">
        <f ca="1">AVERAGE(OFFSET(P$6,3*ROWS(P$6:P17)-3,,3))</f>
        <v>0.44918877656921846</v>
      </c>
      <c r="AT17" s="97">
        <f ca="1">AVERAGE(OFFSET(Q$6,3*ROWS(Q$6:Q17)-3,,3))</f>
        <v>1.2032827625119289</v>
      </c>
      <c r="AU17" s="97">
        <f ca="1">AVERAGE(OFFSET(R$6,3*ROWS(R$6:R17)-3,,3))</f>
        <v>1.6569196209802672</v>
      </c>
      <c r="AV17" s="100">
        <f t="shared" ca="1" si="8"/>
        <v>1.4218934574039521</v>
      </c>
      <c r="AW17" s="102">
        <f t="shared" ca="1" si="19"/>
        <v>12.617128144647218</v>
      </c>
      <c r="AX17" s="103">
        <f t="shared" ca="1" si="18"/>
        <v>1.2828718553527825</v>
      </c>
      <c r="AY17" s="97"/>
      <c r="AZ17" s="97"/>
    </row>
    <row r="18" spans="1:84" x14ac:dyDescent="0.3">
      <c r="A18" s="94">
        <v>38718</v>
      </c>
      <c r="B18" s="95">
        <f>IF('Raw Data'!B32="","",'Raw Data'!B32)</f>
        <v>9.8000000000000007</v>
      </c>
      <c r="C18" s="95">
        <f>IF('Raw Data'!C32="","",'Raw Data'!C32)</f>
        <v>26.6</v>
      </c>
      <c r="D18" s="95">
        <f>IF('Raw Data'!D32="","",'Raw Data'!D32)</f>
        <v>28.385278057050485</v>
      </c>
      <c r="E18" s="95">
        <f>IF('Raw Data'!E32="","",'Raw Data'!E32)</f>
        <v>19.525800875496031</v>
      </c>
      <c r="F18" s="95">
        <f>IF('Raw Data'!F32="","",'Raw Data'!F32)</f>
        <v>11.899999999999995</v>
      </c>
      <c r="G18" s="95">
        <f>IF('Raw Data'!G32="","",'Raw Data'!G32)</f>
        <v>14.5</v>
      </c>
      <c r="H18" s="95">
        <f>IF('Raw Data'!J32="","",'Raw Data'!J32)</f>
        <v>52.1</v>
      </c>
      <c r="I18" s="96" t="str">
        <f>IF('Raw Data'!K32="","",'Raw Data'!K32)</f>
        <v/>
      </c>
      <c r="J18" s="105"/>
      <c r="K18" s="97">
        <f t="shared" ca="1" si="4"/>
        <v>5.3946260661634361E-2</v>
      </c>
      <c r="L18" s="97">
        <f t="shared" ca="1" si="4"/>
        <v>0.92160386760216362</v>
      </c>
      <c r="M18" s="97">
        <f t="shared" ca="1" si="4"/>
        <v>1.2366573807373604</v>
      </c>
      <c r="N18" s="97">
        <f t="shared" ca="1" si="4"/>
        <v>0.6047933428678709</v>
      </c>
      <c r="O18" s="97">
        <f t="shared" ca="1" si="4"/>
        <v>-0.24347489933334673</v>
      </c>
      <c r="P18" s="97">
        <f t="shared" ca="1" si="4"/>
        <v>0.61699175082741886</v>
      </c>
      <c r="Q18" s="97">
        <f t="shared" ca="1" si="4"/>
        <v>0.29602409965336413</v>
      </c>
      <c r="R18" s="98"/>
      <c r="S18" s="99"/>
      <c r="T18" s="99"/>
      <c r="V18" s="97"/>
      <c r="W18" s="100"/>
      <c r="X18" s="94">
        <v>38718</v>
      </c>
      <c r="Y18" s="97">
        <f t="shared" ca="1" si="9"/>
        <v>0.92022166230273195</v>
      </c>
      <c r="Z18" s="97">
        <f t="shared" ca="1" si="10"/>
        <v>0.97633558491453132</v>
      </c>
      <c r="AA18" s="97">
        <f t="shared" ca="1" si="11"/>
        <v>0.83041123940402584</v>
      </c>
      <c r="AB18" s="97">
        <f t="shared" ca="1" si="12"/>
        <v>0.69341461036196061</v>
      </c>
      <c r="AC18" s="97">
        <f t="shared" ca="1" si="13"/>
        <v>-0.22221483205388479</v>
      </c>
      <c r="AD18" s="97">
        <f t="shared" ca="1" si="14"/>
        <v>0.33223518844986583</v>
      </c>
      <c r="AE18" s="97">
        <f t="shared" ca="1" si="15"/>
        <v>0.79740388702257092</v>
      </c>
      <c r="AF18" s="98" t="str">
        <f t="shared" si="16"/>
        <v/>
      </c>
      <c r="AG18" s="106"/>
      <c r="AH18" s="106"/>
      <c r="AJ18" s="108">
        <v>39508</v>
      </c>
      <c r="AK18" s="109">
        <f>IF('Raw Data'!BA24="","",'Raw Data'!BA24)</f>
        <v>11.5</v>
      </c>
      <c r="AL18" s="109">
        <f t="shared" ca="1" si="7"/>
        <v>1.0625918268480641</v>
      </c>
      <c r="AM18" s="108">
        <v>39508</v>
      </c>
      <c r="AN18" s="97">
        <f ca="1">AVERAGE(OFFSET(K$6,3*ROWS(K$6:K18)-3,,3))</f>
        <v>1.2859823874400842</v>
      </c>
      <c r="AO18" s="97">
        <f ca="1">AVERAGE(OFFSET(L$6,3*ROWS(L$6:L18)-3,,3))</f>
        <v>0.76044936662685825</v>
      </c>
      <c r="AP18" s="97">
        <f ca="1">AVERAGE(OFFSET(M$6,3*ROWS(M$6:M18)-3,,3))</f>
        <v>0.79760191994913754</v>
      </c>
      <c r="AQ18" s="97">
        <f ca="1">AVERAGE(OFFSET(N$6,3*ROWS(N$6:N18)-3,,3))</f>
        <v>0.86868884441248484</v>
      </c>
      <c r="AR18" s="97">
        <f ca="1">AVERAGE(OFFSET(O$6,3*ROWS(O$6:O18)-3,,3))</f>
        <v>-0.94561659501027895</v>
      </c>
      <c r="AS18" s="97">
        <f ca="1">AVERAGE(OFFSET(P$6,3*ROWS(P$6:P18)-3,,3))</f>
        <v>0.42376408349979394</v>
      </c>
      <c r="AT18" s="97">
        <f ca="1">AVERAGE(OFFSET(Q$6,3*ROWS(Q$6:Q18)-3,,3))</f>
        <v>1.3107212883767589</v>
      </c>
      <c r="AU18" s="97">
        <f ca="1">AVERAGE(OFFSET(R$6,3*ROWS(R$6:R18)-3,,3))</f>
        <v>1.2682147071767707</v>
      </c>
      <c r="AV18" s="100">
        <f t="shared" ca="1" si="8"/>
        <v>1.1242455810357193</v>
      </c>
      <c r="AW18" s="102">
        <f t="shared" ca="1" si="19"/>
        <v>11.691691710164609</v>
      </c>
      <c r="AX18" s="103">
        <f t="shared" ca="1" si="18"/>
        <v>-0.19169171016460851</v>
      </c>
      <c r="AY18" s="97"/>
      <c r="AZ18" s="97"/>
    </row>
    <row r="19" spans="1:84" x14ac:dyDescent="0.3">
      <c r="A19" s="94">
        <v>38749</v>
      </c>
      <c r="B19" s="95">
        <f>IF('Raw Data'!B33="","",'Raw Data'!B33)</f>
        <v>20.100000000000001</v>
      </c>
      <c r="C19" s="95">
        <f>IF('Raw Data'!C33="","",'Raw Data'!C33)</f>
        <v>26.6</v>
      </c>
      <c r="D19" s="95">
        <f>IF('Raw Data'!D33="","",'Raw Data'!D33)</f>
        <v>22.201644231637907</v>
      </c>
      <c r="E19" s="95">
        <f>IF('Raw Data'!E33="","",'Raw Data'!E33)</f>
        <v>26.861353517548313</v>
      </c>
      <c r="F19" s="95">
        <f>IF('Raw Data'!F33="","",'Raw Data'!F33)</f>
        <v>13.199999999999994</v>
      </c>
      <c r="G19" s="95">
        <f>IF('Raw Data'!G33="","",'Raw Data'!G33)</f>
        <v>8.9999999999999947</v>
      </c>
      <c r="H19" s="95">
        <f>IF('Raw Data'!J33="","",'Raw Data'!J33)</f>
        <v>52.1</v>
      </c>
      <c r="I19" s="96" t="str">
        <f>IF('Raw Data'!K33="","",'Raw Data'!K33)</f>
        <v/>
      </c>
      <c r="J19" s="105"/>
      <c r="K19" s="97">
        <f t="shared" ca="1" si="4"/>
        <v>2.0367544021957023</v>
      </c>
      <c r="L19" s="97">
        <f t="shared" ca="1" si="4"/>
        <v>0.92160386760216362</v>
      </c>
      <c r="M19" s="97">
        <f t="shared" ca="1" si="4"/>
        <v>0.86037475423341037</v>
      </c>
      <c r="N19" s="97">
        <f t="shared" ca="1" si="4"/>
        <v>1.0063149108365741</v>
      </c>
      <c r="O19" s="97">
        <f t="shared" ca="1" si="4"/>
        <v>-2.5279471991511048E-2</v>
      </c>
      <c r="P19" s="97">
        <f t="shared" ca="1" si="4"/>
        <v>-0.22202312046358635</v>
      </c>
      <c r="Q19" s="97">
        <f t="shared" ca="1" si="4"/>
        <v>0.29602409965336413</v>
      </c>
      <c r="R19" s="98"/>
      <c r="S19" s="99"/>
      <c r="T19" s="99"/>
      <c r="V19" s="97"/>
      <c r="W19" s="100"/>
      <c r="X19" s="94">
        <v>38749</v>
      </c>
      <c r="Y19" s="97">
        <f t="shared" ca="1" si="9"/>
        <v>1.1448115812467201</v>
      </c>
      <c r="Z19" s="97">
        <f t="shared" ca="1" si="10"/>
        <v>0.93984777337295278</v>
      </c>
      <c r="AA19" s="97">
        <f t="shared" ca="1" si="11"/>
        <v>0.90454537946987212</v>
      </c>
      <c r="AB19" s="97">
        <f t="shared" ca="1" si="12"/>
        <v>0.79315745248835834</v>
      </c>
      <c r="AC19" s="97">
        <f t="shared" ca="1" si="13"/>
        <v>-0.19983581386497898</v>
      </c>
      <c r="AD19" s="97">
        <f t="shared" ca="1" si="14"/>
        <v>0.18985690726108881</v>
      </c>
      <c r="AE19" s="97">
        <f t="shared" ca="1" si="15"/>
        <v>0.55865160732294838</v>
      </c>
      <c r="AF19" s="98" t="str">
        <f t="shared" si="16"/>
        <v/>
      </c>
      <c r="AG19" s="106"/>
      <c r="AH19" s="106"/>
      <c r="AJ19" s="94">
        <v>39600</v>
      </c>
      <c r="AK19" s="100">
        <f>IF('Raw Data'!BA25="","",'Raw Data'!BA25)</f>
        <v>10.9</v>
      </c>
      <c r="AL19" s="100">
        <f t="shared" ca="1" si="7"/>
        <v>0.86961398507896992</v>
      </c>
      <c r="AM19" s="94">
        <v>39600</v>
      </c>
      <c r="AN19" s="97">
        <f ca="1">AVERAGE(OFFSET(K$6,3*ROWS(K$6:K19)-3,,3))</f>
        <v>1.2282306939973442</v>
      </c>
      <c r="AO19" s="97">
        <f ca="1">AVERAGE(OFFSET(L$6,3*ROWS(L$6:L19)-3,,3))</f>
        <v>0.86991280125159387</v>
      </c>
      <c r="AP19" s="97">
        <f ca="1">AVERAGE(OFFSET(M$6,3*ROWS(M$6:M19)-3,,3))</f>
        <v>0.88266136651200655</v>
      </c>
      <c r="AQ19" s="97">
        <f ca="1">AVERAGE(OFFSET(N$6,3*ROWS(N$6:N19)-3,,3))</f>
        <v>1.094957317753211</v>
      </c>
      <c r="AR19" s="97">
        <f ca="1">AVERAGE(OFFSET(O$6,3*ROWS(O$6:O19)-3,,3))</f>
        <v>-1.100591295968455</v>
      </c>
      <c r="AS19" s="97">
        <f ca="1">AVERAGE(OFFSET(P$6,3*ROWS(P$6:P19)-3,,3))</f>
        <v>0.63733150528295901</v>
      </c>
      <c r="AT19" s="97">
        <f ca="1">AVERAGE(OFFSET(Q$6,3*ROWS(Q$6:Q19)-3,,3))</f>
        <v>1.2749084464218161</v>
      </c>
      <c r="AU19" s="97">
        <f ca="1">AVERAGE(OFFSET(R$6,3*ROWS(R$6:R19)-3,,3))</f>
        <v>0.7363027198667238</v>
      </c>
      <c r="AV19" s="100">
        <f t="shared" ca="1" si="8"/>
        <v>1.0245678564285425</v>
      </c>
      <c r="AW19" s="102">
        <f t="shared" ca="1" si="19"/>
        <v>11.381777192435329</v>
      </c>
      <c r="AX19" s="103">
        <f t="shared" ca="1" si="18"/>
        <v>-0.48177719243532913</v>
      </c>
      <c r="AY19" s="97"/>
      <c r="AZ19" s="97"/>
    </row>
    <row r="20" spans="1:84" x14ac:dyDescent="0.3">
      <c r="A20" s="94">
        <v>38777</v>
      </c>
      <c r="B20" s="95">
        <f>IF('Raw Data'!B34="","",'Raw Data'!B34)</f>
        <v>17.8</v>
      </c>
      <c r="C20" s="95">
        <f>IF('Raw Data'!C34="","",'Raw Data'!C34)</f>
        <v>29.8</v>
      </c>
      <c r="D20" s="95">
        <f>IF('Raw Data'!D34="","",'Raw Data'!D34)</f>
        <v>28.225819705809847</v>
      </c>
      <c r="E20" s="95">
        <f>IF('Raw Data'!E34="","",'Raw Data'!E34)</f>
        <v>18.826033734369581</v>
      </c>
      <c r="F20" s="95">
        <f>IF('Raw Data'!F34="","",'Raw Data'!F34)</f>
        <v>13.900000000000002</v>
      </c>
      <c r="G20" s="95">
        <f>IF('Raw Data'!G34="","",'Raw Data'!G34)</f>
        <v>13.299999999999997</v>
      </c>
      <c r="H20" s="95">
        <f>IF('Raw Data'!J34="","",'Raw Data'!J34)</f>
        <v>55.3</v>
      </c>
      <c r="I20" s="96" t="str">
        <f>IF('Raw Data'!K34="","",'Raw Data'!K34)</f>
        <v/>
      </c>
      <c r="J20" s="105"/>
      <c r="K20" s="97">
        <f t="shared" ca="1" si="4"/>
        <v>1.5939914191346967</v>
      </c>
      <c r="L20" s="97">
        <f t="shared" ca="1" si="4"/>
        <v>1.2135063599347917</v>
      </c>
      <c r="M20" s="97">
        <f t="shared" ca="1" si="4"/>
        <v>1.2269541206613463</v>
      </c>
      <c r="N20" s="97">
        <f t="shared" ca="1" si="4"/>
        <v>0.56649062548195073</v>
      </c>
      <c r="O20" s="97">
        <f t="shared" ca="1" si="4"/>
        <v>9.2210373500248091E-2</v>
      </c>
      <c r="P20" s="97">
        <f t="shared" ca="1" si="4"/>
        <v>0.43393396072756291</v>
      </c>
      <c r="Q20" s="97">
        <f t="shared" ca="1" si="4"/>
        <v>1.4420350422115507</v>
      </c>
      <c r="R20" s="98"/>
      <c r="S20" s="99"/>
      <c r="T20" s="99"/>
      <c r="V20" s="97"/>
      <c r="W20" s="100"/>
      <c r="X20" s="94">
        <v>38777</v>
      </c>
      <c r="Y20" s="97">
        <f t="shared" ca="1" si="9"/>
        <v>1.2282306939973444</v>
      </c>
      <c r="Z20" s="97">
        <f t="shared" ca="1" si="10"/>
        <v>1.0189046983797063</v>
      </c>
      <c r="AA20" s="97">
        <f t="shared" ca="1" si="11"/>
        <v>1.107995418544039</v>
      </c>
      <c r="AB20" s="97">
        <f t="shared" ca="1" si="12"/>
        <v>0.72586629306213191</v>
      </c>
      <c r="AC20" s="97">
        <f t="shared" ca="1" si="13"/>
        <v>-5.884799927486991E-2</v>
      </c>
      <c r="AD20" s="97">
        <f t="shared" ca="1" si="14"/>
        <v>0.2763008636971318</v>
      </c>
      <c r="AE20" s="97">
        <f t="shared" ca="1" si="15"/>
        <v>0.67802774717275971</v>
      </c>
      <c r="AF20" s="98" t="str">
        <f t="shared" si="16"/>
        <v/>
      </c>
      <c r="AG20" s="106"/>
      <c r="AH20" s="106"/>
      <c r="AJ20" s="94">
        <v>39692</v>
      </c>
      <c r="AK20" s="100">
        <f>IF('Raw Data'!BA26="","",'Raw Data'!BA26)</f>
        <v>9.5</v>
      </c>
      <c r="AL20" s="100">
        <f t="shared" ca="1" si="7"/>
        <v>0.41933235428441645</v>
      </c>
      <c r="AM20" s="94">
        <v>39692</v>
      </c>
      <c r="AN20" s="97">
        <f ca="1">AVERAGE(OFFSET(K$6,3*ROWS(K$6:K20)-3,,3))</f>
        <v>0.66354746922388808</v>
      </c>
      <c r="AO20" s="97">
        <f ca="1">AVERAGE(OFFSET(L$6,3*ROWS(L$6:L20)-3,,3))</f>
        <v>0.99762014164711876</v>
      </c>
      <c r="AP20" s="97">
        <f ca="1">AVERAGE(OFFSET(M$6,3*ROWS(M$6:M20)-3,,3))</f>
        <v>0.93190871628771055</v>
      </c>
      <c r="AQ20" s="97">
        <f ca="1">AVERAGE(OFFSET(N$6,3*ROWS(N$6:N20)-3,,3))</f>
        <v>0.65623244414049953</v>
      </c>
      <c r="AR20" s="97">
        <f ca="1">AVERAGE(OFFSET(O$6,3*ROWS(O$6:O20)-3,,3))</f>
        <v>-0.69944739493231045</v>
      </c>
      <c r="AS20" s="97">
        <f ca="1">AVERAGE(OFFSET(P$6,3*ROWS(P$6:P20)-3,,3))</f>
        <v>1.0542964716215184</v>
      </c>
      <c r="AT20" s="97">
        <f ca="1">AVERAGE(OFFSET(Q$6,3*ROWS(Q$6:Q20)-3,,3))</f>
        <v>-0.6947978611000698</v>
      </c>
      <c r="AU20" s="97">
        <f ca="1">AVERAGE(OFFSET(R$6,3*ROWS(R$6:R20)-3,,3))</f>
        <v>-0.24568864132105428</v>
      </c>
      <c r="AV20" s="100">
        <f t="shared" ca="1" si="8"/>
        <v>0.59543343768326462</v>
      </c>
      <c r="AW20" s="102">
        <f t="shared" ca="1" si="19"/>
        <v>10.04752736931184</v>
      </c>
      <c r="AX20" s="103">
        <f t="shared" ca="1" si="18"/>
        <v>-0.54752736931184032</v>
      </c>
      <c r="AY20" s="97"/>
      <c r="AZ20" s="97"/>
    </row>
    <row r="21" spans="1:84" x14ac:dyDescent="0.3">
      <c r="A21" s="94">
        <v>38808</v>
      </c>
      <c r="B21" s="95">
        <f>IF('Raw Data'!B35="","",'Raw Data'!B35)</f>
        <v>16.600000000000001</v>
      </c>
      <c r="C21" s="95">
        <f>IF('Raw Data'!C35="","",'Raw Data'!C35)</f>
        <v>29.6</v>
      </c>
      <c r="D21" s="95">
        <f>IF('Raw Data'!D35="","",'Raw Data'!D35)</f>
        <v>23.748469815089233</v>
      </c>
      <c r="E21" s="95">
        <f>IF('Raw Data'!E35="","",'Raw Data'!E35)</f>
        <v>15.182616037468389</v>
      </c>
      <c r="F21" s="95">
        <f>IF('Raw Data'!F35="","",'Raw Data'!F35)</f>
        <v>14.299999999999997</v>
      </c>
      <c r="G21" s="95">
        <f>IF('Raw Data'!G35="","",'Raw Data'!G35)</f>
        <v>13.000000000000005</v>
      </c>
      <c r="H21" s="95">
        <f>IF('Raw Data'!J35="","",'Raw Data'!J35)</f>
        <v>58.1</v>
      </c>
      <c r="I21" s="96" t="str">
        <f>IF('Raw Data'!K35="","",'Raw Data'!K35)</f>
        <v/>
      </c>
      <c r="J21" s="105"/>
      <c r="K21" s="97">
        <f t="shared" ca="1" si="4"/>
        <v>1.3629846453637375</v>
      </c>
      <c r="L21" s="97">
        <f t="shared" ca="1" si="4"/>
        <v>1.1952624541640025</v>
      </c>
      <c r="M21" s="97">
        <f t="shared" ca="1" si="4"/>
        <v>0.95450121930522203</v>
      </c>
      <c r="N21" s="97">
        <f t="shared" ca="1" si="4"/>
        <v>0.36706314430782516</v>
      </c>
      <c r="O21" s="97">
        <f t="shared" ca="1" si="4"/>
        <v>0.15934742806696597</v>
      </c>
      <c r="P21" s="97">
        <f t="shared" ca="1" si="4"/>
        <v>0.38816951320260024</v>
      </c>
      <c r="Q21" s="97">
        <f t="shared" ca="1" si="4"/>
        <v>2.4447946169499666</v>
      </c>
      <c r="R21" s="98"/>
      <c r="S21" s="99"/>
      <c r="T21" s="99"/>
      <c r="V21" s="97"/>
      <c r="W21" s="100"/>
      <c r="X21" s="94">
        <v>38808</v>
      </c>
      <c r="Y21" s="97">
        <f t="shared" ca="1" si="9"/>
        <v>1.664576822231379</v>
      </c>
      <c r="Z21" s="97">
        <f t="shared" ca="1" si="10"/>
        <v>1.1101242272336527</v>
      </c>
      <c r="AA21" s="97">
        <f t="shared" ca="1" si="11"/>
        <v>1.0139433647333262</v>
      </c>
      <c r="AB21" s="97">
        <f t="shared" ca="1" si="12"/>
        <v>0.64662289354211666</v>
      </c>
      <c r="AC21" s="97">
        <f t="shared" ca="1" si="13"/>
        <v>7.5426109858567666E-2</v>
      </c>
      <c r="AD21" s="97">
        <f t="shared" ca="1" si="14"/>
        <v>0.20002678448885894</v>
      </c>
      <c r="AE21" s="97">
        <f t="shared" ca="1" si="15"/>
        <v>1.3942845862716269</v>
      </c>
      <c r="AF21" s="98" t="str">
        <f t="shared" si="16"/>
        <v/>
      </c>
      <c r="AG21" s="106"/>
      <c r="AH21" s="106"/>
      <c r="AJ21" s="94">
        <v>39783</v>
      </c>
      <c r="AK21" s="100">
        <f>IF('Raw Data'!BA27="","",'Raw Data'!BA27)</f>
        <v>7.1</v>
      </c>
      <c r="AL21" s="100">
        <f t="shared" ca="1" si="7"/>
        <v>-0.35257901279196086</v>
      </c>
      <c r="AM21" s="94">
        <v>39783</v>
      </c>
      <c r="AN21" s="97">
        <f ca="1">AVERAGE(OFFSET(K$6,3*ROWS(K$6:K21)-3,,3))</f>
        <v>-0.5941560768624462</v>
      </c>
      <c r="AO21" s="97">
        <f ca="1">AVERAGE(OFFSET(L$6,3*ROWS(L$6:L21)-3,,3))</f>
        <v>0.93072582048755814</v>
      </c>
      <c r="AP21" s="97">
        <f ca="1">AVERAGE(OFFSET(M$6,3*ROWS(M$6:M21)-3,,3))</f>
        <v>-0.20377947162961371</v>
      </c>
      <c r="AQ21" s="97">
        <f ca="1">AVERAGE(OFFSET(N$6,3*ROWS(N$6:N21)-3,,3))</f>
        <v>-0.99147280104332058</v>
      </c>
      <c r="AR21" s="97">
        <f ca="1">AVERAGE(OFFSET(O$6,3*ROWS(O$6:O21)-3,,3))</f>
        <v>9.4448275319137964E-2</v>
      </c>
      <c r="AS21" s="97">
        <f ca="1">AVERAGE(OFFSET(P$6,3*ROWS(P$6:P21)-3,,3))</f>
        <v>1.1051458577603668</v>
      </c>
      <c r="AT21" s="97">
        <f ca="1">AVERAGE(OFFSET(Q$6,3*ROWS(Q$6:Q21)-3,,3))</f>
        <v>-3.4881995335856533</v>
      </c>
      <c r="AU21" s="97">
        <f ca="1">AVERAGE(OFFSET(R$6,3*ROWS(R$6:R21)-3,,3))</f>
        <v>-1.1151601590394</v>
      </c>
      <c r="AV21" s="100">
        <f t="shared" ca="1" si="8"/>
        <v>-0.56999403810185223</v>
      </c>
      <c r="AW21" s="102">
        <f t="shared" ca="1" si="19"/>
        <v>6.4240207580825661</v>
      </c>
      <c r="AX21" s="103">
        <f t="shared" ca="1" si="18"/>
        <v>0.67597924191743353</v>
      </c>
      <c r="AY21" s="97"/>
      <c r="AZ21" s="97"/>
    </row>
    <row r="22" spans="1:84" x14ac:dyDescent="0.3">
      <c r="A22" s="94">
        <v>38838</v>
      </c>
      <c r="B22" s="95">
        <f>IF('Raw Data'!B36="","",'Raw Data'!B36)</f>
        <v>17.899999999999999</v>
      </c>
      <c r="C22" s="95">
        <f>IF('Raw Data'!C36="","",'Raw Data'!C36)</f>
        <v>30.3</v>
      </c>
      <c r="D22" s="95">
        <f>IF('Raw Data'!D36="","",'Raw Data'!D36)</f>
        <v>25.076169935983021</v>
      </c>
      <c r="E22" s="95">
        <f>IF('Raw Data'!E36="","",'Raw Data'!E36)</f>
        <v>18.883560694854744</v>
      </c>
      <c r="F22" s="95">
        <f>IF('Raw Data'!F36="","",'Raw Data'!F36)</f>
        <v>14.599999999999994</v>
      </c>
      <c r="G22" s="95">
        <f>IF('Raw Data'!G36="","",'Raw Data'!G36)</f>
        <v>13.2</v>
      </c>
      <c r="H22" s="95">
        <f>IF('Raw Data'!J36="","",'Raw Data'!J36)</f>
        <v>54.8</v>
      </c>
      <c r="I22" s="96" t="str">
        <f>IF('Raw Data'!K36="","",'Raw Data'!K36)</f>
        <v/>
      </c>
      <c r="J22" s="105"/>
      <c r="K22" s="97">
        <f t="shared" ca="1" si="4"/>
        <v>1.6132419836156096</v>
      </c>
      <c r="L22" s="97">
        <f t="shared" ca="1" si="4"/>
        <v>1.2591161243617648</v>
      </c>
      <c r="M22" s="97">
        <f t="shared" ca="1" si="4"/>
        <v>1.0352935984798077</v>
      </c>
      <c r="N22" s="97">
        <f t="shared" ca="1" si="4"/>
        <v>0.56963944282422718</v>
      </c>
      <c r="O22" s="97">
        <f t="shared" ca="1" si="4"/>
        <v>0.20970021899200456</v>
      </c>
      <c r="P22" s="97">
        <f t="shared" ca="1" si="4"/>
        <v>0.41867914488590857</v>
      </c>
      <c r="Q22" s="97">
        <f t="shared" ca="1" si="4"/>
        <v>1.2629708324368338</v>
      </c>
      <c r="R22" s="98"/>
      <c r="S22" s="99"/>
      <c r="T22" s="99"/>
      <c r="V22" s="97"/>
      <c r="W22" s="100"/>
      <c r="X22" s="94">
        <v>38838</v>
      </c>
      <c r="Y22" s="97">
        <f t="shared" ca="1" si="9"/>
        <v>1.5234060160380147</v>
      </c>
      <c r="Z22" s="97">
        <f t="shared" ca="1" si="10"/>
        <v>1.2226283128201862</v>
      </c>
      <c r="AA22" s="97">
        <f t="shared" ca="1" si="11"/>
        <v>1.072249646148792</v>
      </c>
      <c r="AB22" s="97">
        <f t="shared" ca="1" si="12"/>
        <v>0.50106440420466769</v>
      </c>
      <c r="AC22" s="97">
        <f t="shared" ca="1" si="13"/>
        <v>0.15375267351973954</v>
      </c>
      <c r="AD22" s="97">
        <f t="shared" ca="1" si="14"/>
        <v>0.41359420627202392</v>
      </c>
      <c r="AE22" s="97">
        <f t="shared" ca="1" si="15"/>
        <v>1.7166001638661168</v>
      </c>
      <c r="AF22" s="98" t="str">
        <f t="shared" si="16"/>
        <v/>
      </c>
      <c r="AG22" s="106"/>
      <c r="AH22" s="106"/>
      <c r="AJ22" s="94">
        <v>39873</v>
      </c>
      <c r="AK22" s="100">
        <f>IF('Raw Data'!BA28="","",'Raw Data'!BA28)</f>
        <v>6.4</v>
      </c>
      <c r="AL22" s="100">
        <f t="shared" ca="1" si="7"/>
        <v>-0.57771982818923728</v>
      </c>
      <c r="AM22" s="94">
        <v>39873</v>
      </c>
      <c r="AN22" s="97">
        <f ca="1">AVERAGE(OFFSET(K$6,3*ROWS(K$6:K22)-3,,3))</f>
        <v>-0.35031559343754465</v>
      </c>
      <c r="AO22" s="97">
        <f ca="1">AVERAGE(OFFSET(L$6,3*ROWS(L$6:L22)-3,,3))</f>
        <v>0.97633558491453132</v>
      </c>
      <c r="AP22" s="97">
        <f ca="1">AVERAGE(OFFSET(M$6,3*ROWS(M$6:M22)-3,,3))</f>
        <v>-1.7185309655626231</v>
      </c>
      <c r="AQ22" s="97">
        <f ca="1">AVERAGE(OFFSET(N$6,3*ROWS(N$6:N22)-3,,3))</f>
        <v>-1.9480062513930345</v>
      </c>
      <c r="AR22" s="97">
        <f ca="1">AVERAGE(OFFSET(O$6,3*ROWS(O$6:O22)-3,,3))</f>
        <v>2.0716345323090049</v>
      </c>
      <c r="AS22" s="97">
        <f ca="1">AVERAGE(OFFSET(P$6,3*ROWS(P$6:P22)-3,,3))</f>
        <v>0.80513447954115858</v>
      </c>
      <c r="AT22" s="97">
        <f ca="1">AVERAGE(OFFSET(Q$6,3*ROWS(Q$6:Q22)-3,,3))</f>
        <v>-0.84998684290482485</v>
      </c>
      <c r="AU22" s="97">
        <f ca="1">AVERAGE(OFFSET(R$6,3*ROWS(R$6:R22)-3,,3))</f>
        <v>-0.28660494803721154</v>
      </c>
      <c r="AV22" s="100">
        <f t="shared" ca="1" si="8"/>
        <v>-0.24965219835965974</v>
      </c>
      <c r="AW22" s="102">
        <f t="shared" ca="1" si="19"/>
        <v>7.4200164749136031</v>
      </c>
      <c r="AX22" s="103">
        <f t="shared" ca="1" si="18"/>
        <v>-1.0200164749136027</v>
      </c>
      <c r="AY22" s="97"/>
      <c r="AZ22" s="97"/>
    </row>
    <row r="23" spans="1:84" x14ac:dyDescent="0.3">
      <c r="A23" s="94">
        <v>38869</v>
      </c>
      <c r="B23" s="95">
        <f>IF('Raw Data'!B37="","",'Raw Data'!B37)</f>
        <v>19.5</v>
      </c>
      <c r="C23" s="95">
        <f>IF('Raw Data'!C37="","",'Raw Data'!C37)</f>
        <v>31.3</v>
      </c>
      <c r="D23" s="95">
        <f>IF('Raw Data'!D37="","",'Raw Data'!D37)</f>
        <v>23.283785833459731</v>
      </c>
      <c r="E23" s="95">
        <f>IF('Raw Data'!E37="","",'Raw Data'!E37)</f>
        <v>16.910496714309957</v>
      </c>
      <c r="F23" s="95">
        <f>IF('Raw Data'!F37="","",'Raw Data'!F37)</f>
        <v>13.74</v>
      </c>
      <c r="G23" s="95">
        <f>IF('Raw Data'!G37="","",'Raw Data'!G37)</f>
        <v>12.600000000000003</v>
      </c>
      <c r="H23" s="95">
        <f>IF('Raw Data'!J37="","",'Raw Data'!J37)</f>
        <v>54.1</v>
      </c>
      <c r="I23" s="96" t="str">
        <f>IF('Raw Data'!K37="","",'Raw Data'!K37)</f>
        <v/>
      </c>
      <c r="J23" s="105"/>
      <c r="K23" s="97">
        <f t="shared" ca="1" si="4"/>
        <v>1.9212510153102222</v>
      </c>
      <c r="L23" s="97">
        <f t="shared" ca="1" si="4"/>
        <v>1.3503356532157111</v>
      </c>
      <c r="M23" s="97">
        <f t="shared" ca="1" si="4"/>
        <v>0.92622455965191597</v>
      </c>
      <c r="N23" s="97">
        <f t="shared" ca="1" si="4"/>
        <v>0.46164107080937233</v>
      </c>
      <c r="O23" s="97">
        <f t="shared" ca="1" si="4"/>
        <v>6.5355551673560275E-2</v>
      </c>
      <c r="P23" s="97">
        <f t="shared" ca="1" si="4"/>
        <v>0.32715024983598145</v>
      </c>
      <c r="Q23" s="97">
        <f t="shared" ca="1" si="4"/>
        <v>1.0122809387522316</v>
      </c>
      <c r="R23" s="98"/>
      <c r="S23" s="99"/>
      <c r="T23" s="99"/>
      <c r="V23" s="97"/>
      <c r="W23" s="100"/>
      <c r="X23" s="94">
        <v>38869</v>
      </c>
      <c r="Y23" s="97">
        <f t="shared" ca="1" si="9"/>
        <v>1.6324925480965231</v>
      </c>
      <c r="Z23" s="97">
        <f t="shared" ca="1" si="10"/>
        <v>1.2682380772471593</v>
      </c>
      <c r="AA23" s="97">
        <f t="shared" ca="1" si="11"/>
        <v>0.97200645914564854</v>
      </c>
      <c r="AB23" s="97">
        <f t="shared" ca="1" si="12"/>
        <v>0.46611455264714152</v>
      </c>
      <c r="AC23" s="97">
        <f t="shared" ca="1" si="13"/>
        <v>0.14480106624417693</v>
      </c>
      <c r="AD23" s="97">
        <f t="shared" ca="1" si="14"/>
        <v>0.37799963597483011</v>
      </c>
      <c r="AE23" s="97">
        <f t="shared" ca="1" si="15"/>
        <v>1.5733487960463439</v>
      </c>
      <c r="AF23" s="98" t="str">
        <f t="shared" si="16"/>
        <v/>
      </c>
      <c r="AG23" s="106"/>
      <c r="AH23" s="106"/>
      <c r="AJ23" s="94">
        <v>39965</v>
      </c>
      <c r="AK23" s="100">
        <f>IF('Raw Data'!BA29="","",'Raw Data'!BA29)</f>
        <v>8.1999999999999993</v>
      </c>
      <c r="AL23" s="100">
        <f t="shared" ca="1" si="7"/>
        <v>1.2136971180452608E-3</v>
      </c>
      <c r="AM23" s="94">
        <v>39965</v>
      </c>
      <c r="AN23" s="97">
        <f ca="1">AVERAGE(OFFSET(K$6,3*ROWS(K$6:K23)-3,,3))</f>
        <v>-0.10647511001264313</v>
      </c>
      <c r="AO23" s="97">
        <f ca="1">AVERAGE(OFFSET(L$6,3*ROWS(L$6:L23)-3,,3))</f>
        <v>1.4445958330314557</v>
      </c>
      <c r="AP23" s="97">
        <f ca="1">AVERAGE(OFFSET(M$6,3*ROWS(M$6:M23)-3,,3))</f>
        <v>-1.9223864624369351</v>
      </c>
      <c r="AQ23" s="97">
        <f ca="1">AVERAGE(OFFSET(N$6,3*ROWS(N$6:N23)-3,,3))</f>
        <v>-1.3849635193595191</v>
      </c>
      <c r="AR23" s="97">
        <f ca="1">AVERAGE(OFFSET(O$6,3*ROWS(O$6:O23)-3,,3))</f>
        <v>3.3181458454310828</v>
      </c>
      <c r="AS23" s="97">
        <f ca="1">AVERAGE(OFFSET(P$6,3*ROWS(P$6:P23)-3,,3))</f>
        <v>1.0034470854826698</v>
      </c>
      <c r="AT23" s="97">
        <f ca="1">AVERAGE(OFFSET(Q$6,3*ROWS(Q$6:Q23)-3,,3))</f>
        <v>0.71384058912770365</v>
      </c>
      <c r="AU23" s="97">
        <f ca="1">AVERAGE(OFFSET(R$6,3*ROWS(R$6:R23)-3,,3))</f>
        <v>-0.22523048796297598</v>
      </c>
      <c r="AV23" s="100">
        <f t="shared" ca="1" si="8"/>
        <v>-0.20570079773261843</v>
      </c>
      <c r="AW23" s="102">
        <f t="shared" ca="1" si="19"/>
        <v>7.5566686425120908</v>
      </c>
      <c r="AX23" s="103">
        <f t="shared" ca="1" si="18"/>
        <v>0.64333135748790848</v>
      </c>
      <c r="AY23" s="97"/>
      <c r="AZ23" s="97"/>
    </row>
    <row r="24" spans="1:84" x14ac:dyDescent="0.3">
      <c r="A24" s="94">
        <v>38899</v>
      </c>
      <c r="B24" s="95">
        <f>IF('Raw Data'!B38="","",'Raw Data'!B38)</f>
        <v>16.7</v>
      </c>
      <c r="C24" s="95">
        <f>IF('Raw Data'!C38="","",'Raw Data'!C38)</f>
        <v>30.5</v>
      </c>
      <c r="D24" s="95">
        <f>IF('Raw Data'!D38="","",'Raw Data'!D38)</f>
        <v>22.530977232497101</v>
      </c>
      <c r="E24" s="95">
        <f>IF('Raw Data'!E38="","",'Raw Data'!E38)</f>
        <v>19.483718721762333</v>
      </c>
      <c r="F24" s="95">
        <f>IF('Raw Data'!F38="","",'Raw Data'!F38)</f>
        <v>15.3</v>
      </c>
      <c r="G24" s="95">
        <f>IF('Raw Data'!G38="","",'Raw Data'!G38)</f>
        <v>12.999999999999996</v>
      </c>
      <c r="H24" s="95">
        <f>IF('Raw Data'!J38="","",'Raw Data'!J38)</f>
        <v>52.4</v>
      </c>
      <c r="I24" s="96" t="str">
        <f>IF('Raw Data'!K38="","",'Raw Data'!K38)</f>
        <v/>
      </c>
      <c r="J24" s="105"/>
      <c r="K24" s="97">
        <f t="shared" ca="1" si="4"/>
        <v>1.3822352098446504</v>
      </c>
      <c r="L24" s="97">
        <f t="shared" ca="1" si="4"/>
        <v>1.2773600301325541</v>
      </c>
      <c r="M24" s="97">
        <f t="shared" ca="1" si="4"/>
        <v>0.88041512047379922</v>
      </c>
      <c r="N24" s="97">
        <f t="shared" ca="1" si="4"/>
        <v>0.60248991827600173</v>
      </c>
      <c r="O24" s="97">
        <f t="shared" ca="1" si="4"/>
        <v>0.32719006448376342</v>
      </c>
      <c r="P24" s="97">
        <f t="shared" ca="1" si="4"/>
        <v>0.3881695132025989</v>
      </c>
      <c r="Q24" s="97">
        <f t="shared" ca="1" si="4"/>
        <v>0.40346262551819323</v>
      </c>
      <c r="R24" s="98"/>
      <c r="S24" s="99"/>
      <c r="T24" s="99"/>
      <c r="V24" s="97"/>
      <c r="W24" s="100"/>
      <c r="X24" s="94">
        <v>38899</v>
      </c>
      <c r="Y24" s="97">
        <f t="shared" ca="1" si="9"/>
        <v>1.6389094029234943</v>
      </c>
      <c r="Z24" s="97">
        <f t="shared" ca="1" si="10"/>
        <v>1.2956039359033433</v>
      </c>
      <c r="AA24" s="97">
        <f t="shared" ca="1" si="11"/>
        <v>0.94731109286850756</v>
      </c>
      <c r="AB24" s="97">
        <f t="shared" ca="1" si="12"/>
        <v>0.54459014396986705</v>
      </c>
      <c r="AC24" s="97">
        <f t="shared" ca="1" si="13"/>
        <v>0.20074861171644276</v>
      </c>
      <c r="AD24" s="97">
        <f t="shared" ca="1" si="14"/>
        <v>0.37799963597482966</v>
      </c>
      <c r="AE24" s="97">
        <f t="shared" ca="1" si="15"/>
        <v>0.89290479890241947</v>
      </c>
      <c r="AF24" s="98" t="str">
        <f t="shared" si="16"/>
        <v/>
      </c>
      <c r="AG24" s="106"/>
      <c r="AH24" s="106"/>
      <c r="AJ24" s="94">
        <v>40057</v>
      </c>
      <c r="AK24" s="100">
        <f>IF('Raw Data'!BA30="","",'Raw Data'!BA30)</f>
        <v>10.6</v>
      </c>
      <c r="AL24" s="100">
        <f t="shared" ca="1" si="7"/>
        <v>0.77312506419442262</v>
      </c>
      <c r="AM24" s="94">
        <v>40057</v>
      </c>
      <c r="AN24" s="97">
        <f ca="1">AVERAGE(OFFSET(K$6,3*ROWS(K$6:K24)-3,,3))</f>
        <v>0.54162722751143744</v>
      </c>
      <c r="AO24" s="97">
        <f ca="1">AVERAGE(OFFSET(L$6,3*ROWS(L$6:L24)-3,,3))</f>
        <v>1.511490154191016</v>
      </c>
      <c r="AP24" s="97">
        <f ca="1">AVERAGE(OFFSET(M$6,3*ROWS(M$6:M24)-3,,3))</f>
        <v>-1.741946858307621</v>
      </c>
      <c r="AQ24" s="97">
        <f ca="1">AVERAGE(OFFSET(N$6,3*ROWS(N$6:N24)-3,,3))</f>
        <v>-0.93720477844438399</v>
      </c>
      <c r="AR24" s="97">
        <f ca="1">AVERAGE(OFFSET(O$6,3*ROWS(O$6:O24)-3,,3))</f>
        <v>3.6907564982763712</v>
      </c>
      <c r="AS24" s="97">
        <f ca="1">AVERAGE(OFFSET(P$6,3*ROWS(P$6:P24)-3,,3))</f>
        <v>1.054296471621518</v>
      </c>
      <c r="AT24" s="97">
        <f ca="1">AVERAGE(OFFSET(Q$6,3*ROWS(Q$6:Q24)-3,,3))</f>
        <v>0.92871764085736253</v>
      </c>
      <c r="AU24" s="97">
        <f ca="1">AVERAGE(OFFSET(R$6,3*ROWS(R$6:R24)-3,,3))</f>
        <v>0.664699183113448</v>
      </c>
      <c r="AV24" s="100">
        <f t="shared" ca="1" si="8"/>
        <v>0.51695129722824729</v>
      </c>
      <c r="AW24" s="102">
        <f t="shared" ca="1" si="19"/>
        <v>9.8035134253205172</v>
      </c>
      <c r="AX24" s="103">
        <f t="shared" ca="1" si="18"/>
        <v>0.79648657467948247</v>
      </c>
      <c r="AY24" s="97"/>
      <c r="AZ24" s="97"/>
    </row>
    <row r="25" spans="1:84" ht="14.5" x14ac:dyDescent="0.35">
      <c r="A25" s="94">
        <v>38930</v>
      </c>
      <c r="B25" s="95">
        <f>IF('Raw Data'!B39="","",'Raw Data'!B39)</f>
        <v>15.7</v>
      </c>
      <c r="C25" s="95">
        <f>IF('Raw Data'!C39="","",'Raw Data'!C39)</f>
        <v>29.1</v>
      </c>
      <c r="D25" s="95">
        <f>IF('Raw Data'!D39="","",'Raw Data'!D39)</f>
        <v>32.694670332884805</v>
      </c>
      <c r="E25" s="95">
        <f>IF('Raw Data'!E39="","",'Raw Data'!E39)</f>
        <v>21.489912088373792</v>
      </c>
      <c r="F25" s="95">
        <f>IF('Raw Data'!F39="","",'Raw Data'!F39)</f>
        <v>14.800000000000004</v>
      </c>
      <c r="G25" s="95">
        <f>IF('Raw Data'!G39="","",'Raw Data'!G39)</f>
        <v>12.899999999999995</v>
      </c>
      <c r="H25" s="95">
        <f>IF('Raw Data'!J39="","",'Raw Data'!J39)</f>
        <v>53.1</v>
      </c>
      <c r="I25" s="96" t="str">
        <f>IF('Raw Data'!K39="","",'Raw Data'!K39)</f>
        <v/>
      </c>
      <c r="J25" s="105"/>
      <c r="K25" s="97">
        <f t="shared" ca="1" si="4"/>
        <v>1.1897295650355175</v>
      </c>
      <c r="L25" s="97">
        <f t="shared" ca="1" si="4"/>
        <v>1.1496526897370294</v>
      </c>
      <c r="M25" s="97">
        <f t="shared" ca="1" si="4"/>
        <v>1.4988898301302676</v>
      </c>
      <c r="N25" s="97">
        <f t="shared" ca="1" si="4"/>
        <v>0.71230167282499224</v>
      </c>
      <c r="O25" s="97">
        <f t="shared" ca="1" si="4"/>
        <v>0.2432687462753656</v>
      </c>
      <c r="P25" s="97">
        <f t="shared" ca="1" si="4"/>
        <v>0.37291469736094407</v>
      </c>
      <c r="Q25" s="97">
        <f t="shared" ca="1" si="4"/>
        <v>0.65415251920279793</v>
      </c>
      <c r="R25" s="98"/>
      <c r="S25" s="99"/>
      <c r="T25" s="99"/>
      <c r="V25" s="97"/>
      <c r="W25" s="100"/>
      <c r="X25" s="94">
        <v>38930</v>
      </c>
      <c r="Y25" s="97">
        <f t="shared" ca="1" si="9"/>
        <v>1.4977385967301302</v>
      </c>
      <c r="Z25" s="97">
        <f t="shared" ca="1" si="10"/>
        <v>1.2591161243617648</v>
      </c>
      <c r="AA25" s="97">
        <f t="shared" ca="1" si="11"/>
        <v>1.1018431700853275</v>
      </c>
      <c r="AB25" s="97">
        <f t="shared" ca="1" si="12"/>
        <v>0.59214422063678873</v>
      </c>
      <c r="AC25" s="97">
        <f t="shared" ca="1" si="13"/>
        <v>0.21193812081089644</v>
      </c>
      <c r="AD25" s="97">
        <f t="shared" ca="1" si="14"/>
        <v>0.36274482013317483</v>
      </c>
      <c r="AE25" s="97">
        <f t="shared" ca="1" si="15"/>
        <v>0.68996536115774099</v>
      </c>
      <c r="AF25" s="98" t="str">
        <f t="shared" si="16"/>
        <v/>
      </c>
      <c r="AG25" s="106"/>
      <c r="AH25" s="106"/>
      <c r="AJ25" s="94">
        <v>40148</v>
      </c>
      <c r="AK25" s="100">
        <f>IF('Raw Data'!BA31="","",'Raw Data'!BA31)</f>
        <v>11.9</v>
      </c>
      <c r="AL25" s="100">
        <f t="shared" ca="1" si="7"/>
        <v>1.1912437213607938</v>
      </c>
      <c r="AM25" s="94">
        <v>40148</v>
      </c>
      <c r="AN25" s="97">
        <f ca="1">AVERAGE(OFFSET(K$6,3*ROWS(K$6:K25)-3,,3))</f>
        <v>1.6196588384425807</v>
      </c>
      <c r="AO25" s="97">
        <f ca="1">AVERAGE(OFFSET(L$6,3*ROWS(L$6:L25)-3,,3))</f>
        <v>1.405067370528079</v>
      </c>
      <c r="AP25" s="97">
        <f ca="1">AVERAGE(OFFSET(M$6,3*ROWS(M$6:M25)-3,,3))</f>
        <v>-0.43680189826544974</v>
      </c>
      <c r="AQ25" s="97">
        <f ca="1">AVERAGE(OFFSET(N$6,3*ROWS(N$6:N25)-3,,3))</f>
        <v>0.86509149848807254</v>
      </c>
      <c r="AR25" s="97">
        <f ca="1">AVERAGE(OFFSET(O$6,3*ROWS(O$6:O25)-3,,3))</f>
        <v>3.2263918708565669</v>
      </c>
      <c r="AS25" s="97">
        <f ca="1">AVERAGE(OFFSET(P$6,3*ROWS(P$6:P25)-3,,3))</f>
        <v>0.91700312904662606</v>
      </c>
      <c r="AT25" s="97">
        <f ca="1">AVERAGE(OFFSET(Q$6,3*ROWS(Q$6:Q25)-3,,3))</f>
        <v>1.5733487960463448</v>
      </c>
      <c r="AU25" s="97">
        <f ca="1">AVERAGE(OFFSET(R$6,3*ROWS(R$6:R25)-3,,3))</f>
        <v>1.0943204036331013</v>
      </c>
      <c r="AV25" s="100">
        <f t="shared" ca="1" si="8"/>
        <v>1.5454263061336804</v>
      </c>
      <c r="AW25" s="102">
        <f t="shared" ca="1" si="19"/>
        <v>13.001212185376227</v>
      </c>
      <c r="AX25" s="103">
        <f t="shared" ca="1" si="18"/>
        <v>-1.1012121853762267</v>
      </c>
      <c r="AY25" s="97"/>
      <c r="AZ25" s="97"/>
      <c r="CD25" s="110"/>
      <c r="CE25" s="110"/>
      <c r="CF25" s="110"/>
    </row>
    <row r="26" spans="1:84" ht="14.5" x14ac:dyDescent="0.35">
      <c r="A26" s="94">
        <v>38961</v>
      </c>
      <c r="B26" s="95">
        <f>IF('Raw Data'!B40="","",'Raw Data'!B40)</f>
        <v>16.100000000000001</v>
      </c>
      <c r="C26" s="95">
        <f>IF('Raw Data'!C40="","",'Raw Data'!C40)</f>
        <v>28.2</v>
      </c>
      <c r="D26" s="95">
        <f>IF('Raw Data'!D40="","",'Raw Data'!D40)</f>
        <v>30.546843815932029</v>
      </c>
      <c r="E26" s="95">
        <f>IF('Raw Data'!E40="","",'Raw Data'!E40)</f>
        <v>20.174805486579235</v>
      </c>
      <c r="F26" s="95">
        <f>IF('Raw Data'!F40="","",'Raw Data'!F40)</f>
        <v>13.73</v>
      </c>
      <c r="G26" s="95">
        <f>IF('Raw Data'!G40="","",'Raw Data'!G40)</f>
        <v>12.699999999999998</v>
      </c>
      <c r="H26" s="95">
        <f>IF('Raw Data'!J40="","",'Raw Data'!J40)</f>
        <v>57</v>
      </c>
      <c r="I26" s="96" t="str">
        <f>IF('Raw Data'!K40="","",'Raw Data'!K40)</f>
        <v/>
      </c>
      <c r="J26" s="105"/>
      <c r="K26" s="97">
        <f t="shared" ca="1" si="4"/>
        <v>1.2667318229591711</v>
      </c>
      <c r="L26" s="97">
        <f t="shared" ca="1" si="4"/>
        <v>1.0675551137684776</v>
      </c>
      <c r="M26" s="97">
        <f t="shared" ca="1" si="4"/>
        <v>1.3681916313215925</v>
      </c>
      <c r="N26" s="97">
        <f t="shared" ca="1" si="4"/>
        <v>0.64031750331996473</v>
      </c>
      <c r="O26" s="97">
        <f t="shared" ca="1" si="4"/>
        <v>6.3677125309392346E-2</v>
      </c>
      <c r="P26" s="97">
        <f t="shared" ca="1" si="4"/>
        <v>0.34240506567763518</v>
      </c>
      <c r="Q26" s="97">
        <f t="shared" ca="1" si="4"/>
        <v>2.050853355445589</v>
      </c>
      <c r="R26" s="98"/>
      <c r="S26" s="99"/>
      <c r="T26" s="99"/>
      <c r="V26" s="97"/>
      <c r="W26" s="100"/>
      <c r="X26" s="94">
        <v>38961</v>
      </c>
      <c r="Y26" s="97">
        <f t="shared" ca="1" si="9"/>
        <v>1.279565532613113</v>
      </c>
      <c r="Z26" s="97">
        <f t="shared" ca="1" si="10"/>
        <v>1.1648559445460203</v>
      </c>
      <c r="AA26" s="97">
        <f t="shared" ca="1" si="11"/>
        <v>1.2491655273085531</v>
      </c>
      <c r="AB26" s="97">
        <f ca="1">IF(OR(N26="",N25="",N24=""),"",AVERAGE(N24:N26))</f>
        <v>0.65170303147365294</v>
      </c>
      <c r="AC26" s="97">
        <f t="shared" ca="1" si="13"/>
        <v>0.21137864535617382</v>
      </c>
      <c r="AD26" s="97">
        <f t="shared" ca="1" si="14"/>
        <v>0.36782975874705937</v>
      </c>
      <c r="AE26" s="97">
        <f t="shared" ca="1" si="15"/>
        <v>1.0361561667221935</v>
      </c>
      <c r="AF26" s="98" t="str">
        <f t="shared" si="16"/>
        <v/>
      </c>
      <c r="AG26" s="106"/>
      <c r="AH26" s="106"/>
      <c r="AJ26" s="94">
        <v>40238</v>
      </c>
      <c r="AK26" s="100">
        <f>IF('Raw Data'!BA32="","",'Raw Data'!BA32)</f>
        <v>12.2</v>
      </c>
      <c r="AL26" s="100">
        <f t="shared" ca="1" si="7"/>
        <v>1.2877326422453406</v>
      </c>
      <c r="AM26" s="94">
        <v>40238</v>
      </c>
      <c r="AN26" s="97">
        <f ca="1">AVERAGE(OFFSET(K$6,3*ROWS(K$6:K26)-3,,3))</f>
        <v>1.4784880322492169</v>
      </c>
      <c r="AO26" s="97">
        <f ca="1">AVERAGE(OFFSET(L$6,3*ROWS(L$6:L26)-3,,3))</f>
        <v>0.91552256567856716</v>
      </c>
      <c r="AP26" s="97">
        <f ca="1">AVERAGE(OFFSET(M$6,3*ROWS(M$6:M26)-3,,3))</f>
        <v>1.3519366213559258</v>
      </c>
      <c r="AQ26" s="97">
        <f ca="1">AVERAGE(OFFSET(N$6,3*ROWS(N$6:N26)-3,,3))</f>
        <v>2.7977735930359713</v>
      </c>
      <c r="AR26" s="97">
        <f ca="1">AVERAGE(OFFSET(O$6,3*ROWS(O$6:O26)-3,,3))</f>
        <v>1.7734341149418285</v>
      </c>
      <c r="AS26" s="97">
        <f ca="1">AVERAGE(OFFSET(P$6,3*ROWS(P$6:P26)-3,,3))</f>
        <v>0.82038929538281413</v>
      </c>
      <c r="AT26" s="97">
        <f ca="1">AVERAGE(OFFSET(Q$6,3*ROWS(Q$6:Q26)-3,,3))</f>
        <v>1.0839066226621179</v>
      </c>
      <c r="AU26" s="97">
        <f ca="1">AVERAGE(OFFSET(R$6,3*ROWS(R$6:R26)-3,,3))</f>
        <v>0.65447010643440906</v>
      </c>
      <c r="AV26" s="100">
        <f t="shared" ca="1" si="8"/>
        <v>1.2854503875983467</v>
      </c>
      <c r="AW26" s="102">
        <f t="shared" ca="1" si="19"/>
        <v>12.192904093155757</v>
      </c>
      <c r="AX26" s="103">
        <f t="shared" ca="1" si="18"/>
        <v>7.0959068442419948E-3</v>
      </c>
      <c r="AY26" s="97"/>
      <c r="AZ26" s="97"/>
      <c r="CD26" s="111"/>
      <c r="CE26" s="111"/>
      <c r="CF26" s="111"/>
    </row>
    <row r="27" spans="1:84" ht="14.5" x14ac:dyDescent="0.35">
      <c r="A27" s="94">
        <v>38991</v>
      </c>
      <c r="B27" s="95">
        <f>IF('Raw Data'!B41="","",'Raw Data'!B41)</f>
        <v>14.7</v>
      </c>
      <c r="C27" s="95">
        <f>IF('Raw Data'!C41="","",'Raw Data'!C41)</f>
        <v>26.8</v>
      </c>
      <c r="D27" s="95">
        <f>IF('Raw Data'!D41="","",'Raw Data'!D41)</f>
        <v>29.506798970966557</v>
      </c>
      <c r="E27" s="95">
        <f>IF('Raw Data'!E41="","",'Raw Data'!E41)</f>
        <v>16.252816431656854</v>
      </c>
      <c r="F27" s="95">
        <f>IF('Raw Data'!F41="","",'Raw Data'!F41)</f>
        <v>13.799999999999994</v>
      </c>
      <c r="G27" s="95">
        <f>IF('Raw Data'!G41="","",'Raw Data'!G41)</f>
        <v>13.200000000000006</v>
      </c>
      <c r="H27" s="95">
        <f>IF('Raw Data'!J41="","",'Raw Data'!J41)</f>
        <v>54.7</v>
      </c>
      <c r="I27" s="96" t="str">
        <f>IF('Raw Data'!K41="","",'Raw Data'!K41)</f>
        <v/>
      </c>
      <c r="J27" s="105"/>
      <c r="K27" s="97">
        <f t="shared" ca="1" si="4"/>
        <v>0.99722392022638473</v>
      </c>
      <c r="L27" s="97">
        <f t="shared" ca="1" si="4"/>
        <v>0.93984777337295278</v>
      </c>
      <c r="M27" s="97">
        <f t="shared" ca="1" si="4"/>
        <v>1.3049034714798524</v>
      </c>
      <c r="N27" s="97">
        <f t="shared" ca="1" si="4"/>
        <v>0.42564203553571994</v>
      </c>
      <c r="O27" s="97">
        <f t="shared" ca="1" si="4"/>
        <v>7.5426109858566986E-2</v>
      </c>
      <c r="P27" s="97">
        <f t="shared" ca="1" si="4"/>
        <v>0.41867914488590968</v>
      </c>
      <c r="Q27" s="97">
        <f t="shared" ca="1" si="4"/>
        <v>1.2271579904818926</v>
      </c>
      <c r="R27" s="98"/>
      <c r="S27" s="99"/>
      <c r="T27" s="99"/>
      <c r="V27" s="97"/>
      <c r="W27" s="100"/>
      <c r="X27" s="94">
        <v>38991</v>
      </c>
      <c r="Y27" s="97">
        <f t="shared" ca="1" si="9"/>
        <v>1.1512284360736913</v>
      </c>
      <c r="Z27" s="97">
        <f t="shared" ca="1" si="10"/>
        <v>1.0523518589594865</v>
      </c>
      <c r="AA27" s="97">
        <f t="shared" ca="1" si="11"/>
        <v>1.3906616443105708</v>
      </c>
      <c r="AB27" s="97">
        <f t="shared" ca="1" si="12"/>
        <v>0.5927537372268924</v>
      </c>
      <c r="AC27" s="97">
        <f t="shared" ca="1" si="13"/>
        <v>0.127457327147775</v>
      </c>
      <c r="AD27" s="97">
        <f t="shared" ca="1" si="14"/>
        <v>0.37799963597482966</v>
      </c>
      <c r="AE27" s="97">
        <f t="shared" ca="1" si="15"/>
        <v>1.3107212883767598</v>
      </c>
      <c r="AF27" s="98" t="str">
        <f t="shared" si="16"/>
        <v/>
      </c>
      <c r="AG27" s="106"/>
      <c r="AH27" s="106"/>
      <c r="AJ27" s="94">
        <v>40330</v>
      </c>
      <c r="AK27" s="100">
        <f>IF('Raw Data'!BA33="","",'Raw Data'!BA33)</f>
        <v>10.8</v>
      </c>
      <c r="AL27" s="100">
        <f t="shared" ca="1" si="7"/>
        <v>0.83745101145078771</v>
      </c>
      <c r="AM27" s="94">
        <v>40330</v>
      </c>
      <c r="AN27" s="97">
        <f ca="1">AVERAGE(OFFSET(K$6,3*ROWS(K$6:K27)-3,,3))</f>
        <v>1.2474812584782575</v>
      </c>
      <c r="AO27" s="97">
        <f ca="1">AVERAGE(OFFSET(L$6,3*ROWS(L$6:L27)-3,,3))</f>
        <v>0.8516688954808046</v>
      </c>
      <c r="AP27" s="97">
        <f ca="1">AVERAGE(OFFSET(M$6,3*ROWS(M$6:M27)-3,,3))</f>
        <v>1.9980213231737884</v>
      </c>
      <c r="AQ27" s="97">
        <f ca="1">AVERAGE(OFFSET(N$6,3*ROWS(N$6:N27)-3,,3))</f>
        <v>1.7385103065042335</v>
      </c>
      <c r="AR27" s="97">
        <f ca="1">AVERAGE(OFFSET(O$6,3*ROWS(O$6:O27)-3,,3))</f>
        <v>0.71658498097073198</v>
      </c>
      <c r="AS27" s="97">
        <f ca="1">AVERAGE(OFFSET(P$6,3*ROWS(P$6:P27)-3,,3))</f>
        <v>0.7898796636995048</v>
      </c>
      <c r="AT27" s="97">
        <f ca="1">AVERAGE(OFFSET(Q$6,3*ROWS(Q$6:Q27)-3,,3))</f>
        <v>0.94065525484234491</v>
      </c>
      <c r="AU27" s="97">
        <f ca="1">AVERAGE(OFFSET(R$6,3*ROWS(R$6:R27)-3,,3))</f>
        <v>0.88973887005231411</v>
      </c>
      <c r="AV27" s="100">
        <f t="shared" ca="1" si="8"/>
        <v>1.3004854219257465</v>
      </c>
      <c r="AW27" s="102">
        <f t="shared" ca="1" si="19"/>
        <v>12.239650499446455</v>
      </c>
      <c r="AX27" s="103">
        <f t="shared" ca="1" si="18"/>
        <v>-1.4396504994464543</v>
      </c>
      <c r="AY27" s="97"/>
      <c r="AZ27" s="97"/>
      <c r="CD27" s="111"/>
      <c r="CE27" s="111"/>
      <c r="CF27" s="111"/>
    </row>
    <row r="28" spans="1:84" ht="14.5" x14ac:dyDescent="0.35">
      <c r="A28" s="94">
        <v>39022</v>
      </c>
      <c r="B28" s="95">
        <f>IF('Raw Data'!B42="","",'Raw Data'!B42)</f>
        <v>14.9</v>
      </c>
      <c r="C28" s="95">
        <f>IF('Raw Data'!C42="","",'Raw Data'!C42)</f>
        <v>26.6</v>
      </c>
      <c r="D28" s="95">
        <f>IF('Raw Data'!D42="","",'Raw Data'!D42)</f>
        <v>32.70586605720618</v>
      </c>
      <c r="E28" s="95">
        <f>IF('Raw Data'!E42="","",'Raw Data'!E42)</f>
        <v>17.265050839272121</v>
      </c>
      <c r="F28" s="95">
        <f>IF('Raw Data'!F42="","",'Raw Data'!F42)</f>
        <v>12.899999999999995</v>
      </c>
      <c r="G28" s="95">
        <f>IF('Raw Data'!G42="","",'Raw Data'!G42)</f>
        <v>12.6</v>
      </c>
      <c r="H28" s="95">
        <f>IF('Raw Data'!J42="","",'Raw Data'!J42)</f>
        <v>55.3</v>
      </c>
      <c r="I28" s="96" t="str">
        <f>IF('Raw Data'!K42="","",'Raw Data'!K42)</f>
        <v/>
      </c>
      <c r="J28" s="105"/>
      <c r="K28" s="97">
        <f t="shared" ca="1" si="4"/>
        <v>1.0357250491882115</v>
      </c>
      <c r="L28" s="97">
        <f t="shared" ca="1" si="4"/>
        <v>0.92160386760216362</v>
      </c>
      <c r="M28" s="97">
        <f t="shared" ca="1" si="4"/>
        <v>1.4995711053597205</v>
      </c>
      <c r="N28" s="97">
        <f t="shared" ca="1" si="4"/>
        <v>0.48104807872428668</v>
      </c>
      <c r="O28" s="97">
        <f t="shared" ca="1" si="4"/>
        <v>-7.5632262916549911E-2</v>
      </c>
      <c r="P28" s="97">
        <f t="shared" ca="1" si="4"/>
        <v>0.3271502498359809</v>
      </c>
      <c r="Q28" s="97">
        <f t="shared" ca="1" si="4"/>
        <v>1.4420350422115507</v>
      </c>
      <c r="R28" s="98"/>
      <c r="S28" s="99"/>
      <c r="T28" s="99"/>
      <c r="V28" s="97"/>
      <c r="W28" s="100"/>
      <c r="X28" s="94">
        <v>39022</v>
      </c>
      <c r="Y28" s="97">
        <f t="shared" ca="1" si="9"/>
        <v>1.0998935974579225</v>
      </c>
      <c r="Z28" s="97">
        <f t="shared" ca="1" si="10"/>
        <v>0.97633558491453132</v>
      </c>
      <c r="AA28" s="97">
        <f t="shared" ca="1" si="11"/>
        <v>1.3908887360537217</v>
      </c>
      <c r="AB28" s="97">
        <f t="shared" ca="1" si="12"/>
        <v>0.51566920585999043</v>
      </c>
      <c r="AC28" s="97">
        <f t="shared" ca="1" si="13"/>
        <v>2.1156990750469808E-2</v>
      </c>
      <c r="AD28" s="97">
        <f t="shared" ca="1" si="14"/>
        <v>0.36274482013317527</v>
      </c>
      <c r="AE28" s="97">
        <f t="shared" ca="1" si="15"/>
        <v>1.5733487960463439</v>
      </c>
      <c r="AF28" s="98" t="str">
        <f t="shared" si="16"/>
        <v/>
      </c>
      <c r="AG28" s="106"/>
      <c r="AH28" s="106"/>
      <c r="AJ28" s="94">
        <v>40422</v>
      </c>
      <c r="AK28" s="100">
        <f>IF('Raw Data'!BA34="","",'Raw Data'!BA34)</f>
        <v>9.9</v>
      </c>
      <c r="AL28" s="100">
        <f t="shared" ca="1" si="7"/>
        <v>0.54798424879714613</v>
      </c>
      <c r="AM28" s="94">
        <v>40422</v>
      </c>
      <c r="AN28" s="97">
        <f ca="1">AVERAGE(OFFSET(K$6,3*ROWS(K$6:K28)-3,,3))</f>
        <v>0.77263400128239679</v>
      </c>
      <c r="AO28" s="97">
        <f ca="1">AVERAGE(OFFSET(L$6,3*ROWS(L$6:L28)-3,,3))</f>
        <v>0.75132741374146372</v>
      </c>
      <c r="AP28" s="97">
        <f ca="1">AVERAGE(OFFSET(M$6,3*ROWS(M$6:M28)-3,,3))</f>
        <v>1.4848105694451013</v>
      </c>
      <c r="AQ28" s="97">
        <f ca="1">AVERAGE(OFFSET(N$6,3*ROWS(N$6:N28)-3,,3))</f>
        <v>1.055536104387774</v>
      </c>
      <c r="AR28" s="97">
        <f ca="1">AVERAGE(OFFSET(O$6,3*ROWS(O$6:O28)-3,,3))</f>
        <v>0.2824320281059513</v>
      </c>
      <c r="AS28" s="97">
        <f ca="1">AVERAGE(OFFSET(P$6,3*ROWS(P$6:P28)-3,,3))</f>
        <v>0.75937003201619524</v>
      </c>
      <c r="AT28" s="97">
        <f ca="1">AVERAGE(OFFSET(Q$6,3*ROWS(Q$6:Q28)-3,,3))</f>
        <v>0.34377455559328846</v>
      </c>
      <c r="AU28" s="97">
        <f ca="1">AVERAGE(OFFSET(R$6,3*ROWS(R$6:R28)-3,,3))</f>
        <v>0.71584456650864547</v>
      </c>
      <c r="AV28" s="100">
        <f t="shared" ca="1" si="8"/>
        <v>0.81989429562187166</v>
      </c>
      <c r="AW28" s="102">
        <f t="shared" ca="1" si="19"/>
        <v>10.745413269208628</v>
      </c>
      <c r="AX28" s="103">
        <f t="shared" ca="1" si="18"/>
        <v>-0.84541326920862758</v>
      </c>
      <c r="AY28" s="97"/>
      <c r="AZ28" s="97"/>
      <c r="CD28" s="111"/>
      <c r="CE28" s="111"/>
      <c r="CF28" s="111"/>
    </row>
    <row r="29" spans="1:84" ht="14.5" x14ac:dyDescent="0.35">
      <c r="A29" s="94">
        <v>39052</v>
      </c>
      <c r="B29" s="95">
        <f>IF('Raw Data'!B43="","",'Raw Data'!B43)</f>
        <v>14.7</v>
      </c>
      <c r="C29" s="95">
        <f>IF('Raw Data'!C43="","",'Raw Data'!C43)</f>
        <v>24.5</v>
      </c>
      <c r="D29" s="95">
        <f>IF('Raw Data'!D43="","",'Raw Data'!D43)</f>
        <v>24.673395493189386</v>
      </c>
      <c r="E29" s="95">
        <f>IF('Raw Data'!E43="","",'Raw Data'!E43)</f>
        <v>13.909346652443572</v>
      </c>
      <c r="F29" s="95">
        <f>IF('Raw Data'!F43="","",'Raw Data'!F43)</f>
        <v>12.270000000000003</v>
      </c>
      <c r="G29" s="95">
        <f>IF('Raw Data'!G43="","",'Raw Data'!G43)</f>
        <v>12.199999999999994</v>
      </c>
      <c r="H29" s="95">
        <f>IF('Raw Data'!J43="","",'Raw Data'!J43)</f>
        <v>54.8</v>
      </c>
      <c r="I29" s="96" t="str">
        <f>IF('Raw Data'!K43="","",'Raw Data'!K43)</f>
        <v/>
      </c>
      <c r="J29" s="105"/>
      <c r="K29" s="97">
        <f t="shared" ca="1" si="4"/>
        <v>0.99722392022638473</v>
      </c>
      <c r="L29" s="97">
        <f t="shared" ca="1" si="4"/>
        <v>0.73004285700887628</v>
      </c>
      <c r="M29" s="97">
        <f t="shared" ca="1" si="4"/>
        <v>1.0107842194476586</v>
      </c>
      <c r="N29" s="97">
        <f t="shared" ca="1" si="4"/>
        <v>0.2973689924328986</v>
      </c>
      <c r="O29" s="97">
        <f t="shared" ca="1" si="4"/>
        <v>-0.18137312385913054</v>
      </c>
      <c r="P29" s="97">
        <f t="shared" ca="1" si="4"/>
        <v>0.26613098646936151</v>
      </c>
      <c r="Q29" s="97">
        <f t="shared" ca="1" si="4"/>
        <v>1.2629708324368338</v>
      </c>
      <c r="R29" s="98"/>
      <c r="S29" s="99"/>
      <c r="T29" s="99"/>
      <c r="V29" s="97"/>
      <c r="W29" s="100"/>
      <c r="X29" s="94">
        <v>39052</v>
      </c>
      <c r="Y29" s="97">
        <f t="shared" ca="1" si="9"/>
        <v>1.010057629880327</v>
      </c>
      <c r="Z29" s="97">
        <f t="shared" ca="1" si="10"/>
        <v>0.86383149932799752</v>
      </c>
      <c r="AA29" s="97">
        <f t="shared" ca="1" si="11"/>
        <v>1.2717529320957439</v>
      </c>
      <c r="AB29" s="97">
        <f t="shared" ca="1" si="12"/>
        <v>0.40135303556430174</v>
      </c>
      <c r="AC29" s="97">
        <f t="shared" ca="1" si="13"/>
        <v>-6.0526425639037817E-2</v>
      </c>
      <c r="AD29" s="97">
        <f t="shared" ca="1" si="14"/>
        <v>0.3373201270637507</v>
      </c>
      <c r="AE29" s="97">
        <f t="shared" ca="1" si="15"/>
        <v>1.3107212883767592</v>
      </c>
      <c r="AF29" s="98" t="str">
        <f t="shared" si="16"/>
        <v/>
      </c>
      <c r="AG29" s="106"/>
      <c r="AH29" s="106"/>
      <c r="AJ29" s="94">
        <v>40513</v>
      </c>
      <c r="AK29" s="100">
        <f>IF('Raw Data'!BA35="","",'Raw Data'!BA35)</f>
        <v>9.9</v>
      </c>
      <c r="AL29" s="100">
        <f t="shared" ca="1" si="7"/>
        <v>0.54798424879714613</v>
      </c>
      <c r="AM29" s="94">
        <v>40513</v>
      </c>
      <c r="AN29" s="97">
        <f ca="1">AVERAGE(OFFSET(K$6,3*ROWS(K$6:K29)-3,,3))</f>
        <v>0.72771601749359904</v>
      </c>
      <c r="AO29" s="97">
        <f ca="1">AVERAGE(OFFSET(L$6,3*ROWS(L$6:L29)-3,,3))</f>
        <v>0.7391648098942708</v>
      </c>
      <c r="AP29" s="97">
        <f ca="1">AVERAGE(OFFSET(M$6,3*ROWS(M$6:M29)-3,,3))</f>
        <v>1.042238397622131</v>
      </c>
      <c r="AQ29" s="97">
        <f ca="1">AVERAGE(OFFSET(N$6,3*ROWS(N$6:N29)-3,,3))</f>
        <v>1.2961355083700561</v>
      </c>
      <c r="AR29" s="97">
        <f ca="1">AVERAGE(OFFSET(O$6,3*ROWS(O$6:O29)-3,,3))</f>
        <v>0.27124251901149798</v>
      </c>
      <c r="AS29" s="97">
        <f ca="1">AVERAGE(OFFSET(P$6,3*ROWS(P$6:P29)-3,,3))</f>
        <v>0.62716162805518849</v>
      </c>
      <c r="AT29" s="97">
        <f ca="1">AVERAGE(OFFSET(Q$6,3*ROWS(Q$6:Q29)-3,,3))</f>
        <v>1.1913451485269488</v>
      </c>
      <c r="AU29" s="97">
        <f ca="1">AVERAGE(OFFSET(R$6,3*ROWS(R$6:R29)-3,,3))</f>
        <v>0.93065517676847132</v>
      </c>
      <c r="AV29" s="100">
        <f t="shared" ca="1" si="8"/>
        <v>0.58394347233852228</v>
      </c>
      <c r="AW29" s="102">
        <f t="shared" ca="1" si="19"/>
        <v>10.011803168317334</v>
      </c>
      <c r="AX29" s="103">
        <f t="shared" ca="1" si="18"/>
        <v>-0.1118031683173335</v>
      </c>
      <c r="AY29" s="97"/>
      <c r="AZ29" s="97"/>
      <c r="CD29" s="111"/>
      <c r="CE29" s="111"/>
      <c r="CF29" s="111"/>
    </row>
    <row r="30" spans="1:84" x14ac:dyDescent="0.3">
      <c r="A30" s="94">
        <v>39083</v>
      </c>
      <c r="B30" s="95">
        <f>IF('Raw Data'!B44="","",'Raw Data'!B44)</f>
        <v>18.5</v>
      </c>
      <c r="C30" s="95">
        <f>IF('Raw Data'!C44="","",'Raw Data'!C44)</f>
        <v>23.4</v>
      </c>
      <c r="D30" s="95">
        <f>IF('Raw Data'!D44="","",'Raw Data'!D44)</f>
        <v>32.96379326229156</v>
      </c>
      <c r="E30" s="95">
        <f>IF('Raw Data'!E44="","",'Raw Data'!E44)</f>
        <v>29.786590731872675</v>
      </c>
      <c r="F30" s="95">
        <f>IF('Raw Data'!F44="","",'Raw Data'!F44)</f>
        <v>13.799999999999997</v>
      </c>
      <c r="G30" s="95">
        <f>IF('Raw Data'!G44="","",'Raw Data'!G44)</f>
        <v>10.900000000000002</v>
      </c>
      <c r="H30" s="95">
        <f>IF('Raw Data'!J44="","",'Raw Data'!J44)</f>
        <v>55.1</v>
      </c>
      <c r="I30" s="95">
        <f>IF('Raw Data'!K44="","",'Raw Data'!K44)</f>
        <v>60.4</v>
      </c>
      <c r="J30" s="105"/>
      <c r="K30" s="97">
        <f t="shared" ca="1" si="4"/>
        <v>1.7287453705010896</v>
      </c>
      <c r="L30" s="97">
        <f t="shared" ca="1" si="4"/>
        <v>0.62970137526953518</v>
      </c>
      <c r="M30" s="97">
        <f t="shared" ca="1" si="4"/>
        <v>1.5152663306781238</v>
      </c>
      <c r="N30" s="97">
        <f t="shared" ca="1" si="4"/>
        <v>1.1664317950427672</v>
      </c>
      <c r="O30" s="97">
        <f t="shared" ca="1" si="4"/>
        <v>7.5426109858567583E-2</v>
      </c>
      <c r="P30" s="97">
        <f t="shared" ca="1" si="4"/>
        <v>6.7818380527852648E-2</v>
      </c>
      <c r="Q30" s="97">
        <f t="shared" ca="1" si="4"/>
        <v>1.3704093583016654</v>
      </c>
      <c r="R30" s="97">
        <f t="shared" ca="1" si="4"/>
        <v>1.5546288541898725</v>
      </c>
      <c r="S30" s="97">
        <f ca="1">AVERAGE(K30:P30)</f>
        <v>0.8638982269796559</v>
      </c>
      <c r="T30" s="97">
        <f t="shared" ref="T30:T61" ca="1" si="20">$BC$6*R30+$BD$6*Q30+$BE$6*P30+$BF$6*O30+$BG$6*N30+$BH$6*M30+$BI$6*L30</f>
        <v>1.9533094958082304</v>
      </c>
      <c r="V30" s="97"/>
      <c r="W30" s="100"/>
      <c r="X30" s="94">
        <v>39083</v>
      </c>
      <c r="Y30" s="97">
        <f t="shared" ca="1" si="9"/>
        <v>1.2538981133052287</v>
      </c>
      <c r="Z30" s="97">
        <f t="shared" ca="1" si="10"/>
        <v>0.76044936662685847</v>
      </c>
      <c r="AA30" s="97">
        <f t="shared" ca="1" si="11"/>
        <v>1.3418738851618341</v>
      </c>
      <c r="AB30" s="97">
        <f t="shared" ca="1" si="12"/>
        <v>0.64828295539998415</v>
      </c>
      <c r="AC30" s="97">
        <f t="shared" ca="1" si="13"/>
        <v>-6.052642563903763E-2</v>
      </c>
      <c r="AD30" s="97">
        <f t="shared" ca="1" si="14"/>
        <v>0.22036653894439831</v>
      </c>
      <c r="AE30" s="97">
        <f t="shared" ca="1" si="15"/>
        <v>1.3584717443166834</v>
      </c>
      <c r="AF30" s="98" t="str">
        <f t="shared" ca="1" si="16"/>
        <v/>
      </c>
      <c r="AG30" s="106"/>
      <c r="AH30" s="106"/>
      <c r="AJ30" s="94">
        <v>40603</v>
      </c>
      <c r="AK30" s="100">
        <f>IF('Raw Data'!BA36="","",'Raw Data'!BA36)</f>
        <v>10.199999999999999</v>
      </c>
      <c r="AL30" s="100">
        <f t="shared" ca="1" si="7"/>
        <v>0.64447316968169288</v>
      </c>
      <c r="AM30" s="94">
        <v>40603</v>
      </c>
      <c r="AN30" s="97">
        <f ca="1">AVERAGE(OFFSET(K$6,3*ROWS(K$6:K30)-3,,3))</f>
        <v>0.97797335574547173</v>
      </c>
      <c r="AO30" s="97">
        <f ca="1">AVERAGE(OFFSET(L$6,3*ROWS(L$6:L30)-3,,3))</f>
        <v>0.76957131951225277</v>
      </c>
      <c r="AP30" s="97">
        <f ca="1">AVERAGE(OFFSET(M$6,3*ROWS(M$6:M30)-3,,3))</f>
        <v>1.0457866237739504</v>
      </c>
      <c r="AQ30" s="97">
        <f ca="1">AVERAGE(OFFSET(N$6,3*ROWS(N$6:N30)-3,,3))</f>
        <v>1.3048568635004429</v>
      </c>
      <c r="AR30" s="97">
        <f ca="1">AVERAGE(OFFSET(O$6,3*ROWS(O$6:O30)-3,,3))</f>
        <v>-6.4442753822097035E-2</v>
      </c>
      <c r="AS30" s="97">
        <f ca="1">AVERAGE(OFFSET(P$6,3*ROWS(P$6:P30)-3,,3))</f>
        <v>0.25087617062770795</v>
      </c>
      <c r="AT30" s="97">
        <f ca="1">AVERAGE(OFFSET(Q$6,3*ROWS(Q$6:Q30)-3,,3))</f>
        <v>0.55865160732294838</v>
      </c>
      <c r="AU30" s="97">
        <f ca="1">AVERAGE(OFFSET(R$6,3*ROWS(R$6:R30)-3,,3))</f>
        <v>0.75676087322480345</v>
      </c>
      <c r="AV30" s="100">
        <f t="shared" ca="1" si="8"/>
        <v>0.67501931137185323</v>
      </c>
      <c r="AW30" s="102">
        <f t="shared" ca="1" si="19"/>
        <v>10.294973002320265</v>
      </c>
      <c r="AX30" s="103">
        <f t="shared" ca="1" si="18"/>
        <v>-9.4973002320266176E-2</v>
      </c>
      <c r="AY30" s="97"/>
      <c r="AZ30" s="97"/>
    </row>
    <row r="31" spans="1:84" x14ac:dyDescent="0.3">
      <c r="A31" s="94">
        <v>39114</v>
      </c>
      <c r="B31" s="95">
        <f>IF('Raw Data'!B45="","",'Raw Data'!B45)</f>
        <v>12.6</v>
      </c>
      <c r="C31" s="95">
        <f>IF('Raw Data'!C45="","",'Raw Data'!C45)</f>
        <v>23.4</v>
      </c>
      <c r="D31" s="95">
        <f>IF('Raw Data'!D45="","",'Raw Data'!D45)</f>
        <v>51.829741618304816</v>
      </c>
      <c r="E31" s="95">
        <f>IF('Raw Data'!E45="","",'Raw Data'!E45)</f>
        <v>15.156201724667884</v>
      </c>
      <c r="F31" s="95">
        <f>IF('Raw Data'!F45="","",'Raw Data'!F45)</f>
        <v>14.499999999999996</v>
      </c>
      <c r="G31" s="95">
        <f>IF('Raw Data'!G45="","",'Raw Data'!G45)</f>
        <v>14.999999999999993</v>
      </c>
      <c r="H31" s="95">
        <f>IF('Raw Data'!J45="","",'Raw Data'!J45)</f>
        <v>53.1</v>
      </c>
      <c r="I31" s="95">
        <f>IF('Raw Data'!K45="","",'Raw Data'!K45)</f>
        <v>60.6</v>
      </c>
      <c r="J31" s="105"/>
      <c r="K31" s="97">
        <f t="shared" ca="1" si="4"/>
        <v>0.59296206612720592</v>
      </c>
      <c r="L31" s="97">
        <f t="shared" ca="1" si="4"/>
        <v>0.62970137526953518</v>
      </c>
      <c r="M31" s="97">
        <f t="shared" ca="1" si="4"/>
        <v>2.6632852463057644</v>
      </c>
      <c r="N31" s="97">
        <f t="shared" ca="1" si="4"/>
        <v>0.36561732054920687</v>
      </c>
      <c r="O31" s="97">
        <f t="shared" ca="1" si="4"/>
        <v>0.19291595535032524</v>
      </c>
      <c r="P31" s="97">
        <f t="shared" ca="1" si="4"/>
        <v>0.69326583003569087</v>
      </c>
      <c r="Q31" s="97">
        <f t="shared" ca="1" si="4"/>
        <v>0.65415251920279793</v>
      </c>
      <c r="R31" s="97">
        <f t="shared" ca="1" si="4"/>
        <v>1.6160033142641097</v>
      </c>
      <c r="S31" s="97">
        <f t="shared" ref="S31:S94" ca="1" si="21">AVERAGE(K31:P31)</f>
        <v>0.85629129893962153</v>
      </c>
      <c r="T31" s="97">
        <f t="shared" ca="1" si="20"/>
        <v>3.6556315243131023</v>
      </c>
      <c r="V31" s="97"/>
      <c r="W31" s="100"/>
      <c r="X31" s="94">
        <v>39114</v>
      </c>
      <c r="Y31" s="97">
        <f t="shared" ca="1" si="9"/>
        <v>1.1063104522848934</v>
      </c>
      <c r="Z31" s="97">
        <f t="shared" ca="1" si="10"/>
        <v>0.66314853584931555</v>
      </c>
      <c r="AA31" s="97">
        <f t="shared" ca="1" si="11"/>
        <v>1.7297785988105154</v>
      </c>
      <c r="AB31" s="97">
        <f t="shared" ca="1" si="12"/>
        <v>0.60980603600829086</v>
      </c>
      <c r="AC31" s="97">
        <f t="shared" ca="1" si="13"/>
        <v>2.8989647116587428E-2</v>
      </c>
      <c r="AD31" s="97">
        <f t="shared" ca="1" si="14"/>
        <v>0.34240506567763501</v>
      </c>
      <c r="AE31" s="97">
        <f t="shared" ca="1" si="15"/>
        <v>1.0958442366470991</v>
      </c>
      <c r="AF31" s="98" t="str">
        <f t="shared" ca="1" si="16"/>
        <v/>
      </c>
      <c r="AG31" s="106"/>
      <c r="AH31" s="106"/>
      <c r="AJ31" s="94">
        <v>40695</v>
      </c>
      <c r="AK31" s="100">
        <f>IF('Raw Data'!BA37="","",'Raw Data'!BA37)</f>
        <v>10</v>
      </c>
      <c r="AL31" s="100">
        <f t="shared" ca="1" si="7"/>
        <v>0.58014722242532835</v>
      </c>
      <c r="AM31" s="94">
        <v>40695</v>
      </c>
      <c r="AN31" s="97">
        <f ca="1">AVERAGE(OFFSET(K$6,3*ROWS(K$6:K31)-3,,3))</f>
        <v>0.84963625920604979</v>
      </c>
      <c r="AO31" s="97">
        <f ca="1">AVERAGE(OFFSET(L$6,3*ROWS(L$6:L31)-3,,3))</f>
        <v>0.83038433874821715</v>
      </c>
      <c r="AP31" s="97">
        <f ca="1">AVERAGE(OFFSET(M$6,3*ROWS(M$6:M31)-3,,3))</f>
        <v>0.86809235134337459</v>
      </c>
      <c r="AQ31" s="97">
        <f ca="1">AVERAGE(OFFSET(N$6,3*ROWS(N$6:N31)-3,,3))</f>
        <v>0.66801369505475838</v>
      </c>
      <c r="AR31" s="97">
        <f ca="1">AVERAGE(OFFSET(O$6,3*ROWS(O$6:O31)-3,,3))</f>
        <v>-0.3218014629945179</v>
      </c>
      <c r="AS31" s="97">
        <f ca="1">AVERAGE(OFFSET(P$6,3*ROWS(P$6:P31)-3,,3))</f>
        <v>0.25087617062770745</v>
      </c>
      <c r="AT31" s="97">
        <f ca="1">AVERAGE(OFFSET(Q$6,3*ROWS(Q$6:Q31)-3,,3))</f>
        <v>0.23633602972845766</v>
      </c>
      <c r="AU31" s="97">
        <f ca="1">AVERAGE(OFFSET(R$6,3*ROWS(R$6:R31)-3,,3))</f>
        <v>0.76698994990384295</v>
      </c>
      <c r="AV31" s="100">
        <f t="shared" ca="1" si="8"/>
        <v>0.59144158312161099</v>
      </c>
      <c r="AW31" s="102">
        <f t="shared" ca="1" si="19"/>
        <v>10.035116033818422</v>
      </c>
      <c r="AX31" s="103">
        <f t="shared" ca="1" si="18"/>
        <v>-3.511603381842221E-2</v>
      </c>
      <c r="AY31" s="97"/>
      <c r="AZ31" s="97"/>
    </row>
    <row r="32" spans="1:84" x14ac:dyDescent="0.3">
      <c r="A32" s="94">
        <v>39142</v>
      </c>
      <c r="B32" s="95">
        <f>IF('Raw Data'!B46="","",'Raw Data'!B46)</f>
        <v>17.600000000000001</v>
      </c>
      <c r="C32" s="95">
        <f>IF('Raw Data'!C46="","",'Raw Data'!C46)</f>
        <v>25.3</v>
      </c>
      <c r="D32" s="95">
        <f>IF('Raw Data'!D46="","",'Raw Data'!D46)</f>
        <v>7.1226239762109236</v>
      </c>
      <c r="E32" s="95">
        <f>IF('Raw Data'!E46="","",'Raw Data'!E46)</f>
        <v>16.400187868557488</v>
      </c>
      <c r="F32" s="95">
        <f>IF('Raw Data'!F46="","",'Raw Data'!F46)</f>
        <v>12.950000000000003</v>
      </c>
      <c r="G32" s="95">
        <f>IF('Raw Data'!G46="","",'Raw Data'!G46)</f>
        <v>12.8</v>
      </c>
      <c r="H32" s="95">
        <f>IF('Raw Data'!J46="","",'Raw Data'!J46)</f>
        <v>56.1</v>
      </c>
      <c r="I32" s="95">
        <f>IF('Raw Data'!K46="","",'Raw Data'!K46)</f>
        <v>58.2</v>
      </c>
      <c r="J32" s="105"/>
      <c r="K32" s="97">
        <f t="shared" ca="1" si="4"/>
        <v>1.5554902901728702</v>
      </c>
      <c r="L32" s="97">
        <f t="shared" ca="1" si="4"/>
        <v>0.80301848009203336</v>
      </c>
      <c r="M32" s="97">
        <f t="shared" ca="1" si="4"/>
        <v>-5.7204375937635402E-2</v>
      </c>
      <c r="N32" s="97">
        <f t="shared" ca="1" si="4"/>
        <v>0.43370861392531879</v>
      </c>
      <c r="O32" s="97">
        <f t="shared" ca="1" si="4"/>
        <v>-6.7240131095708769E-2</v>
      </c>
      <c r="P32" s="97">
        <f t="shared" ca="1" si="4"/>
        <v>0.35765988151929029</v>
      </c>
      <c r="Q32" s="97">
        <f t="shared" ca="1" si="4"/>
        <v>1.7285377778510993</v>
      </c>
      <c r="R32" s="97">
        <f t="shared" ca="1" si="4"/>
        <v>0.87950979337327606</v>
      </c>
      <c r="S32" s="97">
        <f t="shared" ca="1" si="21"/>
        <v>0.50423879311269471</v>
      </c>
      <c r="T32" s="97">
        <f t="shared" ca="1" si="20"/>
        <v>0.11116574551285541</v>
      </c>
      <c r="V32" s="97"/>
      <c r="W32" s="100"/>
      <c r="X32" s="94">
        <v>39142</v>
      </c>
      <c r="Y32" s="97">
        <f t="shared" ca="1" si="9"/>
        <v>1.2923992422670552</v>
      </c>
      <c r="Z32" s="97">
        <f t="shared" ca="1" si="10"/>
        <v>0.68747374354370117</v>
      </c>
      <c r="AA32" s="97">
        <f t="shared" ca="1" si="11"/>
        <v>1.3737824003487509</v>
      </c>
      <c r="AB32" s="97">
        <f t="shared" ca="1" si="12"/>
        <v>0.65525257650576429</v>
      </c>
      <c r="AC32" s="97">
        <f t="shared" ca="1" si="13"/>
        <v>6.7033978037728023E-2</v>
      </c>
      <c r="AD32" s="97">
        <f t="shared" ca="1" si="14"/>
        <v>0.37291469736094457</v>
      </c>
      <c r="AE32" s="97">
        <f t="shared" ca="1" si="15"/>
        <v>1.2510332184518542</v>
      </c>
      <c r="AF32" s="97">
        <f t="shared" ca="1" si="16"/>
        <v>1.3500473206090859</v>
      </c>
      <c r="AG32" s="97">
        <f t="shared" ref="AG32:AG63" ca="1" si="22">IF(OR(S32="",S31="",S30=""),"",AVERAGE(S30:S32))</f>
        <v>0.74147610634399064</v>
      </c>
      <c r="AH32" s="97">
        <f t="shared" ref="AH32:AH63" ca="1" si="23">IF(OR(T32="",T31="",T30=""),"",AVERAGE(T30:T32))</f>
        <v>1.9067022552113961</v>
      </c>
      <c r="AJ32" s="94">
        <v>40787</v>
      </c>
      <c r="AK32" s="100">
        <f>IF('Raw Data'!BA38="","",'Raw Data'!BA38)</f>
        <v>9.4</v>
      </c>
      <c r="AL32" s="100">
        <f t="shared" ca="1" si="7"/>
        <v>0.38716938065623419</v>
      </c>
      <c r="AM32" s="94">
        <v>40787</v>
      </c>
      <c r="AN32" s="97">
        <f ca="1">AVERAGE(OFFSET(K$6,3*ROWS(K$6:K32)-3,,3))</f>
        <v>0.81755198507119431</v>
      </c>
      <c r="AO32" s="97">
        <f ca="1">AVERAGE(OFFSET(L$6,3*ROWS(L$6:L32)-3,,3))</f>
        <v>0.78477457432124387</v>
      </c>
      <c r="AP32" s="97">
        <f ca="1">AVERAGE(OFFSET(M$6,3*ROWS(M$6:M32)-3,,3))</f>
        <v>0.76429814488259185</v>
      </c>
      <c r="AQ32" s="97">
        <f ca="1">AVERAGE(OFFSET(N$6,3*ROWS(N$6:N32)-3,,3))</f>
        <v>0.80318032805995598</v>
      </c>
      <c r="AR32" s="97">
        <f ca="1">AVERAGE(OFFSET(O$6,3*ROWS(O$6:O32)-3,,3))</f>
        <v>-0.55678115397803307</v>
      </c>
      <c r="AS32" s="97">
        <f ca="1">AVERAGE(OFFSET(P$6,3*ROWS(P$6:P32)-3,,3))</f>
        <v>0.12375270528058617</v>
      </c>
      <c r="AT32" s="97">
        <f ca="1">AVERAGE(OFFSET(Q$6,3*ROWS(Q$6:Q32)-3,,3))</f>
        <v>-0.12179238982097527</v>
      </c>
      <c r="AU32" s="97">
        <f ca="1">AVERAGE(OFFSET(R$6,3*ROWS(R$6:R32)-3,,3))</f>
        <v>0.42943041949554289</v>
      </c>
      <c r="AV32" s="100">
        <f t="shared" ca="1" si="8"/>
        <v>0.45260350977247643</v>
      </c>
      <c r="AW32" s="102">
        <f t="shared" ca="1" si="19"/>
        <v>9.6034455205314302</v>
      </c>
      <c r="AX32" s="103">
        <f t="shared" ca="1" si="18"/>
        <v>-0.20344552053142984</v>
      </c>
      <c r="AY32" s="97"/>
      <c r="AZ32" s="97"/>
    </row>
    <row r="33" spans="1:52" x14ac:dyDescent="0.3">
      <c r="A33" s="94">
        <v>39173</v>
      </c>
      <c r="B33" s="95">
        <f>IF('Raw Data'!B47="","",'Raw Data'!B47)</f>
        <v>17.399999999999999</v>
      </c>
      <c r="C33" s="95">
        <f>IF('Raw Data'!C47="","",'Raw Data'!C47)</f>
        <v>25.5</v>
      </c>
      <c r="D33" s="95">
        <f>IF('Raw Data'!D47="","",'Raw Data'!D47)</f>
        <v>26.899047222366846</v>
      </c>
      <c r="E33" s="95">
        <f>IF('Raw Data'!E47="","",'Raw Data'!E47)</f>
        <v>21.615611250493512</v>
      </c>
      <c r="F33" s="95">
        <f>IF('Raw Data'!F47="","",'Raw Data'!F47)</f>
        <v>13.5</v>
      </c>
      <c r="G33" s="95">
        <f>IF('Raw Data'!G47="","",'Raw Data'!G47)</f>
        <v>13.299999999999997</v>
      </c>
      <c r="H33" s="95">
        <f>IF('Raw Data'!J47="","",'Raw Data'!J47)</f>
        <v>58.6</v>
      </c>
      <c r="I33" s="95">
        <f>IF('Raw Data'!K47="","",'Raw Data'!K47)</f>
        <v>60.4</v>
      </c>
      <c r="J33" s="105"/>
      <c r="K33" s="97">
        <f t="shared" ca="1" si="4"/>
        <v>1.5169891612110431</v>
      </c>
      <c r="L33" s="97">
        <f t="shared" ca="1" si="4"/>
        <v>0.82126238586282252</v>
      </c>
      <c r="M33" s="97">
        <f t="shared" ca="1" si="4"/>
        <v>1.1462181895020023</v>
      </c>
      <c r="N33" s="97">
        <f t="shared" ca="1" si="4"/>
        <v>0.71918198943226852</v>
      </c>
      <c r="O33" s="97">
        <f t="shared" ca="1" si="4"/>
        <v>2.5073318933529008E-2</v>
      </c>
      <c r="P33" s="97">
        <f t="shared" ca="1" si="4"/>
        <v>0.43393396072756291</v>
      </c>
      <c r="Q33" s="97">
        <f t="shared" ca="1" si="4"/>
        <v>2.6238588267246836</v>
      </c>
      <c r="R33" s="97">
        <f t="shared" ca="1" si="4"/>
        <v>1.5546288541898725</v>
      </c>
      <c r="S33" s="97">
        <f t="shared" ca="1" si="21"/>
        <v>0.7771098342782049</v>
      </c>
      <c r="T33" s="97">
        <f t="shared" ca="1" si="20"/>
        <v>1.7812988383262087</v>
      </c>
      <c r="V33" s="97"/>
      <c r="W33" s="100"/>
      <c r="X33" s="94">
        <v>39173</v>
      </c>
      <c r="Y33" s="97">
        <f t="shared" ca="1" si="9"/>
        <v>1.2218138391703732</v>
      </c>
      <c r="Z33" s="97">
        <f t="shared" ca="1" si="10"/>
        <v>0.75132741374146372</v>
      </c>
      <c r="AA33" s="97">
        <f t="shared" ca="1" si="11"/>
        <v>1.2507663532900437</v>
      </c>
      <c r="AB33" s="97">
        <f t="shared" ca="1" si="12"/>
        <v>0.50616930796893145</v>
      </c>
      <c r="AC33" s="97">
        <f t="shared" ca="1" si="13"/>
        <v>5.02497143960485E-2</v>
      </c>
      <c r="AD33" s="97">
        <f t="shared" ca="1" si="14"/>
        <v>0.49495322409418135</v>
      </c>
      <c r="AE33" s="97">
        <f t="shared" ca="1" si="15"/>
        <v>1.6688497079261937</v>
      </c>
      <c r="AF33" s="97">
        <f t="shared" ca="1" si="16"/>
        <v>1.3500473206090862</v>
      </c>
      <c r="AG33" s="97">
        <f t="shared" ca="1" si="22"/>
        <v>0.71254664211017371</v>
      </c>
      <c r="AH33" s="97">
        <f t="shared" ca="1" si="23"/>
        <v>1.8493653693840555</v>
      </c>
      <c r="AJ33" s="94">
        <v>40878</v>
      </c>
      <c r="AK33" s="100">
        <f>IF('Raw Data'!BA39="","",'Raw Data'!BA39)</f>
        <v>8.8000000000000007</v>
      </c>
      <c r="AL33" s="100">
        <f t="shared" ca="1" si="7"/>
        <v>0.19419153888714002</v>
      </c>
      <c r="AM33" s="94">
        <v>40878</v>
      </c>
      <c r="AN33" s="97">
        <f ca="1">AVERAGE(OFFSET(K$6,3*ROWS(K$6:K33)-3,,3))</f>
        <v>0.63146319508903259</v>
      </c>
      <c r="AO33" s="97">
        <f ca="1">AVERAGE(OFFSET(L$6,3*ROWS(L$6:L33)-3,,3))</f>
        <v>0.72092090412348153</v>
      </c>
      <c r="AP33" s="97">
        <f ca="1">AVERAGE(OFFSET(M$6,3*ROWS(M$6:M33)-3,,3))</f>
        <v>0.37870113862885663</v>
      </c>
      <c r="AQ33" s="97">
        <f ca="1">AVERAGE(OFFSET(N$6,3*ROWS(N$6:N33)-3,,3))</f>
        <v>0.49282972679984255</v>
      </c>
      <c r="AR33" s="97">
        <f ca="1">AVERAGE(OFFSET(O$6,3*ROWS(O$6:O33)-3,,3))</f>
        <v>-0.37215425391955659</v>
      </c>
      <c r="AS33" s="97">
        <f ca="1">AVERAGE(OFFSET(P$6,3*ROWS(P$6:P33)-3,,3))</f>
        <v>0.41359420627202415</v>
      </c>
      <c r="AT33" s="97">
        <f ca="1">AVERAGE(OFFSET(Q$6,3*ROWS(Q$6:Q33)-3,,3))</f>
        <v>-0.49185842335539126</v>
      </c>
      <c r="AU33" s="97">
        <f ca="1">AVERAGE(OFFSET(R$6,3*ROWS(R$6:R33)-3,,3))</f>
        <v>0.17370350251955893</v>
      </c>
      <c r="AV33" s="100">
        <f t="shared" ca="1" si="8"/>
        <v>0.42466413512020001</v>
      </c>
      <c r="AW33" s="102">
        <f t="shared" ca="1" si="19"/>
        <v>9.5165773877049471</v>
      </c>
      <c r="AX33" s="103">
        <f t="shared" ca="1" si="18"/>
        <v>-0.71657738770494639</v>
      </c>
      <c r="AY33" s="97"/>
      <c r="AZ33" s="97"/>
    </row>
    <row r="34" spans="1:52" x14ac:dyDescent="0.3">
      <c r="A34" s="94">
        <v>39203</v>
      </c>
      <c r="B34" s="95">
        <f>IF('Raw Data'!B48="","",'Raw Data'!B48)</f>
        <v>18.100000000000001</v>
      </c>
      <c r="C34" s="95">
        <f>IF('Raw Data'!C48="","",'Raw Data'!C48)</f>
        <v>25.9</v>
      </c>
      <c r="D34" s="95">
        <f>IF('Raw Data'!D48="","",'Raw Data'!D48)</f>
        <v>28.74151521786731</v>
      </c>
      <c r="E34" s="95">
        <f>IF('Raw Data'!E48="","",'Raw Data'!E48)</f>
        <v>21.197080051847671</v>
      </c>
      <c r="F34" s="95">
        <f>IF('Raw Data'!F48="","",'Raw Data'!F48)</f>
        <v>13.119999999999994</v>
      </c>
      <c r="G34" s="95">
        <f>IF('Raw Data'!G48="","",'Raw Data'!G48)</f>
        <v>13.499999999999995</v>
      </c>
      <c r="H34" s="95">
        <f>IF('Raw Data'!J48="","",'Raw Data'!J48)</f>
        <v>55.7</v>
      </c>
      <c r="I34" s="95">
        <f>IF('Raw Data'!K48="","",'Raw Data'!K48)</f>
        <v>62.2</v>
      </c>
      <c r="J34" s="105"/>
      <c r="K34" s="97">
        <f t="shared" ca="1" si="4"/>
        <v>1.6517431125774367</v>
      </c>
      <c r="L34" s="97">
        <f t="shared" ca="1" si="4"/>
        <v>0.85775019740440095</v>
      </c>
      <c r="M34" s="97">
        <f t="shared" ca="1" si="4"/>
        <v>1.2583349021293262</v>
      </c>
      <c r="N34" s="97">
        <f t="shared" ca="1" si="4"/>
        <v>0.69627310835346234</v>
      </c>
      <c r="O34" s="97">
        <f t="shared" ca="1" si="4"/>
        <v>-3.8706882904854807E-2</v>
      </c>
      <c r="P34" s="97">
        <f t="shared" ca="1" si="4"/>
        <v>0.46444359241087174</v>
      </c>
      <c r="Q34" s="97">
        <f t="shared" ca="1" si="4"/>
        <v>1.5852864100313262</v>
      </c>
      <c r="R34" s="97">
        <f t="shared" ca="1" si="4"/>
        <v>2.1069989948579995</v>
      </c>
      <c r="S34" s="97">
        <f t="shared" ca="1" si="21"/>
        <v>0.81497300499510728</v>
      </c>
      <c r="T34" s="97">
        <f t="shared" ca="1" si="20"/>
        <v>2.06303972349881</v>
      </c>
      <c r="V34" s="97"/>
      <c r="W34" s="100"/>
      <c r="X34" s="94">
        <v>39203</v>
      </c>
      <c r="Y34" s="97">
        <f t="shared" ca="1" si="9"/>
        <v>1.5747408546537833</v>
      </c>
      <c r="Z34" s="97">
        <f t="shared" ca="1" si="10"/>
        <v>0.82734368778641898</v>
      </c>
      <c r="AA34" s="97">
        <f t="shared" ca="1" si="11"/>
        <v>0.78244957189789766</v>
      </c>
      <c r="AB34" s="97">
        <f t="shared" ca="1" si="12"/>
        <v>0.61638790390368314</v>
      </c>
      <c r="AC34" s="97">
        <f t="shared" ca="1" si="13"/>
        <v>-2.6957898355678189E-2</v>
      </c>
      <c r="AD34" s="97">
        <f t="shared" ca="1" si="14"/>
        <v>0.41867914488590835</v>
      </c>
      <c r="AE34" s="97">
        <f t="shared" ca="1" si="15"/>
        <v>1.9792276715357031</v>
      </c>
      <c r="AF34" s="97">
        <f t="shared" ca="1" si="16"/>
        <v>1.5137125474737161</v>
      </c>
      <c r="AG34" s="97">
        <f t="shared" ca="1" si="22"/>
        <v>0.69877387746200226</v>
      </c>
      <c r="AH34" s="97">
        <f t="shared" ca="1" si="23"/>
        <v>1.3185014357792915</v>
      </c>
      <c r="AJ34" s="94">
        <v>40969</v>
      </c>
      <c r="AK34" s="100">
        <f>IF('Raw Data'!BA40="","",'Raw Data'!BA40)</f>
        <v>8.1</v>
      </c>
      <c r="AL34" s="100">
        <f t="shared" ca="1" si="7"/>
        <v>-3.0949276510137007E-2</v>
      </c>
      <c r="AM34" s="94">
        <v>40969</v>
      </c>
      <c r="AN34" s="97">
        <f ca="1">AVERAGE(OFFSET(K$6,3*ROWS(K$6:K34)-3,,3))</f>
        <v>1.0293081943612405</v>
      </c>
      <c r="AO34" s="97">
        <f ca="1">AVERAGE(OFFSET(L$6,3*ROWS(L$6:L34)-3,,3))</f>
        <v>0.43814036467624806</v>
      </c>
      <c r="AP34" s="97">
        <f ca="1">AVERAGE(OFFSET(M$6,3*ROWS(M$6:M34)-3,,3))</f>
        <v>4.9290664425831583E-2</v>
      </c>
      <c r="AQ34" s="97">
        <f ca="1">AVERAGE(OFFSET(N$6,3*ROWS(N$6:N34)-3,,3))</f>
        <v>-6.2800769929012193E-2</v>
      </c>
      <c r="AR34" s="97">
        <f ca="1">AVERAGE(OFFSET(O$6,3*ROWS(O$6:O34)-3,,3))</f>
        <v>-0.30501719935283794</v>
      </c>
      <c r="AS34" s="97">
        <f ca="1">AVERAGE(OFFSET(P$6,3*ROWS(P$6:P34)-3,,3))</f>
        <v>0.13900752112224046</v>
      </c>
      <c r="AT34" s="97">
        <f ca="1">AVERAGE(OFFSET(Q$6,3*ROWS(Q$6:Q34)-3,,3))</f>
        <v>9.3084661908684654E-2</v>
      </c>
      <c r="AU34" s="97">
        <f ca="1">AVERAGE(OFFSET(R$6,3*ROWS(R$6:R34)-3,,3))</f>
        <v>0.51126303292785824</v>
      </c>
      <c r="AV34" s="100">
        <f t="shared" ca="1" si="8"/>
        <v>1.0528615886673063</v>
      </c>
      <c r="AW34" s="102">
        <f t="shared" ca="1" si="19"/>
        <v>11.46974708155644</v>
      </c>
      <c r="AX34" s="103">
        <f t="shared" ca="1" si="18"/>
        <v>-3.3697470815564401</v>
      </c>
      <c r="AY34" s="97"/>
      <c r="AZ34" s="97"/>
    </row>
    <row r="35" spans="1:52" x14ac:dyDescent="0.3">
      <c r="A35" s="94">
        <v>39234</v>
      </c>
      <c r="B35" s="95">
        <f>IF('Raw Data'!B49="","",'Raw Data'!B49)</f>
        <v>19.399999999999999</v>
      </c>
      <c r="C35" s="95">
        <f>IF('Raw Data'!C49="","",'Raw Data'!C49)</f>
        <v>26.7</v>
      </c>
      <c r="D35" s="95">
        <f>IF('Raw Data'!D49="","",'Raw Data'!D49)</f>
        <v>27.205620009596338</v>
      </c>
      <c r="E35" s="95">
        <f>IF('Raw Data'!E49="","",'Raw Data'!E49)</f>
        <v>14.442267734046668</v>
      </c>
      <c r="F35" s="95">
        <f>IF('Raw Data'!F49="","",'Raw Data'!F49)</f>
        <v>12.079999999999995</v>
      </c>
      <c r="G35" s="95">
        <f>IF('Raw Data'!G49="","",'Raw Data'!G49)</f>
        <v>12.799999999999997</v>
      </c>
      <c r="H35" s="95">
        <f>IF('Raw Data'!J49="","",'Raw Data'!J49)</f>
        <v>54.5</v>
      </c>
      <c r="I35" s="95">
        <f>IF('Raw Data'!K49="","",'Raw Data'!K49)</f>
        <v>60</v>
      </c>
      <c r="J35" s="105"/>
      <c r="K35" s="97">
        <f t="shared" ca="1" si="4"/>
        <v>1.9020004508293087</v>
      </c>
      <c r="L35" s="97">
        <f t="shared" ca="1" si="4"/>
        <v>0.93072582048755803</v>
      </c>
      <c r="M35" s="97">
        <f t="shared" ca="1" si="4"/>
        <v>1.1648735654266356</v>
      </c>
      <c r="N35" s="97">
        <f t="shared" ca="1" si="4"/>
        <v>0.32653916116186116</v>
      </c>
      <c r="O35" s="97">
        <f t="shared" ca="1" si="4"/>
        <v>-0.21326322477832335</v>
      </c>
      <c r="P35" s="97">
        <f t="shared" ca="1" si="4"/>
        <v>0.35765988151928974</v>
      </c>
      <c r="Q35" s="97">
        <f t="shared" ca="1" si="4"/>
        <v>1.1555323065720047</v>
      </c>
      <c r="R35" s="97">
        <f t="shared" ca="1" si="4"/>
        <v>1.4318799340414008</v>
      </c>
      <c r="S35" s="97">
        <f t="shared" ca="1" si="21"/>
        <v>0.74475594244105492</v>
      </c>
      <c r="T35" s="97">
        <f t="shared" ca="1" si="20"/>
        <v>1.8347424536806911</v>
      </c>
      <c r="V35" s="97"/>
      <c r="W35" s="100"/>
      <c r="X35" s="94">
        <v>39234</v>
      </c>
      <c r="Y35" s="97">
        <f t="shared" ca="1" si="9"/>
        <v>1.6902442415392629</v>
      </c>
      <c r="Z35" s="97">
        <f t="shared" ca="1" si="10"/>
        <v>0.86991280125159387</v>
      </c>
      <c r="AA35" s="97">
        <f t="shared" ca="1" si="11"/>
        <v>1.1898088856859879</v>
      </c>
      <c r="AB35" s="97">
        <f t="shared" ca="1" si="12"/>
        <v>0.58066475298253062</v>
      </c>
      <c r="AC35" s="97">
        <f t="shared" ca="1" si="13"/>
        <v>-7.5632262916549717E-2</v>
      </c>
      <c r="AD35" s="97">
        <f t="shared" ca="1" si="14"/>
        <v>0.41867914488590813</v>
      </c>
      <c r="AE35" s="97">
        <f t="shared" ca="1" si="15"/>
        <v>1.7882258477760047</v>
      </c>
      <c r="AF35" s="97">
        <f t="shared" ca="1" si="16"/>
        <v>1.6978359276964243</v>
      </c>
      <c r="AG35" s="97">
        <f t="shared" ca="1" si="22"/>
        <v>0.77894626057145577</v>
      </c>
      <c r="AH35" s="97">
        <f t="shared" ca="1" si="23"/>
        <v>1.8930270051685703</v>
      </c>
      <c r="AJ35" s="94">
        <v>41061</v>
      </c>
      <c r="AK35" s="100">
        <f>IF('Raw Data'!BA41="","",'Raw Data'!BA41)</f>
        <v>7.7</v>
      </c>
      <c r="AL35" s="100">
        <f t="shared" ca="1" si="7"/>
        <v>-0.15960117102286636</v>
      </c>
      <c r="AM35" s="94">
        <v>41061</v>
      </c>
      <c r="AN35" s="97">
        <f ca="1">AVERAGE(OFFSET(K$6,3*ROWS(K$6:K35)-3,,3))</f>
        <v>-1.0222287608076683E-2</v>
      </c>
      <c r="AO35" s="97">
        <f ca="1">AVERAGE(OFFSET(L$6,3*ROWS(L$6:L35)-3,,3))</f>
        <v>0.34083953389870536</v>
      </c>
      <c r="AP35" s="97">
        <f ca="1">AVERAGE(OFFSET(M$6,3*ROWS(M$6:M35)-3,,3))</f>
        <v>0.14210068898699671</v>
      </c>
      <c r="AQ35" s="97">
        <f ca="1">AVERAGE(OFFSET(N$6,3*ROWS(N$6:N35)-3,,3))</f>
        <v>-0.19280529998931653</v>
      </c>
      <c r="AR35" s="97">
        <f ca="1">AVERAGE(OFFSET(O$6,3*ROWS(O$6:O35)-3,,3))</f>
        <v>-8.6821772011002704E-2</v>
      </c>
      <c r="AS35" s="97">
        <f ca="1">AVERAGE(OFFSET(P$6,3*ROWS(P$6:P35)-3,,3))</f>
        <v>0.16443221419166495</v>
      </c>
      <c r="AT35" s="97">
        <f ca="1">AVERAGE(OFFSET(Q$6,3*ROWS(Q$6:Q35)-3,,3))</f>
        <v>9.5213640138164246E-3</v>
      </c>
      <c r="AU35" s="97">
        <f ca="1">AVERAGE(OFFSET(R$6,3*ROWS(R$6:R35)-3,,3))</f>
        <v>0.20439073255667817</v>
      </c>
      <c r="AV35" s="100">
        <f t="shared" ca="1" si="8"/>
        <v>-8.0590584977403582E-2</v>
      </c>
      <c r="AW35" s="102">
        <f t="shared" ca="1" si="19"/>
        <v>7.945656968658616</v>
      </c>
      <c r="AX35" s="103">
        <f t="shared" ca="1" si="18"/>
        <v>-0.24565696865861586</v>
      </c>
      <c r="AY35" s="97"/>
      <c r="AZ35" s="97"/>
    </row>
    <row r="36" spans="1:52" x14ac:dyDescent="0.3">
      <c r="A36" s="94">
        <v>39264</v>
      </c>
      <c r="B36" s="95">
        <f>IF('Raw Data'!B50="","",'Raw Data'!B50)</f>
        <v>18</v>
      </c>
      <c r="C36" s="95">
        <f>IF('Raw Data'!C50="","",'Raw Data'!C50)</f>
        <v>26.6</v>
      </c>
      <c r="D36" s="95">
        <f>IF('Raw Data'!D50="","",'Raw Data'!D50)</f>
        <v>34.288952264717238</v>
      </c>
      <c r="E36" s="95">
        <f>IF('Raw Data'!E50="","",'Raw Data'!E50)</f>
        <v>25.441275507101953</v>
      </c>
      <c r="F36" s="95">
        <f>IF('Raw Data'!F50="","",'Raw Data'!F50)</f>
        <v>11.030000000000005</v>
      </c>
      <c r="G36" s="95">
        <f>IF('Raw Data'!G50="","",'Raw Data'!G50)</f>
        <v>11.999999999999993</v>
      </c>
      <c r="H36" s="95">
        <f>IF('Raw Data'!J50="","",'Raw Data'!J50)</f>
        <v>53.3</v>
      </c>
      <c r="I36" s="95">
        <f>IF('Raw Data'!K50="","",'Raw Data'!K50)</f>
        <v>59.4</v>
      </c>
      <c r="J36" s="105"/>
      <c r="K36" s="97">
        <f t="shared" ca="1" si="4"/>
        <v>1.6324925480965231</v>
      </c>
      <c r="L36" s="97">
        <f t="shared" ca="1" si="4"/>
        <v>0.92160386760216362</v>
      </c>
      <c r="M36" s="97">
        <f t="shared" ca="1" si="4"/>
        <v>1.5959040792975319</v>
      </c>
      <c r="N36" s="97">
        <f t="shared" ca="1" si="4"/>
        <v>0.92858498683281487</v>
      </c>
      <c r="O36" s="97">
        <f t="shared" ca="1" si="4"/>
        <v>-0.38949799301595833</v>
      </c>
      <c r="P36" s="97">
        <f t="shared" ca="1" si="4"/>
        <v>0.23562135478605212</v>
      </c>
      <c r="Q36" s="97">
        <f t="shared" ca="1" si="4"/>
        <v>0.72577820311268315</v>
      </c>
      <c r="R36" s="97">
        <f t="shared" ca="1" si="4"/>
        <v>1.2477565538186919</v>
      </c>
      <c r="S36" s="97">
        <f t="shared" ca="1" si="21"/>
        <v>0.82078480726652137</v>
      </c>
      <c r="T36" s="97">
        <f t="shared" ca="1" si="20"/>
        <v>1.8867041872627675</v>
      </c>
      <c r="V36" s="97"/>
      <c r="W36" s="100"/>
      <c r="X36" s="94">
        <v>39264</v>
      </c>
      <c r="Y36" s="97">
        <f t="shared" ca="1" si="9"/>
        <v>1.7287453705010893</v>
      </c>
      <c r="Z36" s="97">
        <f t="shared" ca="1" si="10"/>
        <v>0.90335996183137424</v>
      </c>
      <c r="AA36" s="97">
        <f t="shared" ca="1" si="11"/>
        <v>1.3397041822844979</v>
      </c>
      <c r="AB36" s="97">
        <f t="shared" ca="1" si="12"/>
        <v>0.65046575211604607</v>
      </c>
      <c r="AC36" s="97">
        <f t="shared" ca="1" si="13"/>
        <v>-0.2138227002330455</v>
      </c>
      <c r="AD36" s="97">
        <f t="shared" ca="1" si="14"/>
        <v>0.35257494290540453</v>
      </c>
      <c r="AE36" s="97">
        <f t="shared" ca="1" si="15"/>
        <v>1.1555323065720047</v>
      </c>
      <c r="AF36" s="97">
        <f t="shared" ca="1" si="16"/>
        <v>1.5955451609060309</v>
      </c>
      <c r="AG36" s="97">
        <f t="shared" ca="1" si="22"/>
        <v>0.79350458490089448</v>
      </c>
      <c r="AH36" s="97">
        <f t="shared" ca="1" si="23"/>
        <v>1.9281621214807563</v>
      </c>
      <c r="AJ36" s="94">
        <v>41153</v>
      </c>
      <c r="AK36" s="100">
        <f>IF('Raw Data'!BA42="","",'Raw Data'!BA42)</f>
        <v>7.5</v>
      </c>
      <c r="AL36" s="100">
        <f t="shared" ca="1" si="7"/>
        <v>-0.2239271182792312</v>
      </c>
      <c r="AM36" s="94">
        <v>41153</v>
      </c>
      <c r="AN36" s="97">
        <f ca="1">AVERAGE(OFFSET(K$6,3*ROWS(K$6:K36)-3,,3))</f>
        <v>-8.0807690704758794E-2</v>
      </c>
      <c r="AO36" s="97">
        <f ca="1">AVERAGE(OFFSET(L$6,3*ROWS(L$6:L36)-3,,3))</f>
        <v>0.35300213774589811</v>
      </c>
      <c r="AP36" s="97">
        <f ca="1">AVERAGE(OFFSET(M$6,3*ROWS(M$6:M36)-3,,3))</f>
        <v>-0.21815003067868022</v>
      </c>
      <c r="AQ36" s="97">
        <f ca="1">AVERAGE(OFFSET(N$6,3*ROWS(N$6:N36)-3,,3))</f>
        <v>-0.33185983133680413</v>
      </c>
      <c r="AR36" s="97">
        <f ca="1">AVERAGE(OFFSET(O$6,3*ROWS(O$6:O36)-3,,3))</f>
        <v>0.14815791897251329</v>
      </c>
      <c r="AS36" s="97">
        <f ca="1">AVERAGE(OFFSET(P$6,3*ROWS(P$6:P36)-3,,3))</f>
        <v>0.32715024983598068</v>
      </c>
      <c r="AT36" s="97">
        <f ca="1">AVERAGE(OFFSET(Q$6,3*ROWS(Q$6:Q36)-3,,3))</f>
        <v>-0.56348410726527731</v>
      </c>
      <c r="AU36" s="97">
        <f ca="1">AVERAGE(OFFSET(R$6,3*ROWS(R$6:R36)-3,,3))</f>
        <v>-4.1107107740267067E-2</v>
      </c>
      <c r="AV36" s="100">
        <f t="shared" ca="1" si="8"/>
        <v>-0.10299958934482727</v>
      </c>
      <c r="AW36" s="102">
        <f t="shared" ca="1" si="19"/>
        <v>7.875983670951503</v>
      </c>
      <c r="AX36" s="103">
        <f t="shared" ca="1" si="18"/>
        <v>-0.37598367095150298</v>
      </c>
      <c r="AY36" s="97"/>
      <c r="AZ36" s="97"/>
    </row>
    <row r="37" spans="1:52" x14ac:dyDescent="0.3">
      <c r="A37" s="94">
        <v>39295</v>
      </c>
      <c r="B37" s="95">
        <f>IF('Raw Data'!B51="","",'Raw Data'!B51)</f>
        <v>17.5</v>
      </c>
      <c r="C37" s="95">
        <f>IF('Raw Data'!C51="","",'Raw Data'!C51)</f>
        <v>26.7</v>
      </c>
      <c r="D37" s="95">
        <f>IF('Raw Data'!D51="","",'Raw Data'!D51)</f>
        <v>22.813746886228863</v>
      </c>
      <c r="E37" s="95">
        <f>IF('Raw Data'!E51="","",'Raw Data'!E51)</f>
        <v>19.810705429479814</v>
      </c>
      <c r="F37" s="95">
        <f>IF('Raw Data'!F51="","",'Raw Data'!F51)</f>
        <v>10.52</v>
      </c>
      <c r="G37" s="95">
        <f>IF('Raw Data'!G51="","",'Raw Data'!G51)</f>
        <v>11.899999999999999</v>
      </c>
      <c r="H37" s="95">
        <f>IF('Raw Data'!J51="","",'Raw Data'!J51)</f>
        <v>54</v>
      </c>
      <c r="I37" s="95">
        <f>IF('Raw Data'!K51="","",'Raw Data'!K51)</f>
        <v>61.7</v>
      </c>
      <c r="J37" s="105"/>
      <c r="K37" s="97">
        <f t="shared" ca="1" si="4"/>
        <v>1.5362397256919567</v>
      </c>
      <c r="L37" s="97">
        <f t="shared" ca="1" si="4"/>
        <v>0.93072582048755803</v>
      </c>
      <c r="M37" s="97">
        <f t="shared" ca="1" si="4"/>
        <v>0.89762204297372605</v>
      </c>
      <c r="N37" s="97">
        <f t="shared" ca="1" si="4"/>
        <v>0.62038798567381337</v>
      </c>
      <c r="O37" s="97">
        <f t="shared" ca="1" si="4"/>
        <v>-0.47509773758852558</v>
      </c>
      <c r="P37" s="97">
        <f t="shared" ca="1" si="4"/>
        <v>0.22036653894439837</v>
      </c>
      <c r="Q37" s="97">
        <f t="shared" ca="1" si="4"/>
        <v>0.97646809679728774</v>
      </c>
      <c r="R37" s="97">
        <f t="shared" ca="1" si="4"/>
        <v>1.9535628446724089</v>
      </c>
      <c r="S37" s="97">
        <f t="shared" ca="1" si="21"/>
        <v>0.62170739603048775</v>
      </c>
      <c r="T37" s="97">
        <f t="shared" ca="1" si="20"/>
        <v>1.539479940520128</v>
      </c>
      <c r="V37" s="97"/>
      <c r="W37" s="100"/>
      <c r="X37" s="94">
        <v>39295</v>
      </c>
      <c r="Y37" s="97">
        <f t="shared" ca="1" si="9"/>
        <v>1.6902442415392629</v>
      </c>
      <c r="Z37" s="97">
        <f t="shared" ca="1" si="10"/>
        <v>0.92768516952575997</v>
      </c>
      <c r="AA37" s="97">
        <f t="shared" ca="1" si="11"/>
        <v>1.2194665625659644</v>
      </c>
      <c r="AB37" s="97">
        <f t="shared" ca="1" si="12"/>
        <v>0.62517071122282974</v>
      </c>
      <c r="AC37" s="97">
        <f t="shared" ca="1" si="13"/>
        <v>-0.35928631846093578</v>
      </c>
      <c r="AD37" s="97">
        <f t="shared" ca="1" si="14"/>
        <v>0.27121592508324677</v>
      </c>
      <c r="AE37" s="97">
        <f t="shared" ca="1" si="15"/>
        <v>0.95259286882732519</v>
      </c>
      <c r="AF37" s="97">
        <f t="shared" ca="1" si="16"/>
        <v>1.5443997775108338</v>
      </c>
      <c r="AG37" s="97">
        <f t="shared" ca="1" si="22"/>
        <v>0.72908271524602142</v>
      </c>
      <c r="AH37" s="97">
        <f t="shared" ca="1" si="23"/>
        <v>1.7536421938211955</v>
      </c>
      <c r="AJ37" s="94">
        <v>41244</v>
      </c>
      <c r="AK37" s="100">
        <f>IF('Raw Data'!BA43="","",'Raw Data'!BA43)</f>
        <v>8.1</v>
      </c>
      <c r="AL37" s="100">
        <f t="shared" ca="1" si="7"/>
        <v>-3.0949276510137007E-2</v>
      </c>
      <c r="AM37" s="94">
        <v>41244</v>
      </c>
      <c r="AN37" s="97">
        <f ca="1">AVERAGE(OFFSET(K$6,3*ROWS(K$6:K37)-3,,3))</f>
        <v>9.2447389623460774E-2</v>
      </c>
      <c r="AO37" s="97">
        <f ca="1">AVERAGE(OFFSET(L$6,3*ROWS(L$6:L37)-3,,3))</f>
        <v>0.38036799640208213</v>
      </c>
      <c r="AP37" s="97">
        <f ca="1">AVERAGE(OFFSET(M$6,3*ROWS(M$6:M37)-3,,3))</f>
        <v>8.5613750620801121E-2</v>
      </c>
      <c r="AQ37" s="97">
        <f ca="1">AVERAGE(OFFSET(N$6,3*ROWS(N$6:N37)-3,,3))</f>
        <v>-0.35674346212000291</v>
      </c>
      <c r="AR37" s="97">
        <f ca="1">AVERAGE(OFFSET(O$6,3*ROWS(O$6:O37)-3,,3))</f>
        <v>1.9478564386302261E-2</v>
      </c>
      <c r="AS37" s="97">
        <f ca="1">AVERAGE(OFFSET(P$6,3*ROWS(P$6:P37)-3,,3))</f>
        <v>0.4949532240941818</v>
      </c>
      <c r="AT37" s="97">
        <f ca="1">AVERAGE(OFFSET(Q$6,3*ROWS(Q$6:Q37)-3,,3))</f>
        <v>-0.28891898561071089</v>
      </c>
      <c r="AU37" s="97">
        <f ca="1">AVERAGE(OFFSET(R$6,3*ROWS(R$6:R37)-3,,3))</f>
        <v>0.12255811912436283</v>
      </c>
      <c r="AV37" s="100">
        <f t="shared" ca="1" si="8"/>
        <v>0.20779100324608102</v>
      </c>
      <c r="AW37" s="102">
        <f t="shared" ca="1" si="19"/>
        <v>8.8422829820282072</v>
      </c>
      <c r="AX37" s="103">
        <f t="shared" ca="1" si="18"/>
        <v>-0.74228298202820753</v>
      </c>
      <c r="AY37" s="97"/>
      <c r="AZ37" s="97"/>
    </row>
    <row r="38" spans="1:52" x14ac:dyDescent="0.3">
      <c r="A38" s="94">
        <v>39326</v>
      </c>
      <c r="B38" s="95">
        <f>IF('Raw Data'!B52="","",'Raw Data'!B52)</f>
        <v>18.899999999999999</v>
      </c>
      <c r="C38" s="95">
        <f>IF('Raw Data'!C52="","",'Raw Data'!C52)</f>
        <v>26.4</v>
      </c>
      <c r="D38" s="95">
        <f>IF('Raw Data'!D52="","",'Raw Data'!D52)</f>
        <v>22.686074954136455</v>
      </c>
      <c r="E38" s="95">
        <f>IF('Raw Data'!E52="","",'Raw Data'!E52)</f>
        <v>17.112217915034137</v>
      </c>
      <c r="F38" s="95">
        <f>IF('Raw Data'!F52="","",'Raw Data'!F52)</f>
        <v>10.929999999999996</v>
      </c>
      <c r="G38" s="95">
        <f>IF('Raw Data'!G52="","",'Raw Data'!G52)</f>
        <v>12.099999999999994</v>
      </c>
      <c r="H38" s="95">
        <f>IF('Raw Data'!J52="","",'Raw Data'!J52)</f>
        <v>56.1</v>
      </c>
      <c r="I38" s="95">
        <f>IF('Raw Data'!K52="","",'Raw Data'!K52)</f>
        <v>61.9</v>
      </c>
      <c r="J38" s="105"/>
      <c r="K38" s="97">
        <f t="shared" ref="K38:R69" ca="1" si="24">(B38-B$3)/B$4</f>
        <v>1.8057476284247425</v>
      </c>
      <c r="L38" s="97">
        <f t="shared" ca="1" si="24"/>
        <v>0.90335996183137413</v>
      </c>
      <c r="M38" s="97">
        <f t="shared" ca="1" si="24"/>
        <v>0.88985303023866813</v>
      </c>
      <c r="N38" s="97">
        <f t="shared" ca="1" si="24"/>
        <v>0.4726825583099844</v>
      </c>
      <c r="O38" s="97">
        <f t="shared" ca="1" si="24"/>
        <v>-0.40628225665763945</v>
      </c>
      <c r="P38" s="97">
        <f t="shared" ca="1" si="24"/>
        <v>0.25087617062770695</v>
      </c>
      <c r="Q38" s="97">
        <f t="shared" ca="1" si="24"/>
        <v>1.7285377778510993</v>
      </c>
      <c r="R38" s="97">
        <f t="shared" ca="1" si="24"/>
        <v>2.0149373047466437</v>
      </c>
      <c r="S38" s="97">
        <f t="shared" ca="1" si="21"/>
        <v>0.65270618212913945</v>
      </c>
      <c r="T38" s="97">
        <f t="shared" ca="1" si="20"/>
        <v>1.7151516915097282</v>
      </c>
      <c r="V38" s="97"/>
      <c r="W38" s="100"/>
      <c r="X38" s="94">
        <v>39326</v>
      </c>
      <c r="Y38" s="97">
        <f t="shared" ca="1" si="9"/>
        <v>1.6581599674044074</v>
      </c>
      <c r="Z38" s="97">
        <f t="shared" ca="1" si="10"/>
        <v>0.91856321664036533</v>
      </c>
      <c r="AA38" s="97">
        <f t="shared" ca="1" si="11"/>
        <v>1.1277930508366421</v>
      </c>
      <c r="AB38" s="97">
        <f t="shared" ca="1" si="12"/>
        <v>0.67388517693887084</v>
      </c>
      <c r="AC38" s="97">
        <f t="shared" ca="1" si="13"/>
        <v>-0.42362599575404114</v>
      </c>
      <c r="AD38" s="97">
        <f t="shared" ca="1" si="14"/>
        <v>0.23562135478605248</v>
      </c>
      <c r="AE38" s="97">
        <f t="shared" ca="1" si="15"/>
        <v>1.1435946925870233</v>
      </c>
      <c r="AF38" s="97">
        <f t="shared" ca="1" si="16"/>
        <v>1.7387522344125816</v>
      </c>
      <c r="AG38" s="97">
        <f t="shared" ca="1" si="22"/>
        <v>0.69839946180871626</v>
      </c>
      <c r="AH38" s="97">
        <f t="shared" ca="1" si="23"/>
        <v>1.7137786064308747</v>
      </c>
      <c r="AJ38" s="94">
        <v>41334</v>
      </c>
      <c r="AK38" s="100">
        <f>IF('Raw Data'!BA44="","",'Raw Data'!BA44)</f>
        <v>7.9</v>
      </c>
      <c r="AL38" s="100">
        <f t="shared" ca="1" si="7"/>
        <v>-9.5275223766501549E-2</v>
      </c>
      <c r="AM38" s="94">
        <v>41334</v>
      </c>
      <c r="AN38" s="97">
        <f ca="1">AVERAGE(OFFSET(K$6,3*ROWS(K$6:K38)-3,,3))</f>
        <v>9.0282768728366467E-3</v>
      </c>
      <c r="AO38" s="97">
        <f ca="1">AVERAGE(OFFSET(L$6,3*ROWS(L$6:L38)-3,,3))</f>
        <v>0.41989645890545879</v>
      </c>
      <c r="AP38" s="97">
        <f ca="1">AVERAGE(OFFSET(M$6,3*ROWS(M$6:M38)-3,,3))</f>
        <v>0.65975277698946655</v>
      </c>
      <c r="AQ38" s="97">
        <f ca="1">AVERAGE(OFFSET(N$6,3*ROWS(N$6:N38)-3,,3))</f>
        <v>0.18283540101711715</v>
      </c>
      <c r="AR38" s="97">
        <f ca="1">AVERAGE(OFFSET(O$6,3*ROWS(O$6:O38)-3,,3))</f>
        <v>-0.11479554474713481</v>
      </c>
      <c r="AS38" s="97">
        <f ca="1">AVERAGE(OFFSET(P$6,3*ROWS(P$6:P38)-3,,3))</f>
        <v>8.3073196369507593E-2</v>
      </c>
      <c r="AT38" s="97">
        <f ca="1">AVERAGE(OFFSET(Q$6,3*ROWS(Q$6:Q38)-3,,3))</f>
        <v>-0.28891898561071172</v>
      </c>
      <c r="AU38" s="97">
        <f ca="1">AVERAGE(OFFSET(R$6,3*ROWS(R$6:R38)-3,,3))</f>
        <v>3.0496429013008752E-2</v>
      </c>
      <c r="AV38" s="100">
        <f t="shared" ca="1" si="8"/>
        <v>-0.15595030198145246</v>
      </c>
      <c r="AW38" s="102">
        <f t="shared" ca="1" si="19"/>
        <v>7.7113511551625153</v>
      </c>
      <c r="AX38" s="103">
        <f t="shared" ca="1" si="18"/>
        <v>0.18864884483748501</v>
      </c>
      <c r="AY38" s="97"/>
      <c r="AZ38" s="97"/>
    </row>
    <row r="39" spans="1:52" x14ac:dyDescent="0.3">
      <c r="A39" s="94">
        <v>39356</v>
      </c>
      <c r="B39" s="95">
        <f>IF('Raw Data'!B53="","",'Raw Data'!B53)</f>
        <v>17.899999999999999</v>
      </c>
      <c r="C39" s="95">
        <f>IF('Raw Data'!C53="","",'Raw Data'!C53)</f>
        <v>26.9</v>
      </c>
      <c r="D39" s="95">
        <f>IF('Raw Data'!D53="","",'Raw Data'!D53)</f>
        <v>22.302689081353506</v>
      </c>
      <c r="E39" s="95">
        <f>IF('Raw Data'!E53="","",'Raw Data'!E53)</f>
        <v>23.92101106991996</v>
      </c>
      <c r="F39" s="95">
        <f>IF('Raw Data'!F53="","",'Raw Data'!F53)</f>
        <v>11.16</v>
      </c>
      <c r="G39" s="95">
        <f>IF('Raw Data'!G53="","",'Raw Data'!G53)</f>
        <v>12.800000000000004</v>
      </c>
      <c r="H39" s="95">
        <f>IF('Raw Data'!J53="","",'Raw Data'!J53)</f>
        <v>53.2</v>
      </c>
      <c r="I39" s="95">
        <f>IF('Raw Data'!K53="","",'Raw Data'!K53)</f>
        <v>61.4</v>
      </c>
      <c r="J39" s="105"/>
      <c r="K39" s="97">
        <f t="shared" ca="1" si="24"/>
        <v>1.6132419836156096</v>
      </c>
      <c r="L39" s="97">
        <f t="shared" ca="1" si="24"/>
        <v>0.94896972625834719</v>
      </c>
      <c r="M39" s="97">
        <f t="shared" ca="1" si="24"/>
        <v>0.8665234723689228</v>
      </c>
      <c r="N39" s="97">
        <f t="shared" ca="1" si="24"/>
        <v>0.84537122089989203</v>
      </c>
      <c r="O39" s="97">
        <f t="shared" ca="1" si="24"/>
        <v>-0.36767845028177554</v>
      </c>
      <c r="P39" s="97">
        <f t="shared" ca="1" si="24"/>
        <v>0.35765988151929085</v>
      </c>
      <c r="Q39" s="97">
        <f t="shared" ca="1" si="24"/>
        <v>0.68996536115774176</v>
      </c>
      <c r="R39" s="97">
        <f t="shared" ca="1" si="24"/>
        <v>1.8615011545610534</v>
      </c>
      <c r="S39" s="97">
        <f t="shared" ca="1" si="21"/>
        <v>0.71068130573004773</v>
      </c>
      <c r="T39" s="97">
        <f t="shared" ca="1" si="20"/>
        <v>1.2838807431080412</v>
      </c>
      <c r="V39" s="97"/>
      <c r="W39" s="100"/>
      <c r="X39" s="94">
        <v>39356</v>
      </c>
      <c r="Y39" s="97">
        <f t="shared" ca="1" si="9"/>
        <v>1.6517431125774362</v>
      </c>
      <c r="Z39" s="97">
        <f t="shared" ca="1" si="10"/>
        <v>0.92768516952575986</v>
      </c>
      <c r="AA39" s="97">
        <f t="shared" ca="1" si="11"/>
        <v>0.88466618186043888</v>
      </c>
      <c r="AB39" s="97">
        <f t="shared" ca="1" si="12"/>
        <v>0.64614725496122993</v>
      </c>
      <c r="AC39" s="97">
        <f t="shared" ca="1" si="13"/>
        <v>-0.41635281484264691</v>
      </c>
      <c r="AD39" s="97">
        <f t="shared" ca="1" si="14"/>
        <v>0.27630086369713208</v>
      </c>
      <c r="AE39" s="97">
        <f t="shared" ca="1" si="15"/>
        <v>1.131657078602043</v>
      </c>
      <c r="AF39" s="97">
        <f t="shared" ca="1" si="16"/>
        <v>1.9433337679933687</v>
      </c>
      <c r="AG39" s="97">
        <f t="shared" ca="1" si="22"/>
        <v>0.6616982946298916</v>
      </c>
      <c r="AH39" s="97">
        <f t="shared" ca="1" si="23"/>
        <v>1.5128374583792992</v>
      </c>
      <c r="AJ39" s="94">
        <v>41426</v>
      </c>
      <c r="AK39" s="100">
        <f>IF('Raw Data'!BA45="","",'Raw Data'!BA45)</f>
        <v>7.6</v>
      </c>
      <c r="AL39" s="100">
        <f t="shared" ca="1" si="7"/>
        <v>-0.19176414465104893</v>
      </c>
      <c r="AM39" s="94">
        <v>41426</v>
      </c>
      <c r="AN39" s="97">
        <f ca="1">AVERAGE(OFFSET(K$6,3*ROWS(K$6:K39)-3,,3))</f>
        <v>-7.4390835877787609E-2</v>
      </c>
      <c r="AO39" s="97">
        <f ca="1">AVERAGE(OFFSET(L$6,3*ROWS(L$6:L39)-3,,3))</f>
        <v>0.35300213774589828</v>
      </c>
      <c r="AP39" s="97">
        <f ca="1">AVERAGE(OFFSET(M$6,3*ROWS(M$6:M39)-3,,3))</f>
        <v>-0.23935001729482033</v>
      </c>
      <c r="AQ39" s="97">
        <f ca="1">AVERAGE(OFFSET(N$6,3*ROWS(N$6:N39)-3,,3))</f>
        <v>-3.4465461774834928E-2</v>
      </c>
      <c r="AR39" s="97">
        <f ca="1">AVERAGE(OFFSET(O$6,3*ROWS(O$6:O39)-3,,3))</f>
        <v>-0.20431161750276017</v>
      </c>
      <c r="AS39" s="97">
        <f ca="1">AVERAGE(OFFSET(P$6,3*ROWS(P$6:P39)-3,,3))</f>
        <v>0.23562135478605259</v>
      </c>
      <c r="AT39" s="97">
        <f ca="1">AVERAGE(OFFSET(Q$6,3*ROWS(Q$6:Q39)-3,,3))</f>
        <v>-0.27698137162573039</v>
      </c>
      <c r="AU39" s="97">
        <f ca="1">AVERAGE(OFFSET(R$6,3*ROWS(R$6:R39)-3,,3))</f>
        <v>-0.33775033143240907</v>
      </c>
      <c r="AV39" s="100">
        <f t="shared" ca="1" si="8"/>
        <v>-0.24481137691646923</v>
      </c>
      <c r="AW39" s="102">
        <f t="shared" ca="1" si="19"/>
        <v>7.4350673887350442</v>
      </c>
      <c r="AX39" s="103">
        <f t="shared" ca="1" si="18"/>
        <v>0.1649326112649554</v>
      </c>
      <c r="AY39" s="97"/>
      <c r="AZ39" s="97"/>
    </row>
    <row r="40" spans="1:52" x14ac:dyDescent="0.3">
      <c r="A40" s="94">
        <v>39387</v>
      </c>
      <c r="B40" s="95">
        <f>IF('Raw Data'!B54="","",'Raw Data'!B54)</f>
        <v>17.3</v>
      </c>
      <c r="C40" s="95">
        <f>IF('Raw Data'!C54="","",'Raw Data'!C54)</f>
        <v>26.8</v>
      </c>
      <c r="D40" s="95">
        <f>IF('Raw Data'!D54="","",'Raw Data'!D54)</f>
        <v>22.738422035968146</v>
      </c>
      <c r="E40" s="95">
        <f>IF('Raw Data'!E54="","",'Raw Data'!E54)</f>
        <v>23.768345701780053</v>
      </c>
      <c r="F40" s="95">
        <f>IF('Raw Data'!F54="","",'Raw Data'!F54)</f>
        <v>10.129999999999995</v>
      </c>
      <c r="G40" s="95">
        <f>IF('Raw Data'!G54="","",'Raw Data'!G54)</f>
        <v>12.8</v>
      </c>
      <c r="H40" s="95">
        <f>IF('Raw Data'!J54="","",'Raw Data'!J54)</f>
        <v>55.4</v>
      </c>
      <c r="I40" s="95">
        <f>IF('Raw Data'!K54="","",'Raw Data'!K54)</f>
        <v>60.6</v>
      </c>
      <c r="J40" s="105"/>
      <c r="K40" s="97">
        <f t="shared" ca="1" si="24"/>
        <v>1.4977385967301302</v>
      </c>
      <c r="L40" s="97">
        <f t="shared" ca="1" si="24"/>
        <v>0.93984777337295278</v>
      </c>
      <c r="M40" s="97">
        <f t="shared" ca="1" si="24"/>
        <v>0.89303842219388008</v>
      </c>
      <c r="N40" s="97">
        <f t="shared" ca="1" si="24"/>
        <v>0.837014871899184</v>
      </c>
      <c r="O40" s="97">
        <f t="shared" ca="1" si="24"/>
        <v>-0.54055636579107702</v>
      </c>
      <c r="P40" s="97">
        <f t="shared" ca="1" si="24"/>
        <v>0.35765988151929029</v>
      </c>
      <c r="Q40" s="97">
        <f t="shared" ca="1" si="24"/>
        <v>1.4778478841664946</v>
      </c>
      <c r="R40" s="97">
        <f t="shared" ca="1" si="24"/>
        <v>1.6160033142641097</v>
      </c>
      <c r="S40" s="97">
        <f t="shared" ca="1" si="21"/>
        <v>0.66412386332072681</v>
      </c>
      <c r="T40" s="97">
        <f t="shared" ca="1" si="20"/>
        <v>1.2573176031880364</v>
      </c>
      <c r="V40" s="97"/>
      <c r="W40" s="100"/>
      <c r="X40" s="94">
        <v>39387</v>
      </c>
      <c r="Y40" s="97">
        <f t="shared" ref="Y40:Y71" ca="1" si="25">IF(OR(K40="",K39="",K38=""),"",AVERAGE(K38:K40))</f>
        <v>1.6389094029234943</v>
      </c>
      <c r="Z40" s="97">
        <f t="shared" ref="Z40:Z71" ca="1" si="26">IF(OR(L40="",L39="",L38=""),"",AVERAGE(L38:L40))</f>
        <v>0.93072582048755803</v>
      </c>
      <c r="AA40" s="97">
        <f t="shared" ref="AA40:AA71" ca="1" si="27">IF(OR(M40="",M39="",M38=""),"",AVERAGE(M38:M40))</f>
        <v>0.883138308267157</v>
      </c>
      <c r="AB40" s="97">
        <f t="shared" ref="AB40:AB71" ca="1" si="28">IF(OR(N40="",N39="",N38=""),"",AVERAGE(N38:N40))</f>
        <v>0.71835621703635344</v>
      </c>
      <c r="AC40" s="97">
        <f t="shared" ref="AC40:AC71" ca="1" si="29">IF(OR(O40="",O39="",O38=""),"",AVERAGE(O38:O40))</f>
        <v>-0.43817235757683065</v>
      </c>
      <c r="AD40" s="97">
        <f t="shared" ref="AD40:AD71" ca="1" si="30">IF(OR(P40="",P39="",P38=""),"",AVERAGE(P38:P40))</f>
        <v>0.32206531122209603</v>
      </c>
      <c r="AE40" s="97">
        <f t="shared" ref="AE40:AE71" ca="1" si="31">IF(OR(Q40="",Q39="",Q38=""),"",AVERAGE(Q38:Q40))</f>
        <v>1.2987836743917784</v>
      </c>
      <c r="AF40" s="97">
        <f t="shared" ref="AF40:AF71" ca="1" si="32">IF(OR(R40="",R39="",R38=""),"",AVERAGE(R38:R40))</f>
        <v>1.8308139245239357</v>
      </c>
      <c r="AG40" s="97">
        <f t="shared" ca="1" si="22"/>
        <v>0.6758371170599714</v>
      </c>
      <c r="AH40" s="97">
        <f t="shared" ca="1" si="23"/>
        <v>1.4187833459352686</v>
      </c>
      <c r="AJ40" s="94">
        <v>41518</v>
      </c>
      <c r="AK40" s="100">
        <f>IF('Raw Data'!BA46="","",'Raw Data'!BA46)</f>
        <v>7.9</v>
      </c>
      <c r="AL40" s="100">
        <f t="shared" ca="1" si="7"/>
        <v>-9.5275223766501549E-2</v>
      </c>
      <c r="AM40" s="94">
        <v>41518</v>
      </c>
      <c r="AN40" s="97">
        <f ca="1">AVERAGE(OFFSET(K$6,3*ROWS(K$6:K40)-3,,3))</f>
        <v>0.111697954104374</v>
      </c>
      <c r="AO40" s="97">
        <f ca="1">AVERAGE(OFFSET(L$6,3*ROWS(L$6:L40)-3,,3))</f>
        <v>0.33779888293690724</v>
      </c>
      <c r="AP40" s="97">
        <f ca="1">AVERAGE(OFFSET(M$6,3*ROWS(M$6:M40)-3,,3))</f>
        <v>-0.2522787697932099</v>
      </c>
      <c r="AQ40" s="97">
        <f ca="1">AVERAGE(OFFSET(N$6,3*ROWS(N$6:N40)-3,,3))</f>
        <v>-8.424245353446165E-2</v>
      </c>
      <c r="AR40" s="97">
        <f ca="1">AVERAGE(OFFSET(O$6,3*ROWS(O$6:O40)-3,,3))</f>
        <v>-0.32180146299451717</v>
      </c>
      <c r="AS40" s="97">
        <f ca="1">AVERAGE(OFFSET(P$6,3*ROWS(P$6:P40)-3,,3))</f>
        <v>0.16951715280554969</v>
      </c>
      <c r="AT40" s="97">
        <f ca="1">AVERAGE(OFFSET(Q$6,3*ROWS(Q$6:Q40)-3,,3))</f>
        <v>-0.16954284576090048</v>
      </c>
      <c r="AU40" s="97">
        <f ca="1">AVERAGE(OFFSET(R$6,3*ROWS(R$6:R40)-3,,3))</f>
        <v>-0.26614679467913333</v>
      </c>
      <c r="AV40" s="100">
        <f t="shared" ca="1" si="8"/>
        <v>-3.751136021752885E-2</v>
      </c>
      <c r="AW40" s="102">
        <f t="shared" ca="1" si="19"/>
        <v>8.079597397357432</v>
      </c>
      <c r="AX40" s="103">
        <f t="shared" ca="1" si="18"/>
        <v>-0.17959739735743163</v>
      </c>
      <c r="AY40" s="97"/>
      <c r="AZ40" s="97"/>
    </row>
    <row r="41" spans="1:52" x14ac:dyDescent="0.3">
      <c r="A41" s="94">
        <v>39417</v>
      </c>
      <c r="B41" s="95">
        <f>IF('Raw Data'!B55="","",'Raw Data'!B55)</f>
        <v>17.399999999999999</v>
      </c>
      <c r="C41" s="95">
        <f>IF('Raw Data'!C55="","",'Raw Data'!C55)</f>
        <v>25.8</v>
      </c>
      <c r="D41" s="95">
        <f>IF('Raw Data'!D55="","",'Raw Data'!D55)</f>
        <v>21.714893617021279</v>
      </c>
      <c r="E41" s="95">
        <f>IF('Raw Data'!E55="","",'Raw Data'!E55)</f>
        <v>22.157913492640287</v>
      </c>
      <c r="F41" s="95">
        <f>IF('Raw Data'!F55="","",'Raw Data'!F55)</f>
        <v>9.6000000000000014</v>
      </c>
      <c r="G41" s="95">
        <f>IF('Raw Data'!G55="","",'Raw Data'!G55)</f>
        <v>14.600000000000005</v>
      </c>
      <c r="H41" s="95">
        <f>IF('Raw Data'!J55="","",'Raw Data'!J55)</f>
        <v>55.3</v>
      </c>
      <c r="I41" s="95">
        <f>IF('Raw Data'!K55="","",'Raw Data'!K55)</f>
        <v>60.2</v>
      </c>
      <c r="J41" s="105"/>
      <c r="K41" s="97">
        <f t="shared" ca="1" si="24"/>
        <v>1.5169891612110431</v>
      </c>
      <c r="L41" s="97">
        <f t="shared" ca="1" si="24"/>
        <v>0.84862824451900654</v>
      </c>
      <c r="M41" s="97">
        <f t="shared" ca="1" si="24"/>
        <v>0.8307553096007656</v>
      </c>
      <c r="N41" s="97">
        <f t="shared" ca="1" si="24"/>
        <v>0.74886564889255935</v>
      </c>
      <c r="O41" s="97">
        <f t="shared" ca="1" si="24"/>
        <v>-0.62951296309197835</v>
      </c>
      <c r="P41" s="97">
        <f t="shared" ca="1" si="24"/>
        <v>0.63224656666907419</v>
      </c>
      <c r="Q41" s="97">
        <f t="shared" ca="1" si="24"/>
        <v>1.4420350422115507</v>
      </c>
      <c r="R41" s="97">
        <f t="shared" ca="1" si="24"/>
        <v>1.4932543941156378</v>
      </c>
      <c r="S41" s="97">
        <f t="shared" ca="1" si="21"/>
        <v>0.65799532796674509</v>
      </c>
      <c r="T41" s="97">
        <f t="shared" ca="1" si="20"/>
        <v>1.0939452091068871</v>
      </c>
      <c r="V41" s="97"/>
      <c r="W41" s="100"/>
      <c r="X41" s="94">
        <v>39417</v>
      </c>
      <c r="Y41" s="97">
        <f t="shared" ca="1" si="25"/>
        <v>1.5426565805189278</v>
      </c>
      <c r="Z41" s="97">
        <f t="shared" ca="1" si="26"/>
        <v>0.91248191471676876</v>
      </c>
      <c r="AA41" s="97">
        <f t="shared" ca="1" si="27"/>
        <v>0.86343906805452286</v>
      </c>
      <c r="AB41" s="97">
        <f t="shared" ca="1" si="28"/>
        <v>0.8104172472305452</v>
      </c>
      <c r="AC41" s="97">
        <f t="shared" ca="1" si="29"/>
        <v>-0.51258259305494358</v>
      </c>
      <c r="AD41" s="97">
        <f t="shared" ca="1" si="30"/>
        <v>0.44918877656921846</v>
      </c>
      <c r="AE41" s="97">
        <f t="shared" ca="1" si="31"/>
        <v>1.2032827625119289</v>
      </c>
      <c r="AF41" s="97">
        <f t="shared" ca="1" si="32"/>
        <v>1.6569196209802672</v>
      </c>
      <c r="AG41" s="97">
        <f t="shared" ca="1" si="22"/>
        <v>0.67760016567250647</v>
      </c>
      <c r="AH41" s="97">
        <f t="shared" ca="1" si="23"/>
        <v>1.211714518467655</v>
      </c>
      <c r="AJ41" s="94">
        <v>41609</v>
      </c>
      <c r="AK41" s="100">
        <f>IF('Raw Data'!BA47="","",'Raw Data'!BA47)</f>
        <v>7.7</v>
      </c>
      <c r="AL41" s="100">
        <f t="shared" ca="1" si="7"/>
        <v>-0.15960117102286636</v>
      </c>
      <c r="AM41" s="94">
        <v>41609</v>
      </c>
      <c r="AN41" s="97">
        <f ca="1">AVERAGE(OFFSET(K$6,3*ROWS(K$6:K41)-3,,3))</f>
        <v>9.2447389623460788E-2</v>
      </c>
      <c r="AO41" s="97">
        <f ca="1">AVERAGE(OFFSET(L$6,3*ROWS(L$6:L41)-3,,3))</f>
        <v>0.30739237331892516</v>
      </c>
      <c r="AP41" s="97">
        <f ca="1">AVERAGE(OFFSET(M$6,3*ROWS(M$6:M41)-3,,3))</f>
        <v>-3.6313637385384373E-2</v>
      </c>
      <c r="AQ41" s="97">
        <f ca="1">AVERAGE(OFFSET(N$6,3*ROWS(N$6:N41)-3,,3))</f>
        <v>-4.5825377144054352E-3</v>
      </c>
      <c r="AR41" s="97">
        <f ca="1">AVERAGE(OFFSET(O$6,3*ROWS(O$6:O41)-3,,3))</f>
        <v>-0.34977523573065078</v>
      </c>
      <c r="AS41" s="97">
        <f ca="1">AVERAGE(OFFSET(P$6,3*ROWS(P$6:P41)-3,,3))</f>
        <v>0.22545147755828285</v>
      </c>
      <c r="AT41" s="97">
        <f ca="1">AVERAGE(OFFSET(Q$6,3*ROWS(Q$6:Q41)-3,,3))</f>
        <v>-2.4162499711648708E-3</v>
      </c>
      <c r="AU41" s="97">
        <f ca="1">AVERAGE(OFFSET(R$6,3*ROWS(R$6:R41)-3,,3))</f>
        <v>9.187088908724432E-2</v>
      </c>
      <c r="AV41" s="100">
        <f t="shared" ca="1" si="8"/>
        <v>-7.2755513316972859E-3</v>
      </c>
      <c r="AW41" s="102">
        <f t="shared" ca="1" si="19"/>
        <v>8.1736055237059784</v>
      </c>
      <c r="AX41" s="103">
        <f t="shared" ca="1" si="18"/>
        <v>-0.47360552370597819</v>
      </c>
      <c r="AY41" s="97"/>
      <c r="AZ41" s="97"/>
    </row>
    <row r="42" spans="1:52" x14ac:dyDescent="0.3">
      <c r="A42" s="94">
        <v>39448</v>
      </c>
      <c r="B42" s="95">
        <f>IF('Raw Data'!B56="","",'Raw Data'!B56)</f>
        <v>15.4</v>
      </c>
      <c r="C42" s="95">
        <f>IF('Raw Data'!C56="","",'Raw Data'!C56)</f>
        <v>24.3</v>
      </c>
      <c r="D42" s="95">
        <f>IF('Raw Data'!D56="","",'Raw Data'!D56)</f>
        <v>26.747811626671592</v>
      </c>
      <c r="E42" s="95">
        <f>IF('Raw Data'!E56="","",'Raw Data'!E56)</f>
        <v>24.991762828461248</v>
      </c>
      <c r="F42" s="95">
        <f>IF('Raw Data'!F56="","",'Raw Data'!F56)</f>
        <v>9.6400000000000041</v>
      </c>
      <c r="G42" s="95">
        <f>IF('Raw Data'!G56="","",'Raw Data'!G56)</f>
        <v>14.999999999999996</v>
      </c>
      <c r="H42" s="95">
        <f>IF('Raw Data'!J56="","",'Raw Data'!J56)</f>
        <v>53</v>
      </c>
      <c r="I42" s="95">
        <f>IF('Raw Data'!K56="","",'Raw Data'!K56)</f>
        <v>60.2</v>
      </c>
      <c r="J42" s="105"/>
      <c r="K42" s="97">
        <f t="shared" ca="1" si="24"/>
        <v>1.131977871592778</v>
      </c>
      <c r="L42" s="97">
        <f t="shared" ca="1" si="24"/>
        <v>0.71179895123808701</v>
      </c>
      <c r="M42" s="97">
        <f t="shared" ca="1" si="24"/>
        <v>1.1370152954148345</v>
      </c>
      <c r="N42" s="97">
        <f t="shared" ca="1" si="24"/>
        <v>0.90398029181434481</v>
      </c>
      <c r="O42" s="97">
        <f t="shared" ca="1" si="24"/>
        <v>-0.62279925763530597</v>
      </c>
      <c r="P42" s="97">
        <f t="shared" ca="1" si="24"/>
        <v>0.69326583003569142</v>
      </c>
      <c r="Q42" s="97">
        <f t="shared" ca="1" si="24"/>
        <v>0.61833967724785399</v>
      </c>
      <c r="R42" s="97">
        <f t="shared" ca="1" si="24"/>
        <v>1.4932543941156378</v>
      </c>
      <c r="S42" s="97">
        <f t="shared" ca="1" si="21"/>
        <v>0.65920649707673828</v>
      </c>
      <c r="T42" s="97">
        <f t="shared" ca="1" si="20"/>
        <v>1.287522757173724</v>
      </c>
      <c r="V42" s="97"/>
      <c r="W42" s="100"/>
      <c r="X42" s="94">
        <v>39448</v>
      </c>
      <c r="Y42" s="97">
        <f t="shared" ca="1" si="25"/>
        <v>1.3822352098446504</v>
      </c>
      <c r="Z42" s="97">
        <f t="shared" ca="1" si="26"/>
        <v>0.83342498971001533</v>
      </c>
      <c r="AA42" s="97">
        <f t="shared" ca="1" si="27"/>
        <v>0.95360300906982676</v>
      </c>
      <c r="AB42" s="97">
        <f t="shared" ca="1" si="28"/>
        <v>0.82995360420202946</v>
      </c>
      <c r="AC42" s="97">
        <f t="shared" ca="1" si="29"/>
        <v>-0.59762286217278715</v>
      </c>
      <c r="AD42" s="97">
        <f t="shared" ca="1" si="30"/>
        <v>0.56105742607468534</v>
      </c>
      <c r="AE42" s="97">
        <f t="shared" ca="1" si="31"/>
        <v>1.1794075345419663</v>
      </c>
      <c r="AF42" s="97">
        <f t="shared" ca="1" si="32"/>
        <v>1.5341707008317951</v>
      </c>
      <c r="AG42" s="97">
        <f t="shared" ca="1" si="22"/>
        <v>0.66044189612140336</v>
      </c>
      <c r="AH42" s="97">
        <f t="shared" ca="1" si="23"/>
        <v>1.2129285231562159</v>
      </c>
      <c r="AJ42" s="94">
        <v>41699</v>
      </c>
      <c r="AK42" s="100">
        <f>IF('Raw Data'!BA48="","",'Raw Data'!BA48)</f>
        <v>7.5</v>
      </c>
      <c r="AL42" s="100">
        <f t="shared" ca="1" si="7"/>
        <v>-0.2239271182792312</v>
      </c>
      <c r="AM42" s="94">
        <v>41699</v>
      </c>
      <c r="AN42" s="97">
        <f ca="1">AVERAGE(OFFSET(K$6,3*ROWS(K$6:K42)-3,,3))</f>
        <v>-0.16422680345538296</v>
      </c>
      <c r="AO42" s="97">
        <f ca="1">AVERAGE(OFFSET(L$6,3*ROWS(L$6:L42)-3,,3))</f>
        <v>0.11887201368743604</v>
      </c>
      <c r="AP42" s="97">
        <f ca="1">AVERAGE(OFFSET(M$6,3*ROWS(M$6:M42)-3,,3))</f>
        <v>-0.7792004951811341</v>
      </c>
      <c r="AQ42" s="97">
        <f ca="1">AVERAGE(OFFSET(N$6,3*ROWS(N$6:N42)-3,,3))</f>
        <v>-0.33480247820856102</v>
      </c>
      <c r="AR42" s="97">
        <f ca="1">AVERAGE(OFFSET(O$6,3*ROWS(O$6:O42)-3,,3))</f>
        <v>-0.2546644084277993</v>
      </c>
      <c r="AS42" s="97">
        <f ca="1">AVERAGE(OFFSET(P$6,3*ROWS(P$6:P42)-3,,3))</f>
        <v>6.7818380527852648E-2</v>
      </c>
      <c r="AT42" s="97">
        <f ca="1">AVERAGE(OFFSET(Q$6,3*ROWS(Q$6:Q42)-3,,3))</f>
        <v>-0.33666944155063611</v>
      </c>
      <c r="AU42" s="97">
        <f ca="1">AVERAGE(OFFSET(R$6,3*ROWS(R$6:R42)-3,,3))</f>
        <v>-0.31729217807433008</v>
      </c>
      <c r="AV42" s="100">
        <f t="shared" ca="1" si="8"/>
        <v>-0.30175179794752816</v>
      </c>
      <c r="AW42" s="102">
        <f t="shared" ca="1" si="19"/>
        <v>7.2580302102411824</v>
      </c>
      <c r="AX42" s="103">
        <f t="shared" ca="1" si="18"/>
        <v>0.24196978975881756</v>
      </c>
      <c r="AY42" s="97"/>
      <c r="AZ42" s="97"/>
    </row>
    <row r="43" spans="1:52" x14ac:dyDescent="0.3">
      <c r="A43" s="94">
        <v>39479</v>
      </c>
      <c r="B43" s="95">
        <f>IF('Raw Data'!B57="","",'Raw Data'!B57)</f>
        <v>15.4</v>
      </c>
      <c r="C43" s="95">
        <f>IF('Raw Data'!C57="","",'Raw Data'!C57)</f>
        <v>24.3</v>
      </c>
      <c r="D43" s="95">
        <f>IF('Raw Data'!D57="","",'Raw Data'!D57)</f>
        <v>6.34456901483889</v>
      </c>
      <c r="E43" s="95">
        <f>IF('Raw Data'!E57="","",'Raw Data'!E57)</f>
        <v>29.899359739743019</v>
      </c>
      <c r="F43" s="95">
        <f>IF('Raw Data'!F57="","",'Raw Data'!F57)</f>
        <v>7.0299999999999976</v>
      </c>
      <c r="G43" s="95">
        <f>IF('Raw Data'!G57="","",'Raw Data'!G57)</f>
        <v>11.000000000000007</v>
      </c>
      <c r="H43" s="95">
        <f>IF('Raw Data'!J57="","",'Raw Data'!J57)</f>
        <v>53.4</v>
      </c>
      <c r="I43" s="95">
        <f>IF('Raw Data'!K57="","",'Raw Data'!K57)</f>
        <v>59.3</v>
      </c>
      <c r="J43" s="105"/>
      <c r="K43" s="97">
        <f t="shared" ca="1" si="24"/>
        <v>1.131977871592778</v>
      </c>
      <c r="L43" s="97">
        <f t="shared" ca="1" si="24"/>
        <v>0.71179895123808701</v>
      </c>
      <c r="M43" s="97">
        <f t="shared" ca="1" si="24"/>
        <v>-0.10455009088380857</v>
      </c>
      <c r="N43" s="97">
        <f t="shared" ca="1" si="24"/>
        <v>1.172604361864632</v>
      </c>
      <c r="O43" s="97">
        <f t="shared" ca="1" si="24"/>
        <v>-1.0608685386831469</v>
      </c>
      <c r="P43" s="97">
        <f t="shared" ca="1" si="24"/>
        <v>8.3073196369508037E-2</v>
      </c>
      <c r="Q43" s="97">
        <f t="shared" ca="1" si="24"/>
        <v>0.76159104506762698</v>
      </c>
      <c r="R43" s="97">
        <f t="shared" ca="1" si="24"/>
        <v>1.2170693237815733</v>
      </c>
      <c r="S43" s="97">
        <f t="shared" ca="1" si="21"/>
        <v>0.32233929191634159</v>
      </c>
      <c r="T43" s="97">
        <f t="shared" ca="1" si="20"/>
        <v>-0.41127447771986303</v>
      </c>
      <c r="V43" s="97"/>
      <c r="W43" s="100"/>
      <c r="X43" s="94">
        <v>39479</v>
      </c>
      <c r="Y43" s="97">
        <f t="shared" ca="1" si="25"/>
        <v>1.2603149681321997</v>
      </c>
      <c r="Z43" s="97">
        <f t="shared" ca="1" si="26"/>
        <v>0.75740871566506007</v>
      </c>
      <c r="AA43" s="97">
        <f t="shared" ca="1" si="27"/>
        <v>0.62107350471059719</v>
      </c>
      <c r="AB43" s="97">
        <f t="shared" ca="1" si="28"/>
        <v>0.94181676752384524</v>
      </c>
      <c r="AC43" s="97">
        <f t="shared" ca="1" si="29"/>
        <v>-0.77106025313681048</v>
      </c>
      <c r="AD43" s="97">
        <f t="shared" ca="1" si="30"/>
        <v>0.46952853102475789</v>
      </c>
      <c r="AE43" s="97">
        <f t="shared" ca="1" si="31"/>
        <v>0.9406552548423438</v>
      </c>
      <c r="AF43" s="97">
        <f t="shared" ca="1" si="32"/>
        <v>1.4011927040042831</v>
      </c>
      <c r="AG43" s="97">
        <f t="shared" ca="1" si="22"/>
        <v>0.54651370565327495</v>
      </c>
      <c r="AH43" s="97">
        <f t="shared" ca="1" si="23"/>
        <v>0.65673116285358268</v>
      </c>
      <c r="AJ43" s="94">
        <v>41791</v>
      </c>
      <c r="AK43" s="100">
        <f>IF('Raw Data'!BA49="","",'Raw Data'!BA49)</f>
        <v>7.6</v>
      </c>
      <c r="AL43" s="100">
        <f t="shared" ca="1" si="7"/>
        <v>-0.19176414465104893</v>
      </c>
      <c r="AM43" s="94">
        <v>41791</v>
      </c>
      <c r="AN43" s="97">
        <f ca="1">AVERAGE(OFFSET(K$6,3*ROWS(K$6:K43)-3,,3))</f>
        <v>-0.11930881966658534</v>
      </c>
      <c r="AO43" s="97">
        <f ca="1">AVERAGE(OFFSET(L$6,3*ROWS(L$6:L43)-3,,3))</f>
        <v>7.0221598298664742E-2</v>
      </c>
      <c r="AP43" s="97">
        <f ca="1">AVERAGE(OFFSET(M$6,3*ROWS(M$6:M43)-3,,3))</f>
        <v>-0.18495442908418305</v>
      </c>
      <c r="AQ43" s="97">
        <f ca="1">AVERAGE(OFFSET(N$6,3*ROWS(N$6:N43)-3,,3))</f>
        <v>-0.46739462892615546</v>
      </c>
      <c r="AR43" s="97">
        <f ca="1">AVERAGE(OFFSET(O$6,3*ROWS(O$6:O43)-3,,3))</f>
        <v>-0.28263818116393152</v>
      </c>
      <c r="AS43" s="97">
        <f ca="1">AVERAGE(OFFSET(P$6,3*ROWS(P$6:P43)-3,,3))</f>
        <v>7.2903319141737963E-2</v>
      </c>
      <c r="AT43" s="97">
        <f ca="1">AVERAGE(OFFSET(Q$6,3*ROWS(Q$6:Q43)-3,,3))</f>
        <v>-0.19341807373086306</v>
      </c>
      <c r="AU43" s="97">
        <f ca="1">AVERAGE(OFFSET(R$6,3*ROWS(R$6:R43)-3,,3))</f>
        <v>-7.1794337777385586E-2</v>
      </c>
      <c r="AV43" s="100">
        <f t="shared" ca="1" si="8"/>
        <v>-9.2229654837316655E-2</v>
      </c>
      <c r="AW43" s="102">
        <f t="shared" ca="1" si="19"/>
        <v>7.9094691770866499</v>
      </c>
      <c r="AX43" s="103">
        <f t="shared" ca="1" si="18"/>
        <v>-0.30946917708665023</v>
      </c>
      <c r="AY43" s="97"/>
      <c r="AZ43" s="97"/>
    </row>
    <row r="44" spans="1:52" x14ac:dyDescent="0.3">
      <c r="A44" s="94">
        <v>39508</v>
      </c>
      <c r="B44" s="95">
        <f>IF('Raw Data'!B58="","",'Raw Data'!B58)</f>
        <v>17.8</v>
      </c>
      <c r="C44" s="95">
        <f>IF('Raw Data'!C58="","",'Raw Data'!C58)</f>
        <v>25.9</v>
      </c>
      <c r="D44" s="95">
        <f>IF('Raw Data'!D58="","",'Raw Data'!D58)</f>
        <v>30.417823298554609</v>
      </c>
      <c r="E44" s="95">
        <f>IF('Raw Data'!E58="","",'Raw Data'!E58)</f>
        <v>18.149906657780921</v>
      </c>
      <c r="F44" s="95">
        <f>IF('Raw Data'!F58="","",'Raw Data'!F58)</f>
        <v>6.4800000000000022</v>
      </c>
      <c r="G44" s="95">
        <f>IF('Raw Data'!G58="","",'Raw Data'!G58)</f>
        <v>13.700000000000003</v>
      </c>
      <c r="H44" s="95">
        <f>IF('Raw Data'!J58="","",'Raw Data'!J58)</f>
        <v>58.4</v>
      </c>
      <c r="I44" s="95">
        <f>IF('Raw Data'!K58="","",'Raw Data'!K58)</f>
        <v>58.9</v>
      </c>
      <c r="J44" s="105"/>
      <c r="K44" s="97">
        <f t="shared" ca="1" si="24"/>
        <v>1.5939914191346967</v>
      </c>
      <c r="L44" s="97">
        <f t="shared" ca="1" si="24"/>
        <v>0.85775019740440095</v>
      </c>
      <c r="M44" s="97">
        <f t="shared" ca="1" si="24"/>
        <v>1.360340555316387</v>
      </c>
      <c r="N44" s="97">
        <f t="shared" ca="1" si="24"/>
        <v>0.5294818795584777</v>
      </c>
      <c r="O44" s="97">
        <f t="shared" ca="1" si="24"/>
        <v>-1.1531819887123842</v>
      </c>
      <c r="P44" s="97">
        <f t="shared" ca="1" si="24"/>
        <v>0.49495322409418224</v>
      </c>
      <c r="Q44" s="97">
        <f t="shared" ca="1" si="24"/>
        <v>2.5522331428147957</v>
      </c>
      <c r="R44" s="97">
        <f t="shared" ca="1" si="24"/>
        <v>1.0943204036331013</v>
      </c>
      <c r="S44" s="97">
        <f t="shared" ca="1" si="21"/>
        <v>0.61388921446596012</v>
      </c>
      <c r="T44" s="97">
        <f t="shared" ca="1" si="20"/>
        <v>1.7487144753571171</v>
      </c>
      <c r="V44" s="97"/>
      <c r="W44" s="100"/>
      <c r="X44" s="94">
        <v>39508</v>
      </c>
      <c r="Y44" s="97">
        <f t="shared" ca="1" si="25"/>
        <v>1.2859823874400842</v>
      </c>
      <c r="Z44" s="97">
        <f t="shared" ca="1" si="26"/>
        <v>0.76044936662685825</v>
      </c>
      <c r="AA44" s="97">
        <f t="shared" ca="1" si="27"/>
        <v>0.79760191994913754</v>
      </c>
      <c r="AB44" s="97">
        <f t="shared" ca="1" si="28"/>
        <v>0.86868884441248484</v>
      </c>
      <c r="AC44" s="97">
        <f t="shared" ca="1" si="29"/>
        <v>-0.94561659501027895</v>
      </c>
      <c r="AD44" s="97">
        <f t="shared" ca="1" si="30"/>
        <v>0.42376408349979394</v>
      </c>
      <c r="AE44" s="97">
        <f t="shared" ca="1" si="31"/>
        <v>1.3107212883767589</v>
      </c>
      <c r="AF44" s="97">
        <f t="shared" ca="1" si="32"/>
        <v>1.2682147071767707</v>
      </c>
      <c r="AG44" s="97">
        <f t="shared" ca="1" si="22"/>
        <v>0.53181166781967992</v>
      </c>
      <c r="AH44" s="97">
        <f t="shared" ca="1" si="23"/>
        <v>0.87498758493699269</v>
      </c>
      <c r="AJ44" s="94">
        <v>41883</v>
      </c>
      <c r="AK44" s="100">
        <f>IF('Raw Data'!BA50="","",'Raw Data'!BA50)</f>
        <v>7.2</v>
      </c>
      <c r="AL44" s="100">
        <f t="shared" ca="1" si="7"/>
        <v>-0.32041603916377825</v>
      </c>
      <c r="AM44" s="94">
        <v>41883</v>
      </c>
      <c r="AN44" s="97">
        <f ca="1">AVERAGE(OFFSET(K$6,3*ROWS(K$6:K44)-3,,3))</f>
        <v>-0.29898075482177588</v>
      </c>
      <c r="AO44" s="97">
        <f ca="1">AVERAGE(OFFSET(L$6,3*ROWS(L$6:L44)-3,,3))</f>
        <v>3.3272771391041366E-3</v>
      </c>
      <c r="AP44" s="97">
        <f ca="1">AVERAGE(OFFSET(M$6,3*ROWS(M$6:M44)-3,,3))</f>
        <v>0.30121379008378474</v>
      </c>
      <c r="AQ44" s="97">
        <f ca="1">AVERAGE(OFFSET(N$6,3*ROWS(N$6:N44)-3,,3))</f>
        <v>-0.43831508970125937</v>
      </c>
      <c r="AR44" s="97">
        <f ca="1">AVERAGE(OFFSET(O$6,3*ROWS(O$6:O44)-3,,3))</f>
        <v>-0.3385857266361969</v>
      </c>
      <c r="AS44" s="97">
        <f ca="1">AVERAGE(OFFSET(P$6,3*ROWS(P$6:P44)-3,,3))</f>
        <v>4.239368745842792E-2</v>
      </c>
      <c r="AT44" s="97">
        <f ca="1">AVERAGE(OFFSET(Q$6,3*ROWS(Q$6:Q44)-3,,3))</f>
        <v>9.5213640138172781E-3</v>
      </c>
      <c r="AU44" s="97">
        <f ca="1">AVERAGE(OFFSET(R$6,3*ROWS(R$6:R44)-3,,3))</f>
        <v>-0.34797940811144795</v>
      </c>
      <c r="AV44" s="100">
        <f t="shared" ca="1" si="8"/>
        <v>-0.22161941882346359</v>
      </c>
      <c r="AW44" s="102">
        <f t="shared" ca="1" si="19"/>
        <v>7.5071750189595203</v>
      </c>
      <c r="AX44" s="103">
        <f t="shared" ca="1" si="18"/>
        <v>-0.30717501895952015</v>
      </c>
      <c r="AY44" s="97"/>
      <c r="AZ44" s="97"/>
    </row>
    <row r="45" spans="1:52" x14ac:dyDescent="0.3">
      <c r="A45" s="94">
        <v>39539</v>
      </c>
      <c r="B45" s="95">
        <f>IF('Raw Data'!B59="","",'Raw Data'!B59)</f>
        <v>15.7</v>
      </c>
      <c r="C45" s="95">
        <f>IF('Raw Data'!C59="","",'Raw Data'!C59)</f>
        <v>25.7</v>
      </c>
      <c r="D45" s="95">
        <f>IF('Raw Data'!D59="","",'Raw Data'!D59)</f>
        <v>22.063921882372249</v>
      </c>
      <c r="E45" s="95">
        <f>IF('Raw Data'!E59="","",'Raw Data'!E59)</f>
        <v>24.114662938776199</v>
      </c>
      <c r="F45" s="95">
        <f>IF('Raw Data'!F59="","",'Raw Data'!F59)</f>
        <v>6.1999999999999993</v>
      </c>
      <c r="G45" s="95">
        <f>IF('Raw Data'!G59="","",'Raw Data'!G59)</f>
        <v>13.900000000000006</v>
      </c>
      <c r="H45" s="95">
        <f>IF('Raw Data'!J59="","",'Raw Data'!J59)</f>
        <v>59.2</v>
      </c>
      <c r="I45" s="95">
        <f>IF('Raw Data'!K59="","",'Raw Data'!K59)</f>
        <v>58.4</v>
      </c>
      <c r="J45" s="105"/>
      <c r="K45" s="97">
        <f t="shared" ca="1" si="24"/>
        <v>1.1897295650355175</v>
      </c>
      <c r="L45" s="97">
        <f t="shared" ca="1" si="24"/>
        <v>0.83950629163361179</v>
      </c>
      <c r="M45" s="97">
        <f t="shared" ca="1" si="24"/>
        <v>0.85199415978472171</v>
      </c>
      <c r="N45" s="97">
        <f t="shared" ca="1" si="24"/>
        <v>0.85597102241688772</v>
      </c>
      <c r="O45" s="97">
        <f t="shared" ca="1" si="24"/>
        <v>-1.200177926909088</v>
      </c>
      <c r="P45" s="97">
        <f t="shared" ca="1" si="24"/>
        <v>0.52546285577749197</v>
      </c>
      <c r="Q45" s="97">
        <f t="shared" ca="1" si="24"/>
        <v>2.8387358784543446</v>
      </c>
      <c r="R45" s="97">
        <f t="shared" ca="1" si="24"/>
        <v>0.94088425344751092</v>
      </c>
      <c r="S45" s="97">
        <f t="shared" ca="1" si="21"/>
        <v>0.51041432795652386</v>
      </c>
      <c r="T45" s="97">
        <f t="shared" ca="1" si="20"/>
        <v>0.87716728617705253</v>
      </c>
      <c r="V45" s="97"/>
      <c r="W45" s="100"/>
      <c r="X45" s="94">
        <v>39539</v>
      </c>
      <c r="Y45" s="97">
        <f t="shared" ca="1" si="25"/>
        <v>1.3052329519209973</v>
      </c>
      <c r="Z45" s="97">
        <f t="shared" ca="1" si="26"/>
        <v>0.80301848009203314</v>
      </c>
      <c r="AA45" s="97">
        <f t="shared" ca="1" si="27"/>
        <v>0.70259487473910009</v>
      </c>
      <c r="AB45" s="97">
        <f t="shared" ca="1" si="28"/>
        <v>0.85268575461333251</v>
      </c>
      <c r="AC45" s="97">
        <f t="shared" ca="1" si="29"/>
        <v>-1.1380761514348732</v>
      </c>
      <c r="AD45" s="97">
        <f t="shared" ca="1" si="30"/>
        <v>0.3678297587470607</v>
      </c>
      <c r="AE45" s="97">
        <f t="shared" ca="1" si="31"/>
        <v>2.050853355445589</v>
      </c>
      <c r="AF45" s="97">
        <f t="shared" ca="1" si="32"/>
        <v>1.0840913269540617</v>
      </c>
      <c r="AG45" s="97">
        <f t="shared" ca="1" si="22"/>
        <v>0.48221427811294187</v>
      </c>
      <c r="AH45" s="97">
        <f t="shared" ca="1" si="23"/>
        <v>0.73820242793810209</v>
      </c>
      <c r="AJ45" s="94">
        <v>41974</v>
      </c>
      <c r="AK45" s="100">
        <f>IF('Raw Data'!BA51="","",'Raw Data'!BA51)</f>
        <v>7.3</v>
      </c>
      <c r="AL45" s="100">
        <f t="shared" ca="1" si="7"/>
        <v>-0.28825306553559599</v>
      </c>
      <c r="AM45" s="94">
        <v>41974</v>
      </c>
      <c r="AN45" s="97">
        <f ca="1">AVERAGE(OFFSET(K$6,3*ROWS(K$6:K45)-3,,3))</f>
        <v>-0.36956615791845787</v>
      </c>
      <c r="AO45" s="97">
        <f ca="1">AVERAGE(OFFSET(L$6,3*ROWS(L$6:L45)-3,,3))</f>
        <v>-6.3567044020456501E-2</v>
      </c>
      <c r="AP45" s="97">
        <f ca="1">AVERAGE(OFFSET(M$6,3*ROWS(M$6:M45)-3,,3))</f>
        <v>3.5879652170462316E-2</v>
      </c>
      <c r="AQ45" s="97">
        <f ca="1">AVERAGE(OFFSET(N$6,3*ROWS(N$6:N45)-3,,3))</f>
        <v>-0.50850969227103349</v>
      </c>
      <c r="AR45" s="97">
        <f ca="1">AVERAGE(OFFSET(O$6,3*ROWS(O$6:O45)-3,,3))</f>
        <v>-0.24347489933334596</v>
      </c>
      <c r="AS45" s="97">
        <f ca="1">AVERAGE(OFFSET(P$6,3*ROWS(P$6:P45)-3,,3))</f>
        <v>0.11866776666670076</v>
      </c>
      <c r="AT45" s="97">
        <f ca="1">AVERAGE(OFFSET(Q$6,3*ROWS(Q$6:Q45)-3,,3))</f>
        <v>-0.31279421358067433</v>
      </c>
      <c r="AU45" s="97">
        <f ca="1">AVERAGE(OFFSET(R$6,3*ROWS(R$6:R45)-3,,3))</f>
        <v>-0.42981202154376325</v>
      </c>
      <c r="AV45" s="100">
        <f t="shared" ca="1" si="8"/>
        <v>-0.24981384907599335</v>
      </c>
      <c r="AW45" s="102">
        <f t="shared" ca="1" si="19"/>
        <v>7.419513876123446</v>
      </c>
      <c r="AX45" s="103">
        <f t="shared" ca="1" si="18"/>
        <v>-0.11951387612344622</v>
      </c>
      <c r="AY45" s="97"/>
      <c r="AZ45" s="97"/>
    </row>
    <row r="46" spans="1:52" x14ac:dyDescent="0.3">
      <c r="A46" s="94">
        <v>39569</v>
      </c>
      <c r="B46" s="95">
        <f>IF('Raw Data'!B60="","",'Raw Data'!B60)</f>
        <v>16</v>
      </c>
      <c r="C46" s="95">
        <f>IF('Raw Data'!C60="","",'Raw Data'!C60)</f>
        <v>25.6</v>
      </c>
      <c r="D46" s="95">
        <f>IF('Raw Data'!D60="","",'Raw Data'!D60)</f>
        <v>28.302187639517829</v>
      </c>
      <c r="E46" s="95">
        <f>IF('Raw Data'!E60="","",'Raw Data'!E60)</f>
        <v>35.264461591002693</v>
      </c>
      <c r="F46" s="95">
        <f>IF('Raw Data'!F60="","",'Raw Data'!F60)</f>
        <v>7.1599999999999966</v>
      </c>
      <c r="G46" s="95">
        <f>IF('Raw Data'!G60="","",'Raw Data'!G60)</f>
        <v>14.100000000000001</v>
      </c>
      <c r="H46" s="95">
        <f>IF('Raw Data'!J60="","",'Raw Data'!J60)</f>
        <v>53.3</v>
      </c>
      <c r="I46" s="95">
        <f>IF('Raw Data'!K60="","",'Raw Data'!K60)</f>
        <v>57.4</v>
      </c>
      <c r="J46" s="105"/>
      <c r="K46" s="97">
        <f t="shared" ca="1" si="24"/>
        <v>1.2474812584782575</v>
      </c>
      <c r="L46" s="97">
        <f t="shared" ca="1" si="24"/>
        <v>0.83038433874821727</v>
      </c>
      <c r="M46" s="97">
        <f t="shared" ca="1" si="24"/>
        <v>1.2316012145041648</v>
      </c>
      <c r="N46" s="97">
        <f t="shared" ca="1" si="24"/>
        <v>1.4662705943554522</v>
      </c>
      <c r="O46" s="97">
        <f t="shared" ca="1" si="24"/>
        <v>-1.0390489959489635</v>
      </c>
      <c r="P46" s="97">
        <f t="shared" ca="1" si="24"/>
        <v>0.55597248746080052</v>
      </c>
      <c r="Q46" s="97">
        <f t="shared" ca="1" si="24"/>
        <v>0.72577820311268315</v>
      </c>
      <c r="R46" s="97">
        <f t="shared" ca="1" si="24"/>
        <v>0.63401195307633018</v>
      </c>
      <c r="S46" s="97">
        <f t="shared" ca="1" si="21"/>
        <v>0.71544348293298821</v>
      </c>
      <c r="T46" s="97">
        <f t="shared" ca="1" si="20"/>
        <v>0.67137211005547925</v>
      </c>
      <c r="V46" s="97"/>
      <c r="W46" s="100"/>
      <c r="X46" s="94">
        <v>39569</v>
      </c>
      <c r="Y46" s="97">
        <f t="shared" ca="1" si="25"/>
        <v>1.3437340808828242</v>
      </c>
      <c r="Z46" s="97">
        <f t="shared" ca="1" si="26"/>
        <v>0.84254694259540985</v>
      </c>
      <c r="AA46" s="97">
        <f t="shared" ca="1" si="27"/>
        <v>1.1479786432017578</v>
      </c>
      <c r="AB46" s="97">
        <f t="shared" ca="1" si="28"/>
        <v>0.95057449877693923</v>
      </c>
      <c r="AC46" s="97">
        <f t="shared" ca="1" si="29"/>
        <v>-1.1308029705234786</v>
      </c>
      <c r="AD46" s="97">
        <f t="shared" ca="1" si="30"/>
        <v>0.52546285577749152</v>
      </c>
      <c r="AE46" s="97">
        <f t="shared" ca="1" si="31"/>
        <v>2.0389157414606078</v>
      </c>
      <c r="AF46" s="97">
        <f t="shared" ca="1" si="32"/>
        <v>0.88973887005231411</v>
      </c>
      <c r="AG46" s="97">
        <f t="shared" ca="1" si="22"/>
        <v>0.61324900845182417</v>
      </c>
      <c r="AH46" s="97">
        <f t="shared" ca="1" si="23"/>
        <v>1.0990846238632164</v>
      </c>
      <c r="AJ46" s="94">
        <v>42064</v>
      </c>
      <c r="AK46" s="100">
        <f>IF('Raw Data'!BA52="","",'Raw Data'!BA52)</f>
        <v>7.1</v>
      </c>
      <c r="AL46" s="100">
        <f t="shared" ca="1" si="7"/>
        <v>-0.35257901279196086</v>
      </c>
      <c r="AM46" s="94">
        <v>42064</v>
      </c>
      <c r="AN46" s="97">
        <f ca="1">AVERAGE(OFFSET(K$6,3*ROWS(K$6:K46)-3,,3))</f>
        <v>-0.60057293168941728</v>
      </c>
      <c r="AO46" s="97">
        <f ca="1">AVERAGE(OFFSET(L$6,3*ROWS(L$6:L46)-3,,3))</f>
        <v>-0.24904675269014728</v>
      </c>
      <c r="AP46" s="97">
        <f ca="1">AVERAGE(OFFSET(M$6,3*ROWS(M$6:M46)-3,,3))</f>
        <v>0.10805570367297412</v>
      </c>
      <c r="AQ46" s="97">
        <f ca="1">AVERAGE(OFFSET(N$6,3*ROWS(N$6:N46)-3,,3))</f>
        <v>-1.230171362472493</v>
      </c>
      <c r="AR46" s="97">
        <f ca="1">AVERAGE(OFFSET(O$6,3*ROWS(O$6:O46)-3,,3))</f>
        <v>-8.1227017463776058E-2</v>
      </c>
      <c r="AS46" s="97">
        <f ca="1">AVERAGE(OFFSET(P$6,3*ROWS(P$6:P46)-3,,3))</f>
        <v>3.7308748844542966E-2</v>
      </c>
      <c r="AT46" s="97">
        <f ca="1">AVERAGE(OFFSET(Q$6,3*ROWS(Q$6:Q46)-3,,3))</f>
        <v>-0.47992080937040987</v>
      </c>
      <c r="AU46" s="97">
        <f ca="1">AVERAGE(OFFSET(R$6,3*ROWS(R$6:R46)-3,,3))</f>
        <v>-0.48095740493895928</v>
      </c>
      <c r="AV46" s="100">
        <f t="shared" ca="1" si="8"/>
        <v>-0.24988807358781207</v>
      </c>
      <c r="AW46" s="102">
        <f t="shared" ca="1" si="19"/>
        <v>7.4192830998504657</v>
      </c>
      <c r="AX46" s="103">
        <f t="shared" ca="1" si="18"/>
        <v>-0.3192830998504661</v>
      </c>
      <c r="AY46" s="97"/>
      <c r="AZ46" s="97"/>
    </row>
    <row r="47" spans="1:52" x14ac:dyDescent="0.3">
      <c r="A47" s="94">
        <v>39600</v>
      </c>
      <c r="B47" s="95">
        <f>IF('Raw Data'!B61="","",'Raw Data'!B61)</f>
        <v>16</v>
      </c>
      <c r="C47" s="95">
        <f>IF('Raw Data'!C61="","",'Raw Data'!C61)</f>
        <v>26.8</v>
      </c>
      <c r="D47" s="95">
        <f>IF('Raw Data'!D61="","",'Raw Data'!D61)</f>
        <v>17.337563108110725</v>
      </c>
      <c r="E47" s="95">
        <f>IF('Raw Data'!E61="","",'Raw Data'!E61)</f>
        <v>26.063263152425581</v>
      </c>
      <c r="F47" s="95">
        <f>IF('Raw Data'!F61="","",'Raw Data'!F61)</f>
        <v>7.0200000000000049</v>
      </c>
      <c r="G47" s="95">
        <f>IF('Raw Data'!G61="","",'Raw Data'!G61)</f>
        <v>15.900000000000006</v>
      </c>
      <c r="H47" s="95">
        <f>IF('Raw Data'!J61="","",'Raw Data'!J61)</f>
        <v>52</v>
      </c>
      <c r="I47" s="95">
        <f>IF('Raw Data'!K61="","",'Raw Data'!K61)</f>
        <v>57.4</v>
      </c>
      <c r="J47" s="105"/>
      <c r="K47" s="97">
        <f t="shared" ca="1" si="24"/>
        <v>1.2474812584782575</v>
      </c>
      <c r="L47" s="97">
        <f t="shared" ca="1" si="24"/>
        <v>0.93984777337295278</v>
      </c>
      <c r="M47" s="97">
        <f t="shared" ca="1" si="24"/>
        <v>0.56438872524713302</v>
      </c>
      <c r="N47" s="97">
        <f t="shared" ca="1" si="24"/>
        <v>0.96263033648729357</v>
      </c>
      <c r="O47" s="97">
        <f t="shared" ca="1" si="24"/>
        <v>-1.0625469650473136</v>
      </c>
      <c r="P47" s="97">
        <f t="shared" ca="1" si="24"/>
        <v>0.83055917261058443</v>
      </c>
      <c r="Q47" s="97">
        <f t="shared" ca="1" si="24"/>
        <v>0.26021125769842024</v>
      </c>
      <c r="R47" s="97">
        <f t="shared" ca="1" si="24"/>
        <v>0.63401195307633018</v>
      </c>
      <c r="S47" s="97">
        <f t="shared" ca="1" si="21"/>
        <v>0.58039338352481795</v>
      </c>
      <c r="T47" s="97">
        <f t="shared" ca="1" si="20"/>
        <v>4.2282041521233493E-2</v>
      </c>
      <c r="V47" s="97"/>
      <c r="W47" s="100"/>
      <c r="X47" s="94">
        <v>39600</v>
      </c>
      <c r="Y47" s="97">
        <f t="shared" ca="1" si="25"/>
        <v>1.2282306939973442</v>
      </c>
      <c r="Z47" s="97">
        <f t="shared" ca="1" si="26"/>
        <v>0.86991280125159387</v>
      </c>
      <c r="AA47" s="97">
        <f t="shared" ca="1" si="27"/>
        <v>0.88266136651200655</v>
      </c>
      <c r="AB47" s="97">
        <f t="shared" ca="1" si="28"/>
        <v>1.094957317753211</v>
      </c>
      <c r="AC47" s="97">
        <f t="shared" ca="1" si="29"/>
        <v>-1.100591295968455</v>
      </c>
      <c r="AD47" s="97">
        <f t="shared" ca="1" si="30"/>
        <v>0.63733150528295901</v>
      </c>
      <c r="AE47" s="97">
        <f t="shared" ca="1" si="31"/>
        <v>1.2749084464218161</v>
      </c>
      <c r="AF47" s="97">
        <f t="shared" ca="1" si="32"/>
        <v>0.7363027198667238</v>
      </c>
      <c r="AG47" s="97">
        <f t="shared" ca="1" si="22"/>
        <v>0.60208373147144334</v>
      </c>
      <c r="AH47" s="97">
        <f t="shared" ca="1" si="23"/>
        <v>0.53027381258458839</v>
      </c>
      <c r="AJ47" s="94">
        <v>42156</v>
      </c>
      <c r="AK47" s="100">
        <f>IF('Raw Data'!BA53="","",'Raw Data'!BA53)</f>
        <v>7.1</v>
      </c>
      <c r="AL47" s="100">
        <f t="shared" ca="1" si="7"/>
        <v>-0.35257901279196086</v>
      </c>
      <c r="AM47" s="94">
        <v>42156</v>
      </c>
      <c r="AN47" s="97">
        <f ca="1">AVERAGE(OFFSET(K$6,3*ROWS(K$6:K47)-3,,3))</f>
        <v>-0.62624035099730169</v>
      </c>
      <c r="AO47" s="97">
        <f ca="1">AVERAGE(OFFSET(L$6,3*ROWS(L$6:L47)-3,,3))</f>
        <v>-0.446689065207031</v>
      </c>
      <c r="AP47" s="97">
        <f ca="1">AVERAGE(OFFSET(M$6,3*ROWS(M$6:M47)-3,,3))</f>
        <v>-0.66587426707867248</v>
      </c>
      <c r="AQ47" s="97">
        <f ca="1">AVERAGE(OFFSET(N$6,3*ROWS(N$6:N47)-3,,3))</f>
        <v>-0.98877368299775636</v>
      </c>
      <c r="AR47" s="97">
        <f ca="1">AVERAGE(OFFSET(O$6,3*ROWS(O$6:O47)-3,,3))</f>
        <v>-0.14836407203049484</v>
      </c>
      <c r="AS47" s="97">
        <f ca="1">AVERAGE(OFFSET(P$6,3*ROWS(P$6:P47)-3,,3))</f>
        <v>-3.388039174984521E-2</v>
      </c>
      <c r="AT47" s="97">
        <f ca="1">AVERAGE(OFFSET(Q$6,3*ROWS(Q$6:Q47)-3,,3))</f>
        <v>-0.39635751147554082</v>
      </c>
      <c r="AU47" s="97">
        <f ca="1">AVERAGE(OFFSET(R$6,3*ROWS(R$6:R47)-3,,3))</f>
        <v>-0.57301909505031412</v>
      </c>
      <c r="AV47" s="100">
        <f t="shared" ca="1" si="8"/>
        <v>-0.38207989266525022</v>
      </c>
      <c r="AW47" s="102">
        <f t="shared" ca="1" si="19"/>
        <v>7.008276889399804</v>
      </c>
      <c r="AX47" s="103">
        <f t="shared" ca="1" si="18"/>
        <v>9.1723110600195668E-2</v>
      </c>
      <c r="AY47" s="97"/>
      <c r="AZ47" s="97"/>
    </row>
    <row r="48" spans="1:52" x14ac:dyDescent="0.3">
      <c r="A48" s="94">
        <v>39630</v>
      </c>
      <c r="B48" s="95">
        <f>IF('Raw Data'!B62="","",'Raw Data'!B62)</f>
        <v>14.7</v>
      </c>
      <c r="C48" s="95">
        <f>IF('Raw Data'!C62="","",'Raw Data'!C62)</f>
        <v>27.3</v>
      </c>
      <c r="D48" s="95">
        <f>IF('Raw Data'!D62="","",'Raw Data'!D62)</f>
        <v>26.90067699156079</v>
      </c>
      <c r="E48" s="95">
        <f>IF('Raw Data'!E62="","",'Raw Data'!E62)</f>
        <v>29.929739254167387</v>
      </c>
      <c r="F48" s="95">
        <f>IF('Raw Data'!F62="","",'Raw Data'!F62)</f>
        <v>8.2800000000000029</v>
      </c>
      <c r="G48" s="95">
        <f>IF('Raw Data'!G62="","",'Raw Data'!G62)</f>
        <v>16.500000000000004</v>
      </c>
      <c r="H48" s="95">
        <f>IF('Raw Data'!J62="","",'Raw Data'!J62)</f>
        <v>48.4</v>
      </c>
      <c r="I48" s="95">
        <f>IF('Raw Data'!K62="","",'Raw Data'!K62)</f>
        <v>55.7</v>
      </c>
      <c r="J48" s="105"/>
      <c r="K48" s="97">
        <f t="shared" ca="1" si="24"/>
        <v>0.99722392022638473</v>
      </c>
      <c r="L48" s="97">
        <f t="shared" ca="1" si="24"/>
        <v>0.98545753779992595</v>
      </c>
      <c r="M48" s="97">
        <f t="shared" ca="1" si="24"/>
        <v>1.1463173631998969</v>
      </c>
      <c r="N48" s="97">
        <f t="shared" ca="1" si="24"/>
        <v>1.1742672263904583</v>
      </c>
      <c r="O48" s="97">
        <f t="shared" ca="1" si="24"/>
        <v>-0.85106524316214993</v>
      </c>
      <c r="P48" s="97">
        <f t="shared" ca="1" si="24"/>
        <v>0.92208806766051188</v>
      </c>
      <c r="Q48" s="97">
        <f t="shared" ca="1" si="24"/>
        <v>-1.0290510526795418</v>
      </c>
      <c r="R48" s="97">
        <f t="shared" ca="1" si="24"/>
        <v>0.11232904244532407</v>
      </c>
      <c r="S48" s="97">
        <f t="shared" ca="1" si="21"/>
        <v>0.72904814535250451</v>
      </c>
      <c r="T48" s="97">
        <f t="shared" ca="1" si="20"/>
        <v>0.29305734189931965</v>
      </c>
      <c r="V48" s="97"/>
      <c r="W48" s="100"/>
      <c r="X48" s="94">
        <v>39630</v>
      </c>
      <c r="Y48" s="97">
        <f t="shared" ca="1" si="25"/>
        <v>1.1640621457276332</v>
      </c>
      <c r="Z48" s="97">
        <f t="shared" ca="1" si="26"/>
        <v>0.91856321664036533</v>
      </c>
      <c r="AA48" s="97">
        <f t="shared" ca="1" si="27"/>
        <v>0.98076910098373149</v>
      </c>
      <c r="AB48" s="97">
        <f t="shared" ca="1" si="28"/>
        <v>1.2010560524110681</v>
      </c>
      <c r="AC48" s="97">
        <f t="shared" ca="1" si="29"/>
        <v>-0.98422040138614231</v>
      </c>
      <c r="AD48" s="97">
        <f t="shared" ca="1" si="30"/>
        <v>0.76953990924396554</v>
      </c>
      <c r="AE48" s="97">
        <f t="shared" ca="1" si="31"/>
        <v>-1.4353863956146129E-2</v>
      </c>
      <c r="AF48" s="97">
        <f t="shared" ca="1" si="32"/>
        <v>0.46011764953266149</v>
      </c>
      <c r="AG48" s="97">
        <f t="shared" ca="1" si="22"/>
        <v>0.67496167060343693</v>
      </c>
      <c r="AH48" s="97">
        <f t="shared" ca="1" si="23"/>
        <v>0.33557049782534415</v>
      </c>
      <c r="AJ48" s="94">
        <v>42248</v>
      </c>
      <c r="AK48" s="100">
        <f>IF('Raw Data'!BA54="","",'Raw Data'!BA54)</f>
        <v>7</v>
      </c>
      <c r="AL48" s="100">
        <f t="shared" ca="1" si="7"/>
        <v>-0.38474198642014312</v>
      </c>
      <c r="AM48" s="94">
        <v>42248</v>
      </c>
      <c r="AN48" s="97">
        <f ca="1">AVERAGE(OFFSET(K$6,3*ROWS(K$6:K48)-3,,3))</f>
        <v>-0.69040889926701254</v>
      </c>
      <c r="AO48" s="97">
        <f ca="1">AVERAGE(OFFSET(L$6,3*ROWS(L$6:L48)-3,,3))</f>
        <v>-0.51966468829018797</v>
      </c>
      <c r="AP48" s="97">
        <f ca="1">AVERAGE(OFFSET(M$6,3*ROWS(M$6:M48)-3,,3))</f>
        <v>-0.87786375815074613</v>
      </c>
      <c r="AQ48" s="97">
        <f ca="1">AVERAGE(OFFSET(N$6,3*ROWS(N$6:N48)-3,,3))</f>
        <v>-1.0634001388895846</v>
      </c>
      <c r="AR48" s="97">
        <f ca="1">AVERAGE(OFFSET(O$6,3*ROWS(O$6:O48)-3,,3))</f>
        <v>5.8641846216889039E-2</v>
      </c>
      <c r="AS48" s="97">
        <f ca="1">AVERAGE(OFFSET(P$6,3*ROWS(P$6:P48)-3,,3))</f>
        <v>6.7991171612337351E-3</v>
      </c>
      <c r="AT48" s="97">
        <f ca="1">AVERAGE(OFFSET(Q$6,3*ROWS(Q$6:Q48)-3,,3))</f>
        <v>-0.51573365132535287</v>
      </c>
      <c r="AU48" s="97">
        <f ca="1">AVERAGE(OFFSET(R$6,3*ROWS(R$6:R48)-3,,3))</f>
        <v>-0.54233186501319619</v>
      </c>
      <c r="AV48" s="100">
        <f t="shared" ca="1" si="8"/>
        <v>-0.39495347708591771</v>
      </c>
      <c r="AW48" s="102">
        <f t="shared" ca="1" si="19"/>
        <v>6.9682507880526732</v>
      </c>
      <c r="AX48" s="103">
        <f t="shared" ca="1" si="18"/>
        <v>3.1749211947326827E-2</v>
      </c>
      <c r="AY48" s="97"/>
      <c r="AZ48" s="97"/>
    </row>
    <row r="49" spans="1:52" x14ac:dyDescent="0.3">
      <c r="A49" s="94">
        <v>39661</v>
      </c>
      <c r="B49" s="95">
        <f>IF('Raw Data'!B63="","",'Raw Data'!B63)</f>
        <v>12.8</v>
      </c>
      <c r="C49" s="95">
        <f>IF('Raw Data'!C63="","",'Raw Data'!C63)</f>
        <v>27.4</v>
      </c>
      <c r="D49" s="95">
        <f>IF('Raw Data'!D63="","",'Raw Data'!D63)</f>
        <v>21.506138713383113</v>
      </c>
      <c r="E49" s="95">
        <f>IF('Raw Data'!E63="","",'Raw Data'!E63)</f>
        <v>15.601366132883751</v>
      </c>
      <c r="F49" s="95">
        <f>IF('Raw Data'!F63="","",'Raw Data'!F63)</f>
        <v>9.3899999999999935</v>
      </c>
      <c r="G49" s="95">
        <f>IF('Raw Data'!G63="","",'Raw Data'!G63)</f>
        <v>17.7</v>
      </c>
      <c r="H49" s="95">
        <f>IF('Raw Data'!J63="","",'Raw Data'!J63)</f>
        <v>48.4</v>
      </c>
      <c r="I49" s="95">
        <f>IF('Raw Data'!K63="","",'Raw Data'!K63)</f>
        <v>52.9</v>
      </c>
      <c r="J49" s="105"/>
      <c r="K49" s="97">
        <f t="shared" ca="1" si="24"/>
        <v>0.6314631950890327</v>
      </c>
      <c r="L49" s="97">
        <f t="shared" ca="1" si="24"/>
        <v>0.99457949068532037</v>
      </c>
      <c r="M49" s="97">
        <f t="shared" ca="1" si="24"/>
        <v>0.8180522864829135</v>
      </c>
      <c r="N49" s="97">
        <f t="shared" ca="1" si="24"/>
        <v>0.38998400700252467</v>
      </c>
      <c r="O49" s="97">
        <f t="shared" ca="1" si="24"/>
        <v>-0.66475991673950696</v>
      </c>
      <c r="P49" s="97">
        <f t="shared" ca="1" si="24"/>
        <v>1.1051458577603668</v>
      </c>
      <c r="Q49" s="97">
        <f t="shared" ca="1" si="24"/>
        <v>-1.0290510526795418</v>
      </c>
      <c r="R49" s="97">
        <f t="shared" ca="1" si="24"/>
        <v>-0.74691339859398354</v>
      </c>
      <c r="S49" s="97">
        <f t="shared" ca="1" si="21"/>
        <v>0.54574415338010851</v>
      </c>
      <c r="T49" s="97">
        <f t="shared" ca="1" si="20"/>
        <v>-3.3808582053026948E-2</v>
      </c>
      <c r="V49" s="97"/>
      <c r="W49" s="100"/>
      <c r="X49" s="94">
        <v>39661</v>
      </c>
      <c r="Y49" s="97">
        <f t="shared" ca="1" si="25"/>
        <v>0.95872279126455828</v>
      </c>
      <c r="Z49" s="97">
        <f t="shared" ca="1" si="26"/>
        <v>0.97329493395273303</v>
      </c>
      <c r="AA49" s="97">
        <f t="shared" ca="1" si="27"/>
        <v>0.84291945830998116</v>
      </c>
      <c r="AB49" s="97">
        <f t="shared" ca="1" si="28"/>
        <v>0.84229385662675893</v>
      </c>
      <c r="AC49" s="97">
        <f t="shared" ca="1" si="29"/>
        <v>-0.85945737498299024</v>
      </c>
      <c r="AD49" s="97">
        <f t="shared" ca="1" si="30"/>
        <v>0.95259769934382099</v>
      </c>
      <c r="AE49" s="97">
        <f t="shared" ca="1" si="31"/>
        <v>-0.59929694922022103</v>
      </c>
      <c r="AF49" s="97">
        <f t="shared" ca="1" si="32"/>
        <v>-1.9080102410976943E-4</v>
      </c>
      <c r="AG49" s="97">
        <f t="shared" ca="1" si="22"/>
        <v>0.61839522741914366</v>
      </c>
      <c r="AH49" s="97">
        <f t="shared" ca="1" si="23"/>
        <v>0.10051026712250873</v>
      </c>
      <c r="AJ49" s="94">
        <v>42339</v>
      </c>
      <c r="AK49" s="100">
        <f>IF('Raw Data'!BA55="","",'Raw Data'!BA55)</f>
        <v>6.9</v>
      </c>
      <c r="AL49" s="100">
        <f t="shared" ca="1" si="7"/>
        <v>-0.41690496004832539</v>
      </c>
      <c r="AM49" s="94">
        <v>42339</v>
      </c>
      <c r="AN49" s="97">
        <f ca="1">AVERAGE(OFFSET(K$6,3*ROWS(K$6:K49)-3,,3))</f>
        <v>-0.69682575409398373</v>
      </c>
      <c r="AO49" s="97">
        <f ca="1">AVERAGE(OFFSET(L$6,3*ROWS(L$6:L49)-3,,3))</f>
        <v>-0.58047770752615235</v>
      </c>
      <c r="AP49" s="97">
        <f ca="1">AVERAGE(OFFSET(M$6,3*ROWS(M$6:M49)-3,,3))</f>
        <v>-0.81549322556647486</v>
      </c>
      <c r="AQ49" s="97">
        <f ca="1">AVERAGE(OFFSET(N$6,3*ROWS(N$6:N49)-3,,3))</f>
        <v>-0.92764652568752248</v>
      </c>
      <c r="AR49" s="97">
        <f ca="1">AVERAGE(OFFSET(O$6,3*ROWS(O$6:O49)-3,,3))</f>
        <v>8.2890552918498898E-3</v>
      </c>
      <c r="AS49" s="97">
        <f ca="1">AVERAGE(OFFSET(P$6,3*ROWS(P$6:P49)-3,,3))</f>
        <v>6.7818380527851843E-2</v>
      </c>
      <c r="AT49" s="97">
        <f ca="1">AVERAGE(OFFSET(Q$6,3*ROWS(Q$6:Q49)-3,,3))</f>
        <v>-0.56348410726527731</v>
      </c>
      <c r="AU49" s="97">
        <f ca="1">AVERAGE(OFFSET(R$6,3*ROWS(R$6:R49)-3,,3))</f>
        <v>-0.50141555829703821</v>
      </c>
      <c r="AV49" s="100">
        <f t="shared" ca="1" si="8"/>
        <v>-0.36877254236680324</v>
      </c>
      <c r="AW49" s="102">
        <f t="shared" ca="1" si="19"/>
        <v>7.0496516405415539</v>
      </c>
      <c r="AX49" s="103">
        <f t="shared" ca="1" si="18"/>
        <v>-0.14965164054155355</v>
      </c>
      <c r="AY49" s="97"/>
      <c r="AZ49" s="97"/>
    </row>
    <row r="50" spans="1:52" x14ac:dyDescent="0.3">
      <c r="A50" s="94">
        <v>39692</v>
      </c>
      <c r="B50" s="95">
        <f>IF('Raw Data'!B64="","",'Raw Data'!B64)</f>
        <v>11.4</v>
      </c>
      <c r="C50" s="95">
        <f>IF('Raw Data'!C64="","",'Raw Data'!C64)</f>
        <v>27.6</v>
      </c>
      <c r="D50" s="95">
        <f>IF('Raw Data'!D64="","",'Raw Data'!D64)</f>
        <v>21.724773255244724</v>
      </c>
      <c r="E50" s="95">
        <f>IF('Raw Data'!E64="","",'Raw Data'!E64)</f>
        <v>15.865579679138705</v>
      </c>
      <c r="F50" s="95">
        <f>IF('Raw Data'!F64="","",'Raw Data'!F64)</f>
        <v>9.8800000000000061</v>
      </c>
      <c r="G50" s="95">
        <f>IF('Raw Data'!G64="","",'Raw Data'!G64)</f>
        <v>17.900000000000002</v>
      </c>
      <c r="H50" s="95">
        <f>IF('Raw Data'!J64="","",'Raw Data'!J64)</f>
        <v>51.2</v>
      </c>
      <c r="I50" s="95">
        <f>IF('Raw Data'!K64="","",'Raw Data'!K64)</f>
        <v>55</v>
      </c>
      <c r="J50" s="105"/>
      <c r="K50" s="97">
        <f t="shared" ca="1" si="24"/>
        <v>0.36195529235624674</v>
      </c>
      <c r="L50" s="97">
        <f t="shared" ca="1" si="24"/>
        <v>1.01282339645611</v>
      </c>
      <c r="M50" s="97">
        <f t="shared" ca="1" si="24"/>
        <v>0.8313564991803214</v>
      </c>
      <c r="N50" s="97">
        <f t="shared" ca="1" si="24"/>
        <v>0.40444609902851553</v>
      </c>
      <c r="O50" s="97">
        <f t="shared" ca="1" si="24"/>
        <v>-0.58251702489527446</v>
      </c>
      <c r="P50" s="97">
        <f t="shared" ca="1" si="24"/>
        <v>1.1356554894436763</v>
      </c>
      <c r="Q50" s="97">
        <f t="shared" ca="1" si="24"/>
        <v>-2.6291477941125765E-2</v>
      </c>
      <c r="R50" s="97">
        <f t="shared" ca="1" si="24"/>
        <v>-0.10248156781450338</v>
      </c>
      <c r="S50" s="97">
        <f t="shared" ca="1" si="21"/>
        <v>0.5272866252615992</v>
      </c>
      <c r="T50" s="97">
        <f t="shared" ca="1" si="20"/>
        <v>0.35075513653127099</v>
      </c>
      <c r="V50" s="97"/>
      <c r="W50" s="100"/>
      <c r="X50" s="94">
        <v>39692</v>
      </c>
      <c r="Y50" s="97">
        <f t="shared" ca="1" si="25"/>
        <v>0.66354746922388808</v>
      </c>
      <c r="Z50" s="97">
        <f t="shared" ca="1" si="26"/>
        <v>0.99762014164711876</v>
      </c>
      <c r="AA50" s="97">
        <f t="shared" ca="1" si="27"/>
        <v>0.93190871628771055</v>
      </c>
      <c r="AB50" s="97">
        <f t="shared" ca="1" si="28"/>
        <v>0.65623244414049953</v>
      </c>
      <c r="AC50" s="97">
        <f t="shared" ca="1" si="29"/>
        <v>-0.69944739493231045</v>
      </c>
      <c r="AD50" s="97">
        <f t="shared" ca="1" si="30"/>
        <v>1.0542964716215184</v>
      </c>
      <c r="AE50" s="97">
        <f t="shared" ca="1" si="31"/>
        <v>-0.6947978611000698</v>
      </c>
      <c r="AF50" s="97">
        <f t="shared" ca="1" si="32"/>
        <v>-0.24568864132105428</v>
      </c>
      <c r="AG50" s="97">
        <f t="shared" ca="1" si="22"/>
        <v>0.60069297466473737</v>
      </c>
      <c r="AH50" s="97">
        <f t="shared" ca="1" si="23"/>
        <v>0.20333463212585456</v>
      </c>
      <c r="AJ50" s="94">
        <v>42430</v>
      </c>
      <c r="AK50" s="100">
        <f>IF('Raw Data'!BA56="","",'Raw Data'!BA56)</f>
        <v>6.9</v>
      </c>
      <c r="AL50" s="100">
        <f t="shared" ca="1" si="7"/>
        <v>-0.41690496004832539</v>
      </c>
      <c r="AM50" s="94">
        <v>42430</v>
      </c>
      <c r="AN50" s="97">
        <f ca="1">AVERAGE(OFFSET(K$6,3*ROWS(K$6:K50)-3,,3))</f>
        <v>-0.70324260892095458</v>
      </c>
      <c r="AO50" s="97">
        <f ca="1">AVERAGE(OFFSET(L$6,3*ROWS(L$6:L50)-3,,3))</f>
        <v>-0.5591931507935648</v>
      </c>
      <c r="AP50" s="97">
        <f ca="1">AVERAGE(OFFSET(M$6,3*ROWS(M$6:M50)-3,,3))</f>
        <v>-1.2143042812317784</v>
      </c>
      <c r="AQ50" s="97">
        <f ca="1">AVERAGE(OFFSET(N$6,3*ROWS(N$6:N50)-3,,3))</f>
        <v>-1.1352496733855417</v>
      </c>
      <c r="AR50" s="97">
        <f ca="1">AVERAGE(OFFSET(O$6,3*ROWS(O$6:O50)-3,,3))</f>
        <v>-9.8011281105454887E-2</v>
      </c>
      <c r="AS50" s="97">
        <f ca="1">AVERAGE(OFFSET(P$6,3*ROWS(P$6:P50)-3,,3))</f>
        <v>-0.11523940957200383</v>
      </c>
      <c r="AT50" s="97">
        <f ca="1">AVERAGE(OFFSET(Q$6,3*ROWS(Q$6:Q50)-3,,3))</f>
        <v>-0.62317217719018292</v>
      </c>
      <c r="AU50" s="97">
        <f ca="1">AVERAGE(OFFSET(R$6,3*ROWS(R$6:R50)-3,,3))</f>
        <v>-0.61393540176647143</v>
      </c>
      <c r="AV50" s="100">
        <f t="shared" ca="1" si="8"/>
        <v>-0.48892637297029118</v>
      </c>
      <c r="AW50" s="102">
        <f t="shared" ca="1" si="19"/>
        <v>6.6760735255559274</v>
      </c>
      <c r="AX50" s="103">
        <f t="shared" ca="1" si="18"/>
        <v>0.22392647444407299</v>
      </c>
      <c r="AY50" s="97"/>
      <c r="AZ50" s="97"/>
    </row>
    <row r="51" spans="1:52" x14ac:dyDescent="0.3">
      <c r="A51" s="94">
        <v>39722</v>
      </c>
      <c r="B51" s="95">
        <f>IF('Raw Data'!B65="","",'Raw Data'!B65)</f>
        <v>8.1999999999999993</v>
      </c>
      <c r="C51" s="95">
        <f>IF('Raw Data'!C65="","",'Raw Data'!C65)</f>
        <v>27.2</v>
      </c>
      <c r="D51" s="95">
        <f>IF('Raw Data'!D65="","",'Raw Data'!D65)</f>
        <v>19.292774606710289</v>
      </c>
      <c r="E51" s="95">
        <f>IF('Raw Data'!E65="","",'Raw Data'!E65)</f>
        <v>10.20160040754579</v>
      </c>
      <c r="F51" s="95">
        <f>IF('Raw Data'!F65="","",'Raw Data'!F65)</f>
        <v>10.58</v>
      </c>
      <c r="G51" s="95">
        <f>IF('Raw Data'!G65="","",'Raw Data'!G65)</f>
        <v>17.400000000000006</v>
      </c>
      <c r="H51" s="95">
        <f>IF('Raw Data'!J65="","",'Raw Data'!J65)</f>
        <v>44.6</v>
      </c>
      <c r="I51" s="95">
        <f>IF('Raw Data'!K65="","",'Raw Data'!K65)</f>
        <v>53.1</v>
      </c>
      <c r="J51" s="105"/>
      <c r="K51" s="97">
        <f t="shared" ca="1" si="24"/>
        <v>-0.25406277103297836</v>
      </c>
      <c r="L51" s="97">
        <f t="shared" ca="1" si="24"/>
        <v>0.97633558491453121</v>
      </c>
      <c r="M51" s="97">
        <f t="shared" ca="1" si="24"/>
        <v>0.6833660351648464</v>
      </c>
      <c r="N51" s="97">
        <f t="shared" ca="1" si="24"/>
        <v>9.4420399664716784E-2</v>
      </c>
      <c r="O51" s="97">
        <f t="shared" ca="1" si="24"/>
        <v>-0.46502717940351768</v>
      </c>
      <c r="P51" s="97">
        <f t="shared" ca="1" si="24"/>
        <v>1.0593814102354038</v>
      </c>
      <c r="Q51" s="97">
        <f t="shared" ca="1" si="24"/>
        <v>-2.3899390469673891</v>
      </c>
      <c r="R51" s="97">
        <f t="shared" ca="1" si="24"/>
        <v>-0.68553893851974645</v>
      </c>
      <c r="S51" s="97">
        <f t="shared" ca="1" si="21"/>
        <v>0.34906891325716699</v>
      </c>
      <c r="T51" s="97">
        <f t="shared" ca="1" si="20"/>
        <v>-7.4534720436138402E-2</v>
      </c>
      <c r="V51" s="97"/>
      <c r="W51" s="100"/>
      <c r="X51" s="94">
        <v>39722</v>
      </c>
      <c r="Y51" s="97">
        <f t="shared" ca="1" si="25"/>
        <v>0.24645190547076701</v>
      </c>
      <c r="Z51" s="97">
        <f t="shared" ca="1" si="26"/>
        <v>0.99457949068532059</v>
      </c>
      <c r="AA51" s="97">
        <f t="shared" ca="1" si="27"/>
        <v>0.77759160694269369</v>
      </c>
      <c r="AB51" s="97">
        <f t="shared" ca="1" si="28"/>
        <v>0.29628350189858565</v>
      </c>
      <c r="AC51" s="97">
        <f t="shared" ca="1" si="29"/>
        <v>-0.57076804034609974</v>
      </c>
      <c r="AD51" s="97">
        <f t="shared" ca="1" si="30"/>
        <v>1.1000609191464823</v>
      </c>
      <c r="AE51" s="97">
        <f t="shared" ca="1" si="31"/>
        <v>-1.1484271925293523</v>
      </c>
      <c r="AF51" s="97">
        <f t="shared" ca="1" si="32"/>
        <v>-0.51164463497607782</v>
      </c>
      <c r="AG51" s="97">
        <f t="shared" ca="1" si="22"/>
        <v>0.47403323063295821</v>
      </c>
      <c r="AH51" s="97">
        <f t="shared" ca="1" si="23"/>
        <v>8.0803944680701886E-2</v>
      </c>
      <c r="AJ51" s="94">
        <v>42522</v>
      </c>
      <c r="AK51" s="100">
        <f>IF('Raw Data'!BA57="","",'Raw Data'!BA57)</f>
        <v>6.8</v>
      </c>
      <c r="AL51" s="100">
        <f t="shared" ca="1" si="7"/>
        <v>-0.44906793367650794</v>
      </c>
      <c r="AM51" s="94">
        <v>42522</v>
      </c>
      <c r="AN51" s="97">
        <f ca="1">AVERAGE(OFFSET(K$6,3*ROWS(K$6:K51)-3,,3))</f>
        <v>-0.66474147995912825</v>
      </c>
      <c r="AO51" s="97">
        <f ca="1">AVERAGE(OFFSET(L$6,3*ROWS(L$6:L51)-3,,3))</f>
        <v>-0.62000617002952885</v>
      </c>
      <c r="AP51" s="97">
        <f ca="1">AVERAGE(OFFSET(M$6,3*ROWS(M$6:M51)-3,,3))</f>
        <v>-0.87598125359976553</v>
      </c>
      <c r="AQ51" s="97">
        <f ca="1">AVERAGE(OFFSET(N$6,3*ROWS(N$6:N51)-3,,3))</f>
        <v>-0.77404238029918415</v>
      </c>
      <c r="AR51" s="97">
        <f ca="1">AVERAGE(OFFSET(O$6,3*ROWS(O$6:O51)-3,,3))</f>
        <v>-0.17633784476662726</v>
      </c>
      <c r="AS51" s="97">
        <f ca="1">AVERAGE(OFFSET(P$6,3*ROWS(P$6:P51)-3,,3))</f>
        <v>-9.9984593730348445E-2</v>
      </c>
      <c r="AT51" s="97">
        <f ca="1">AVERAGE(OFFSET(Q$6,3*ROWS(Q$6:Q51)-3,,3))</f>
        <v>-0.43217035343048477</v>
      </c>
      <c r="AU51" s="97">
        <f ca="1">AVERAGE(OFFSET(R$6,3*ROWS(R$6:R51)-3,,3))</f>
        <v>-0.58324817172935284</v>
      </c>
      <c r="AV51" s="100">
        <f t="shared" ca="1" si="8"/>
        <v>-0.44406623725583538</v>
      </c>
      <c r="AW51" s="102">
        <f t="shared" ca="1" si="19"/>
        <v>6.8155511007113159</v>
      </c>
      <c r="AX51" s="103">
        <f t="shared" ca="1" si="18"/>
        <v>-1.5551100711316046E-2</v>
      </c>
      <c r="AY51" s="97"/>
      <c r="AZ51" s="97"/>
    </row>
    <row r="52" spans="1:52" x14ac:dyDescent="0.3">
      <c r="A52" s="94">
        <v>39753</v>
      </c>
      <c r="B52" s="95">
        <f>IF('Raw Data'!B66="","",'Raw Data'!B66)</f>
        <v>5.4</v>
      </c>
      <c r="C52" s="95">
        <f>IF('Raw Data'!C66="","",'Raw Data'!C66)</f>
        <v>26.8</v>
      </c>
      <c r="D52" s="95">
        <f>IF('Raw Data'!D66="","",'Raw Data'!D66)</f>
        <v>-2.216987550173481</v>
      </c>
      <c r="E52" s="95">
        <f>IF('Raw Data'!E66="","",'Raw Data'!E66)</f>
        <v>-18.807073589017122</v>
      </c>
      <c r="F52" s="95">
        <f>IF('Raw Data'!F66="","",'Raw Data'!F66)</f>
        <v>13.629999999999995</v>
      </c>
      <c r="G52" s="95">
        <f>IF('Raw Data'!G66="","",'Raw Data'!G66)</f>
        <v>18.099999999999998</v>
      </c>
      <c r="H52" s="95">
        <f>IF('Raw Data'!J66="","",'Raw Data'!J66)</f>
        <v>38.799999999999997</v>
      </c>
      <c r="I52" s="95">
        <f>IF('Raw Data'!K66="","",'Raw Data'!K66)</f>
        <v>51.2</v>
      </c>
      <c r="J52" s="105"/>
      <c r="K52" s="97">
        <f t="shared" ca="1" si="24"/>
        <v>-0.79307857649854996</v>
      </c>
      <c r="L52" s="97">
        <f t="shared" ca="1" si="24"/>
        <v>0.93984777337295278</v>
      </c>
      <c r="M52" s="97">
        <f t="shared" ca="1" si="24"/>
        <v>-0.62553258794006761</v>
      </c>
      <c r="N52" s="97">
        <f t="shared" ca="1" si="24"/>
        <v>-1.4934092889971879</v>
      </c>
      <c r="O52" s="97">
        <f t="shared" ca="1" si="24"/>
        <v>4.6892861667711831E-2</v>
      </c>
      <c r="P52" s="97">
        <f t="shared" ca="1" si="24"/>
        <v>1.166165121126985</v>
      </c>
      <c r="Q52" s="97">
        <f t="shared" ca="1" si="24"/>
        <v>-4.4670838803541066</v>
      </c>
      <c r="R52" s="97">
        <f t="shared" ca="1" si="24"/>
        <v>-1.2685963092249897</v>
      </c>
      <c r="S52" s="97">
        <f t="shared" ca="1" si="21"/>
        <v>-0.12651911621135933</v>
      </c>
      <c r="T52" s="97">
        <f t="shared" ca="1" si="20"/>
        <v>-1.1152918144053316</v>
      </c>
      <c r="V52" s="97"/>
      <c r="W52" s="100"/>
      <c r="X52" s="94">
        <v>39753</v>
      </c>
      <c r="Y52" s="97">
        <f t="shared" ca="1" si="25"/>
        <v>-0.22839535172509384</v>
      </c>
      <c r="Z52" s="97">
        <f t="shared" ca="1" si="26"/>
        <v>0.97633558491453132</v>
      </c>
      <c r="AA52" s="97">
        <f t="shared" ca="1" si="27"/>
        <v>0.29639664880170008</v>
      </c>
      <c r="AB52" s="97">
        <f t="shared" ca="1" si="28"/>
        <v>-0.3315142634346519</v>
      </c>
      <c r="AC52" s="97">
        <f t="shared" ca="1" si="29"/>
        <v>-0.33355044754369345</v>
      </c>
      <c r="AD52" s="97">
        <f t="shared" ca="1" si="30"/>
        <v>1.1204006736020216</v>
      </c>
      <c r="AE52" s="97">
        <f t="shared" ca="1" si="31"/>
        <v>-2.2944381350875407</v>
      </c>
      <c r="AF52" s="97">
        <f t="shared" ca="1" si="32"/>
        <v>-0.68553893851974657</v>
      </c>
      <c r="AG52" s="97">
        <f t="shared" ca="1" si="22"/>
        <v>0.24994547410246895</v>
      </c>
      <c r="AH52" s="97">
        <f t="shared" ca="1" si="23"/>
        <v>-0.2796904661033997</v>
      </c>
      <c r="AJ52" s="94">
        <v>42614</v>
      </c>
      <c r="AK52" s="100">
        <f>IF('Raw Data'!BA58="","",'Raw Data'!BA58)</f>
        <v>6.8</v>
      </c>
      <c r="AL52" s="100">
        <f t="shared" ca="1" si="7"/>
        <v>-0.44906793367650794</v>
      </c>
      <c r="AM52" s="94">
        <v>42614</v>
      </c>
      <c r="AN52" s="97">
        <f ca="1">AVERAGE(OFFSET(K$6,3*ROWS(K$6:K52)-3,,3))</f>
        <v>-0.65190777030518599</v>
      </c>
      <c r="AO52" s="97">
        <f ca="1">AVERAGE(OFFSET(L$6,3*ROWS(L$6:L52)-3,,3))</f>
        <v>-0.76291676523404472</v>
      </c>
      <c r="AP52" s="97">
        <f ca="1">AVERAGE(OFFSET(M$6,3*ROWS(M$6:M52)-3,,3))</f>
        <v>-0.91035090026116083</v>
      </c>
      <c r="AQ52" s="97">
        <f ca="1">AVERAGE(OFFSET(N$6,3*ROWS(N$6:N52)-3,,3))</f>
        <v>-0.66434691466302709</v>
      </c>
      <c r="AR52" s="97">
        <f ca="1">AVERAGE(OFFSET(O$6,3*ROWS(O$6:O52)-3,,3))</f>
        <v>-0.34418048118342398</v>
      </c>
      <c r="AS52" s="97">
        <f ca="1">AVERAGE(OFFSET(P$6,3*ROWS(P$6:P52)-3,,3))</f>
        <v>-8.4729777888694582E-2</v>
      </c>
      <c r="AT52" s="97">
        <f ca="1">AVERAGE(OFFSET(Q$6,3*ROWS(Q$6:Q52)-3,,3))</f>
        <v>-0.37248228350557994</v>
      </c>
      <c r="AU52" s="97">
        <f ca="1">AVERAGE(OFFSET(R$6,3*ROWS(R$6:R52)-3,,3))</f>
        <v>-0.50141555829703821</v>
      </c>
      <c r="AV52" s="100">
        <f t="shared" ca="1" si="8"/>
        <v>-0.3845828402126375</v>
      </c>
      <c r="AW52" s="102">
        <f t="shared" ca="1" si="19"/>
        <v>7.0004948118583359</v>
      </c>
      <c r="AX52" s="103">
        <f t="shared" ca="1" si="18"/>
        <v>-0.20049481185833606</v>
      </c>
      <c r="AY52" s="97"/>
      <c r="AZ52" s="97"/>
    </row>
    <row r="53" spans="1:52" x14ac:dyDescent="0.3">
      <c r="A53" s="94">
        <v>39783</v>
      </c>
      <c r="B53" s="95">
        <f>IF('Raw Data'!B67="","",'Raw Data'!B67)</f>
        <v>5.7</v>
      </c>
      <c r="C53" s="95">
        <f>IF('Raw Data'!C67="","",'Raw Data'!C67)</f>
        <v>26.1</v>
      </c>
      <c r="D53" s="95">
        <f>IF('Raw Data'!D67="","",'Raw Data'!D67)</f>
        <v>-2.9341327832744817</v>
      </c>
      <c r="E53" s="95">
        <f>IF('Raw Data'!E67="","",'Raw Data'!E67)</f>
        <v>-20.30553276215544</v>
      </c>
      <c r="F53" s="95">
        <f>IF('Raw Data'!F67="","",'Raw Data'!F67)</f>
        <v>17.529999999999998</v>
      </c>
      <c r="G53" s="95">
        <f>IF('Raw Data'!G67="","",'Raw Data'!G67)</f>
        <v>17.599999999999994</v>
      </c>
      <c r="H53" s="95">
        <f>IF('Raw Data'!J67="","",'Raw Data'!J67)</f>
        <v>41.2</v>
      </c>
      <c r="I53" s="95">
        <f>IF('Raw Data'!K67="","",'Raw Data'!K67)</f>
        <v>50.8</v>
      </c>
      <c r="J53" s="105"/>
      <c r="K53" s="97">
        <f t="shared" ca="1" si="24"/>
        <v>-0.73532688305581018</v>
      </c>
      <c r="L53" s="97">
        <f t="shared" ca="1" si="24"/>
        <v>0.87599410317519044</v>
      </c>
      <c r="M53" s="97">
        <f t="shared" ca="1" si="24"/>
        <v>-0.6691718621136199</v>
      </c>
      <c r="N53" s="97">
        <f t="shared" ca="1" si="24"/>
        <v>-1.5754295137974907</v>
      </c>
      <c r="O53" s="97">
        <f t="shared" ca="1" si="24"/>
        <v>0.70147914369321973</v>
      </c>
      <c r="P53" s="97">
        <f t="shared" ca="1" si="24"/>
        <v>1.0898910419187113</v>
      </c>
      <c r="Q53" s="97">
        <f t="shared" ca="1" si="24"/>
        <v>-3.6075756734354636</v>
      </c>
      <c r="R53" s="97">
        <f t="shared" ca="1" si="24"/>
        <v>-1.3913452293734636</v>
      </c>
      <c r="S53" s="97">
        <f t="shared" ca="1" si="21"/>
        <v>-5.2093995029966554E-2</v>
      </c>
      <c r="T53" s="97">
        <f t="shared" ca="1" si="20"/>
        <v>-0.9753090384480213</v>
      </c>
      <c r="V53" s="97"/>
      <c r="W53" s="100"/>
      <c r="X53" s="94">
        <v>39783</v>
      </c>
      <c r="Y53" s="97">
        <f t="shared" ca="1" si="25"/>
        <v>-0.5941560768624462</v>
      </c>
      <c r="Z53" s="97">
        <f t="shared" ca="1" si="26"/>
        <v>0.93072582048755814</v>
      </c>
      <c r="AA53" s="97">
        <f t="shared" ca="1" si="27"/>
        <v>-0.20377947162961371</v>
      </c>
      <c r="AB53" s="97">
        <f t="shared" ca="1" si="28"/>
        <v>-0.99147280104332058</v>
      </c>
      <c r="AC53" s="97">
        <f t="shared" ca="1" si="29"/>
        <v>9.4448275319137964E-2</v>
      </c>
      <c r="AD53" s="97">
        <f t="shared" ca="1" si="30"/>
        <v>1.1051458577603668</v>
      </c>
      <c r="AE53" s="97">
        <f t="shared" ca="1" si="31"/>
        <v>-3.4881995335856533</v>
      </c>
      <c r="AF53" s="97">
        <f t="shared" ca="1" si="32"/>
        <v>-1.1151601590394</v>
      </c>
      <c r="AG53" s="97">
        <f t="shared" ca="1" si="22"/>
        <v>5.681860067194703E-2</v>
      </c>
      <c r="AH53" s="97">
        <f t="shared" ca="1" si="23"/>
        <v>-0.72171185776316371</v>
      </c>
      <c r="AJ53" s="94">
        <v>42705</v>
      </c>
      <c r="AK53" s="100">
        <f>IF('Raw Data'!BA59="","",'Raw Data'!BA59)</f>
        <v>6.9</v>
      </c>
      <c r="AL53" s="100">
        <f t="shared" ca="1" si="7"/>
        <v>-0.41690496004832539</v>
      </c>
      <c r="AM53" s="94">
        <v>42705</v>
      </c>
      <c r="AN53" s="97">
        <f ca="1">AVERAGE(OFFSET(K$6,3*ROWS(K$6:K53)-3,,3))</f>
        <v>-0.65832462513215717</v>
      </c>
      <c r="AO53" s="97">
        <f ca="1">AVERAGE(OFFSET(L$6,3*ROWS(L$6:L53)-3,,3))</f>
        <v>-0.75379481234865009</v>
      </c>
      <c r="AP53" s="97">
        <f ca="1">AVERAGE(OFFSET(M$6,3*ROWS(M$6:M53)-3,,3))</f>
        <v>-0.8115675826786326</v>
      </c>
      <c r="AQ53" s="97">
        <f ca="1">AVERAGE(OFFSET(N$6,3*ROWS(N$6:N53)-3,,3))</f>
        <v>-0.36196088263572962</v>
      </c>
      <c r="AR53" s="97">
        <f ca="1">AVERAGE(OFFSET(O$6,3*ROWS(O$6:O53)-3,,3))</f>
        <v>-0.38334376301400913</v>
      </c>
      <c r="AS53" s="97">
        <f ca="1">AVERAGE(OFFSET(P$6,3*ROWS(P$6:P53)-3,,3))</f>
        <v>-0.19151348878027596</v>
      </c>
      <c r="AT53" s="97">
        <f ca="1">AVERAGE(OFFSET(Q$6,3*ROWS(Q$6:Q53)-3,,3))</f>
        <v>5.7271819953741608E-2</v>
      </c>
      <c r="AU53" s="97">
        <f ca="1">AVERAGE(OFFSET(R$6,3*ROWS(R$6:R53)-3,,3))</f>
        <v>-0.28660494803721154</v>
      </c>
      <c r="AV53" s="100">
        <f t="shared" ca="1" si="8"/>
        <v>-0.50868153454226261</v>
      </c>
      <c r="AW53" s="102">
        <f t="shared" ca="1" si="19"/>
        <v>6.6146514636522316</v>
      </c>
      <c r="AX53" s="103">
        <f t="shared" ca="1" si="18"/>
        <v>0.2853485363477688</v>
      </c>
      <c r="AY53" s="97"/>
      <c r="AZ53" s="97"/>
    </row>
    <row r="54" spans="1:52" x14ac:dyDescent="0.3">
      <c r="A54" s="94">
        <v>39814</v>
      </c>
      <c r="B54" s="95">
        <f>IF('Raw Data'!B68="","",'Raw Data'!B68)</f>
        <v>3.8</v>
      </c>
      <c r="C54" s="95">
        <f>IF('Raw Data'!C68="","",'Raw Data'!C68)</f>
        <v>26.5</v>
      </c>
      <c r="D54" s="95">
        <f>IF('Raw Data'!D68="","",'Raw Data'!D68)</f>
        <v>-17.55803782936696</v>
      </c>
      <c r="E54" s="95">
        <f>IF('Raw Data'!E68="","",'Raw Data'!E68)</f>
        <v>-41.614054085922319</v>
      </c>
      <c r="F54" s="95">
        <f>IF('Raw Data'!F68="","",'Raw Data'!F68)</f>
        <v>20.329999999999998</v>
      </c>
      <c r="G54" s="95">
        <f>IF('Raw Data'!G68="","",'Raw Data'!G68)</f>
        <v>17.799999999999997</v>
      </c>
      <c r="H54" s="95">
        <f>IF('Raw Data'!J68="","",'Raw Data'!J68)</f>
        <v>45.3</v>
      </c>
      <c r="I54" s="95">
        <f>IF('Raw Data'!K68="","",'Raw Data'!K68)</f>
        <v>53.7</v>
      </c>
      <c r="J54" s="105"/>
      <c r="K54" s="97">
        <f t="shared" ca="1" si="24"/>
        <v>-1.1010876081931626</v>
      </c>
      <c r="L54" s="97">
        <f t="shared" ca="1" si="24"/>
        <v>0.91248191471676887</v>
      </c>
      <c r="M54" s="97">
        <f t="shared" ca="1" si="24"/>
        <v>-1.5590566055914405</v>
      </c>
      <c r="N54" s="97">
        <f t="shared" ca="1" si="24"/>
        <v>-2.7417807500991285</v>
      </c>
      <c r="O54" s="97">
        <f t="shared" ca="1" si="24"/>
        <v>1.1714385256602511</v>
      </c>
      <c r="P54" s="97">
        <f t="shared" ca="1" si="24"/>
        <v>1.1204006736020209</v>
      </c>
      <c r="Q54" s="97">
        <f t="shared" ca="1" si="24"/>
        <v>-2.1392491532827869</v>
      </c>
      <c r="R54" s="97">
        <f t="shared" ca="1" si="24"/>
        <v>-0.50141555829703754</v>
      </c>
      <c r="S54" s="97">
        <f t="shared" ca="1" si="21"/>
        <v>-0.36626730831744841</v>
      </c>
      <c r="T54" s="97">
        <f t="shared" ca="1" si="20"/>
        <v>-0.780874390080325</v>
      </c>
      <c r="V54" s="97"/>
      <c r="W54" s="100"/>
      <c r="X54" s="94">
        <v>39814</v>
      </c>
      <c r="Y54" s="97">
        <f t="shared" ca="1" si="25"/>
        <v>-0.87649768924917426</v>
      </c>
      <c r="Z54" s="97">
        <f t="shared" ca="1" si="26"/>
        <v>0.90944126375497059</v>
      </c>
      <c r="AA54" s="97">
        <f t="shared" ca="1" si="27"/>
        <v>-0.95125368521504272</v>
      </c>
      <c r="AB54" s="97">
        <f t="shared" ca="1" si="28"/>
        <v>-1.9368731842979356</v>
      </c>
      <c r="AC54" s="97">
        <f t="shared" ca="1" si="29"/>
        <v>0.6399368436737275</v>
      </c>
      <c r="AD54" s="97">
        <f t="shared" ca="1" si="30"/>
        <v>1.1254856122159056</v>
      </c>
      <c r="AE54" s="97">
        <f t="shared" ca="1" si="31"/>
        <v>-3.4046362356907856</v>
      </c>
      <c r="AF54" s="97">
        <f t="shared" ca="1" si="32"/>
        <v>-1.0537856989651637</v>
      </c>
      <c r="AG54" s="97">
        <f t="shared" ca="1" si="22"/>
        <v>-0.18162680651959143</v>
      </c>
      <c r="AH54" s="97">
        <f t="shared" ca="1" si="23"/>
        <v>-0.95715841431122595</v>
      </c>
      <c r="AJ54" s="94">
        <v>42795</v>
      </c>
      <c r="AK54" s="100">
        <f>IF('Raw Data'!BA60="","",'Raw Data'!BA60)</f>
        <v>7</v>
      </c>
      <c r="AL54" s="100">
        <f t="shared" ca="1" si="7"/>
        <v>-0.38474198642014312</v>
      </c>
      <c r="AM54" s="94">
        <v>42795</v>
      </c>
      <c r="AN54" s="97">
        <f ca="1">AVERAGE(OFFSET(K$6,3*ROWS(K$6:K54)-3,,3))</f>
        <v>-0.53640438341970642</v>
      </c>
      <c r="AO54" s="97">
        <f ca="1">AVERAGE(OFFSET(L$6,3*ROWS(L$6:L54)-3,,3))</f>
        <v>-0.68385984022729129</v>
      </c>
      <c r="AP54" s="97">
        <f ca="1">AVERAGE(OFFSET(M$6,3*ROWS(M$6:M54)-3,,3))</f>
        <v>-9.224254243456248E-2</v>
      </c>
      <c r="AQ54" s="97">
        <f ca="1">AVERAGE(OFFSET(N$6,3*ROWS(N$6:N54)-3,,3))</f>
        <v>0.70970013527042097</v>
      </c>
      <c r="AR54" s="97">
        <f ca="1">AVERAGE(OFFSET(O$6,3*ROWS(O$6:O54)-3,,3))</f>
        <v>-0.34977523573065072</v>
      </c>
      <c r="AS54" s="97">
        <f ca="1">AVERAGE(OFFSET(P$6,3*ROWS(P$6:P54)-3,,3))</f>
        <v>-0.24236287491912559</v>
      </c>
      <c r="AT54" s="97">
        <f ca="1">AVERAGE(OFFSET(Q$6,3*ROWS(Q$6:Q54)-3,,3))</f>
        <v>0.10502227589366508</v>
      </c>
      <c r="AU54" s="97">
        <f ca="1">AVERAGE(OFFSET(R$6,3*ROWS(R$6:R54)-3,,3))</f>
        <v>-0.21500141128393577</v>
      </c>
      <c r="AV54" s="100">
        <f t="shared" ca="1" si="8"/>
        <v>-0.57787766218641379</v>
      </c>
      <c r="AW54" s="102">
        <f t="shared" ca="1" si="19"/>
        <v>6.3995092680204229</v>
      </c>
      <c r="AX54" s="103">
        <f t="shared" ca="1" si="18"/>
        <v>0.60049073197957714</v>
      </c>
      <c r="AY54" s="97"/>
      <c r="AZ54" s="97"/>
    </row>
    <row r="55" spans="1:52" x14ac:dyDescent="0.3">
      <c r="A55" s="94">
        <v>39845</v>
      </c>
      <c r="B55" s="95">
        <f>IF('Raw Data'!B69="","",'Raw Data'!B69)</f>
        <v>11</v>
      </c>
      <c r="C55" s="95">
        <f>IF('Raw Data'!C69="","",'Raw Data'!C69)</f>
        <v>26.5</v>
      </c>
      <c r="D55" s="95">
        <f>IF('Raw Data'!D69="","",'Raw Data'!D69)</f>
        <v>-25.749476310939663</v>
      </c>
      <c r="E55" s="95">
        <f>IF('Raw Data'!E69="","",'Raw Data'!E69)</f>
        <v>-19.128010649927667</v>
      </c>
      <c r="F55" s="95">
        <f>IF('Raw Data'!F69="","",'Raw Data'!F69)</f>
        <v>25.769999999999996</v>
      </c>
      <c r="G55" s="95">
        <f>IF('Raw Data'!G69="","",'Raw Data'!G69)</f>
        <v>13.199999999999994</v>
      </c>
      <c r="H55" s="95">
        <f>IF('Raw Data'!J69="","",'Raw Data'!J69)</f>
        <v>49</v>
      </c>
      <c r="I55" s="95">
        <f>IF('Raw Data'!K69="","",'Raw Data'!K69)</f>
        <v>55.1</v>
      </c>
      <c r="J55" s="105"/>
      <c r="K55" s="97">
        <f t="shared" ca="1" si="24"/>
        <v>0.28495303443259357</v>
      </c>
      <c r="L55" s="97">
        <f t="shared" ca="1" si="24"/>
        <v>0.91248191471676887</v>
      </c>
      <c r="M55" s="97">
        <f t="shared" ca="1" si="24"/>
        <v>-2.0575169080150002</v>
      </c>
      <c r="N55" s="97">
        <f t="shared" ca="1" si="24"/>
        <v>-1.51097622065239</v>
      </c>
      <c r="O55" s="97">
        <f t="shared" ca="1" si="24"/>
        <v>2.0845024677676252</v>
      </c>
      <c r="P55" s="97">
        <f t="shared" ca="1" si="24"/>
        <v>0.41867914488590779</v>
      </c>
      <c r="Q55" s="97">
        <f t="shared" ca="1" si="24"/>
        <v>-0.81417400094988113</v>
      </c>
      <c r="R55" s="97">
        <f t="shared" ca="1" si="24"/>
        <v>-7.1794337777384851E-2</v>
      </c>
      <c r="S55" s="97">
        <f t="shared" ca="1" si="21"/>
        <v>2.2020572189250881E-2</v>
      </c>
      <c r="T55" s="97">
        <f t="shared" ca="1" si="20"/>
        <v>-1.4968939837165729</v>
      </c>
      <c r="V55" s="97"/>
      <c r="W55" s="100"/>
      <c r="X55" s="94">
        <v>39845</v>
      </c>
      <c r="Y55" s="97">
        <f t="shared" ca="1" si="25"/>
        <v>-0.51715381893879309</v>
      </c>
      <c r="Z55" s="97">
        <f t="shared" ca="1" si="26"/>
        <v>0.90031931086957595</v>
      </c>
      <c r="AA55" s="97">
        <f t="shared" ca="1" si="27"/>
        <v>-1.428581791906687</v>
      </c>
      <c r="AB55" s="97">
        <f t="shared" ca="1" si="28"/>
        <v>-1.9427288281830031</v>
      </c>
      <c r="AC55" s="97">
        <f t="shared" ca="1" si="29"/>
        <v>1.3191400457070319</v>
      </c>
      <c r="AD55" s="97">
        <f t="shared" ca="1" si="30"/>
        <v>0.87632362013554665</v>
      </c>
      <c r="AE55" s="97">
        <f t="shared" ca="1" si="31"/>
        <v>-2.1869996092227106</v>
      </c>
      <c r="AF55" s="97">
        <f t="shared" ca="1" si="32"/>
        <v>-0.65485170848262875</v>
      </c>
      <c r="AG55" s="97">
        <f t="shared" ca="1" si="22"/>
        <v>-0.13211357705272134</v>
      </c>
      <c r="AH55" s="97">
        <f t="shared" ca="1" si="23"/>
        <v>-1.084359137414973</v>
      </c>
      <c r="AJ55" s="94">
        <v>42887</v>
      </c>
      <c r="AK55" s="100">
        <f>IF('Raw Data'!BA61="","",'Raw Data'!BA61)</f>
        <v>7</v>
      </c>
      <c r="AL55" s="100">
        <f t="shared" ca="1" si="7"/>
        <v>-0.38474198642014312</v>
      </c>
      <c r="AM55" s="94">
        <v>42887</v>
      </c>
      <c r="AN55" s="97">
        <f ca="1">AVERAGE(OFFSET(K$6,3*ROWS(K$6:K55)-3,,3))</f>
        <v>-0.5107369641118219</v>
      </c>
      <c r="AO55" s="97">
        <f ca="1">AVERAGE(OFFSET(L$6,3*ROWS(L$6:L55)-3,,3))</f>
        <v>-0.7112256988834752</v>
      </c>
      <c r="AP55" s="97">
        <f ca="1">AVERAGE(OFFSET(M$6,3*ROWS(M$6:M55)-3,,3))</f>
        <v>7.0373455037314363E-3</v>
      </c>
      <c r="AQ55" s="97">
        <f ca="1">AVERAGE(OFFSET(N$6,3*ROWS(N$6:N55)-3,,3))</f>
        <v>0.18079206642418702</v>
      </c>
      <c r="AR55" s="97">
        <f ca="1">AVERAGE(OFFSET(O$6,3*ROWS(O$6:O55)-3,,3))</f>
        <v>-0.31061195390006469</v>
      </c>
      <c r="AS55" s="97">
        <f ca="1">AVERAGE(OFFSET(P$6,3*ROWS(P$6:P55)-3,,3))</f>
        <v>-9.4899655116464032E-2</v>
      </c>
      <c r="AT55" s="97">
        <f ca="1">AVERAGE(OFFSET(Q$6,3*ROWS(Q$6:Q55)-3,,3))</f>
        <v>3.3396591983779866E-2</v>
      </c>
      <c r="AU55" s="97">
        <f ca="1">AVERAGE(OFFSET(R$6,3*ROWS(R$6:R55)-3,,3))</f>
        <v>-0.26614679467913333</v>
      </c>
      <c r="AV55" s="100">
        <f t="shared" ca="1" si="8"/>
        <v>-0.31379159104246329</v>
      </c>
      <c r="AW55" s="102">
        <f t="shared" ca="1" si="19"/>
        <v>7.2205965039112883</v>
      </c>
      <c r="AX55" s="103">
        <f t="shared" ca="1" si="18"/>
        <v>-0.22059650391128827</v>
      </c>
      <c r="AY55" s="97"/>
      <c r="AZ55" s="97"/>
    </row>
    <row r="56" spans="1:52" x14ac:dyDescent="0.3">
      <c r="A56" s="94">
        <v>39873</v>
      </c>
      <c r="B56" s="95">
        <f>IF('Raw Data'!B70="","",'Raw Data'!B70)</f>
        <v>8.3000000000000007</v>
      </c>
      <c r="C56" s="95">
        <f>IF('Raw Data'!C70="","",'Raw Data'!C70)</f>
        <v>28.6</v>
      </c>
      <c r="D56" s="95">
        <f>IF('Raw Data'!D70="","",'Raw Data'!D70)</f>
        <v>-17.228756490944789</v>
      </c>
      <c r="E56" s="95">
        <f>IF('Raw Data'!E70="","",'Raw Data'!E70)</f>
        <v>-20.594778612390265</v>
      </c>
      <c r="F56" s="95">
        <f>IF('Raw Data'!F70="","",'Raw Data'!F70)</f>
        <v>30.980000000000004</v>
      </c>
      <c r="G56" s="95">
        <f>IF('Raw Data'!G70="","",'Raw Data'!G70)</f>
        <v>16.2</v>
      </c>
      <c r="H56" s="95">
        <f>IF('Raw Data'!J70="","",'Raw Data'!J70)</f>
        <v>52.4</v>
      </c>
      <c r="I56" s="95">
        <f>IF('Raw Data'!K70="","",'Raw Data'!K70)</f>
        <v>54.4</v>
      </c>
      <c r="J56" s="105"/>
      <c r="K56" s="97">
        <f t="shared" ca="1" si="24"/>
        <v>-0.23481220655206483</v>
      </c>
      <c r="L56" s="97">
        <f t="shared" ca="1" si="24"/>
        <v>1.1040429253100561</v>
      </c>
      <c r="M56" s="97">
        <f t="shared" ca="1" si="24"/>
        <v>-1.5390193830814283</v>
      </c>
      <c r="N56" s="97">
        <f t="shared" ca="1" si="24"/>
        <v>-1.5912617834275857</v>
      </c>
      <c r="O56" s="97">
        <f t="shared" ca="1" si="24"/>
        <v>2.9589626034991379</v>
      </c>
      <c r="P56" s="97">
        <f t="shared" ca="1" si="24"/>
        <v>0.87632362013554732</v>
      </c>
      <c r="Q56" s="97">
        <f t="shared" ca="1" si="24"/>
        <v>0.40346262551819323</v>
      </c>
      <c r="R56" s="97">
        <f t="shared" ca="1" si="24"/>
        <v>-0.28660494803721231</v>
      </c>
      <c r="S56" s="97">
        <f t="shared" ca="1" si="21"/>
        <v>0.26237262931394373</v>
      </c>
      <c r="T56" s="97">
        <f t="shared" ca="1" si="20"/>
        <v>-0.77977048333010601</v>
      </c>
      <c r="V56" s="97"/>
      <c r="W56" s="100"/>
      <c r="X56" s="94">
        <v>39873</v>
      </c>
      <c r="Y56" s="97">
        <f t="shared" ca="1" si="25"/>
        <v>-0.35031559343754465</v>
      </c>
      <c r="Z56" s="97">
        <f t="shared" ca="1" si="26"/>
        <v>0.97633558491453132</v>
      </c>
      <c r="AA56" s="97">
        <f t="shared" ca="1" si="27"/>
        <v>-1.7185309655626231</v>
      </c>
      <c r="AB56" s="97">
        <f t="shared" ca="1" si="28"/>
        <v>-1.9480062513930345</v>
      </c>
      <c r="AC56" s="97">
        <f t="shared" ca="1" si="29"/>
        <v>2.0716345323090049</v>
      </c>
      <c r="AD56" s="97">
        <f t="shared" ca="1" si="30"/>
        <v>0.80513447954115858</v>
      </c>
      <c r="AE56" s="97">
        <f t="shared" ca="1" si="31"/>
        <v>-0.84998684290482485</v>
      </c>
      <c r="AF56" s="97">
        <f t="shared" ca="1" si="32"/>
        <v>-0.28660494803721154</v>
      </c>
      <c r="AG56" s="97">
        <f t="shared" ca="1" si="22"/>
        <v>-2.729136893808461E-2</v>
      </c>
      <c r="AH56" s="97">
        <f t="shared" ca="1" si="23"/>
        <v>-1.0191796190423348</v>
      </c>
      <c r="AJ56" s="94">
        <v>42979</v>
      </c>
      <c r="AK56" s="100">
        <f>IF('Raw Data'!BA62="","",'Raw Data'!BA62)</f>
        <v>6.9</v>
      </c>
      <c r="AL56" s="100">
        <f t="shared" ca="1" si="7"/>
        <v>-0.41690496004832539</v>
      </c>
      <c r="AM56" s="94">
        <v>42979</v>
      </c>
      <c r="AN56" s="97">
        <f ca="1">AVERAGE(OFFSET(K$6,3*ROWS(K$6:K56)-3,,3))</f>
        <v>-0.61340664134335943</v>
      </c>
      <c r="AO56" s="97">
        <f ca="1">AVERAGE(OFFSET(L$6,3*ROWS(L$6:L56)-3,,3))</f>
        <v>-0.78724197292843046</v>
      </c>
      <c r="AP56" s="97">
        <f ca="1">AVERAGE(OFFSET(M$6,3*ROWS(M$6:M56)-3,,3))</f>
        <v>-0.10263234284475474</v>
      </c>
      <c r="AQ56" s="97">
        <f ca="1">AVERAGE(OFFSET(N$6,3*ROWS(N$6:N56)-3,,3))</f>
        <v>0.33794211495565257</v>
      </c>
      <c r="AR56" s="97">
        <f ca="1">AVERAGE(OFFSET(O$6,3*ROWS(O$6:O56)-3,,3))</f>
        <v>-0.29942244480561148</v>
      </c>
      <c r="AS56" s="97">
        <f ca="1">AVERAGE(OFFSET(P$6,3*ROWS(P$6:P56)-3,,3))</f>
        <v>-0.17117373432473662</v>
      </c>
      <c r="AT56" s="97">
        <f ca="1">AVERAGE(OFFSET(Q$6,3*ROWS(Q$6:Q56)-3,,3))</f>
        <v>0.20052318777351461</v>
      </c>
      <c r="AU56" s="97">
        <f ca="1">AVERAGE(OFFSET(R$6,3*ROWS(R$6:R56)-3,,3))</f>
        <v>-0.27637587135817282</v>
      </c>
      <c r="AV56" s="100">
        <f t="shared" ca="1" si="8"/>
        <v>-0.48286505629311971</v>
      </c>
      <c r="AW56" s="102">
        <f t="shared" ca="1" si="19"/>
        <v>6.6949191607488761</v>
      </c>
      <c r="AX56" s="103">
        <f t="shared" ca="1" si="18"/>
        <v>0.2050808392511243</v>
      </c>
      <c r="AY56" s="97"/>
      <c r="AZ56" s="97"/>
    </row>
    <row r="57" spans="1:52" x14ac:dyDescent="0.3">
      <c r="A57" s="94">
        <v>39904</v>
      </c>
      <c r="B57" s="95">
        <f>IF('Raw Data'!B71="","",'Raw Data'!B71)</f>
        <v>7.3</v>
      </c>
      <c r="C57" s="95">
        <f>IF('Raw Data'!C71="","",'Raw Data'!C71)</f>
        <v>30.5</v>
      </c>
      <c r="D57" s="95">
        <f>IF('Raw Data'!D71="","",'Raw Data'!D71)</f>
        <v>-22.757027015671611</v>
      </c>
      <c r="E57" s="95">
        <f>IF('Raw Data'!E71="","",'Raw Data'!E71)</f>
        <v>-20.176015899988734</v>
      </c>
      <c r="F57" s="95">
        <f>IF('Raw Data'!F71="","",'Raw Data'!F71)</f>
        <v>31.22</v>
      </c>
      <c r="G57" s="95">
        <f>IF('Raw Data'!G71="","",'Raw Data'!G71)</f>
        <v>16.700000000000006</v>
      </c>
      <c r="H57" s="95">
        <f>IF('Raw Data'!J71="","",'Raw Data'!J71)</f>
        <v>53.5</v>
      </c>
      <c r="I57" s="95">
        <f>IF('Raw Data'!K71="","",'Raw Data'!K71)</f>
        <v>53.5</v>
      </c>
      <c r="J57" s="105"/>
      <c r="K57" s="97">
        <f t="shared" ca="1" si="24"/>
        <v>-0.42731785136119776</v>
      </c>
      <c r="L57" s="97">
        <f t="shared" ca="1" si="24"/>
        <v>1.2773600301325541</v>
      </c>
      <c r="M57" s="97">
        <f t="shared" ca="1" si="24"/>
        <v>-1.8754222510067111</v>
      </c>
      <c r="N57" s="97">
        <f t="shared" ca="1" si="24"/>
        <v>-1.5683402301247868</v>
      </c>
      <c r="O57" s="97">
        <f t="shared" ca="1" si="24"/>
        <v>2.9992448362391686</v>
      </c>
      <c r="P57" s="97">
        <f t="shared" ca="1" si="24"/>
        <v>0.95259769934382155</v>
      </c>
      <c r="Q57" s="97">
        <f t="shared" ca="1" si="24"/>
        <v>0.79740388702257092</v>
      </c>
      <c r="R57" s="97">
        <f t="shared" ca="1" si="24"/>
        <v>-0.56279001837127463</v>
      </c>
      <c r="S57" s="97">
        <f t="shared" ca="1" si="21"/>
        <v>0.2263537055371414</v>
      </c>
      <c r="T57" s="97">
        <f t="shared" ca="1" si="20"/>
        <v>-1.3026555964981401</v>
      </c>
      <c r="V57" s="97"/>
      <c r="W57" s="100"/>
      <c r="X57" s="94">
        <v>39904</v>
      </c>
      <c r="Y57" s="97">
        <f t="shared" ca="1" si="25"/>
        <v>-0.12572567449355634</v>
      </c>
      <c r="Z57" s="97">
        <f t="shared" ca="1" si="26"/>
        <v>1.0979616233864598</v>
      </c>
      <c r="AA57" s="97">
        <f t="shared" ca="1" si="27"/>
        <v>-1.8239861807010465</v>
      </c>
      <c r="AB57" s="97">
        <f t="shared" ca="1" si="28"/>
        <v>-1.5568594114015877</v>
      </c>
      <c r="AC57" s="97">
        <f t="shared" ca="1" si="29"/>
        <v>2.6809033025019766</v>
      </c>
      <c r="AD57" s="97">
        <f t="shared" ca="1" si="30"/>
        <v>0.74920015478842561</v>
      </c>
      <c r="AE57" s="97">
        <f t="shared" ca="1" si="31"/>
        <v>0.12889750386362767</v>
      </c>
      <c r="AF57" s="97">
        <f t="shared" ca="1" si="32"/>
        <v>-0.30706310139529064</v>
      </c>
      <c r="AG57" s="97">
        <f t="shared" ca="1" si="22"/>
        <v>0.17024896901344533</v>
      </c>
      <c r="AH57" s="97">
        <f t="shared" ca="1" si="23"/>
        <v>-1.193106687848273</v>
      </c>
      <c r="AJ57" s="94">
        <v>43070</v>
      </c>
      <c r="AK57" s="100">
        <f>IF('Raw Data'!BA63="","",'Raw Data'!BA63)</f>
        <v>6.8</v>
      </c>
      <c r="AL57" s="100">
        <f t="shared" ca="1" si="7"/>
        <v>-0.44906793367650794</v>
      </c>
      <c r="AM57" s="94">
        <v>43070</v>
      </c>
      <c r="AN57" s="97">
        <f ca="1">AVERAGE(OFFSET(K$6,3*ROWS(K$6:K57)-3,,3))</f>
        <v>-0.64549091547821502</v>
      </c>
      <c r="AO57" s="97">
        <f ca="1">AVERAGE(OFFSET(L$6,3*ROWS(L$6:L57)-3,,3))</f>
        <v>-0.84501434120259644</v>
      </c>
      <c r="AP57" s="97">
        <f ca="1">AVERAGE(OFFSET(M$6,3*ROWS(M$6:M57)-3,,3))</f>
        <v>8.7317872871471872E-2</v>
      </c>
      <c r="AQ57" s="97">
        <f ca="1">AVERAGE(OFFSET(N$6,3*ROWS(N$6:N57)-3,,3))</f>
        <v>0.19941442793305911</v>
      </c>
      <c r="AR57" s="97">
        <f ca="1">AVERAGE(OFFSET(O$6,3*ROWS(O$6:O57)-3,,3))</f>
        <v>-0.36096474482510404</v>
      </c>
      <c r="AS57" s="97">
        <f ca="1">AVERAGE(OFFSET(P$6,3*ROWS(P$6:P57)-3,,3))</f>
        <v>-0.29321226105797377</v>
      </c>
      <c r="AT57" s="97">
        <f ca="1">AVERAGE(OFFSET(Q$6,3*ROWS(Q$6:Q57)-3,,3))</f>
        <v>0.140835117848609</v>
      </c>
      <c r="AU57" s="97">
        <f ca="1">AVERAGE(OFFSET(R$6,3*ROWS(R$6:R57)-3,,3))</f>
        <v>-0.19454325792585817</v>
      </c>
      <c r="AV57" s="100">
        <f t="shared" ca="1" si="8"/>
        <v>-0.4821234491506709</v>
      </c>
      <c r="AW57" s="102">
        <f t="shared" ca="1" si="19"/>
        <v>6.6972249399066808</v>
      </c>
      <c r="AX57" s="103">
        <f t="shared" ca="1" si="18"/>
        <v>0.10277506009331905</v>
      </c>
      <c r="AY57" s="97"/>
      <c r="AZ57" s="97"/>
    </row>
    <row r="58" spans="1:52" x14ac:dyDescent="0.3">
      <c r="A58" s="94">
        <v>39934</v>
      </c>
      <c r="B58" s="95">
        <f>IF('Raw Data'!B72="","",'Raw Data'!B72)</f>
        <v>8.9</v>
      </c>
      <c r="C58" s="95">
        <f>IF('Raw Data'!C72="","",'Raw Data'!C72)</f>
        <v>32.9</v>
      </c>
      <c r="D58" s="95">
        <f>IF('Raw Data'!D72="","",'Raw Data'!D72)</f>
        <v>-26.512232909966116</v>
      </c>
      <c r="E58" s="95">
        <f>IF('Raw Data'!E72="","",'Raw Data'!E72)</f>
        <v>-21.841043344174864</v>
      </c>
      <c r="F58" s="95">
        <f>IF('Raw Data'!F72="","",'Raw Data'!F72)</f>
        <v>32.000000000000007</v>
      </c>
      <c r="G58" s="95">
        <f>IF('Raw Data'!G72="","",'Raw Data'!G72)</f>
        <v>17.100000000000005</v>
      </c>
      <c r="H58" s="95">
        <f>IF('Raw Data'!J72="","",'Raw Data'!J72)</f>
        <v>53.1</v>
      </c>
      <c r="I58" s="95">
        <f>IF('Raw Data'!K72="","",'Raw Data'!K72)</f>
        <v>54.9</v>
      </c>
      <c r="J58" s="105"/>
      <c r="K58" s="97">
        <f t="shared" ca="1" si="24"/>
        <v>-0.11930881966658521</v>
      </c>
      <c r="L58" s="97">
        <f t="shared" ca="1" si="24"/>
        <v>1.4962868993820251</v>
      </c>
      <c r="M58" s="97">
        <f t="shared" ca="1" si="24"/>
        <v>-2.1039316965630177</v>
      </c>
      <c r="N58" s="97">
        <f t="shared" ca="1" si="24"/>
        <v>-1.659477798447587</v>
      </c>
      <c r="O58" s="97">
        <f t="shared" ca="1" si="24"/>
        <v>3.1301620926442713</v>
      </c>
      <c r="P58" s="97">
        <f t="shared" ca="1" si="24"/>
        <v>1.0136169627104399</v>
      </c>
      <c r="Q58" s="97">
        <f t="shared" ca="1" si="24"/>
        <v>0.65415251920279793</v>
      </c>
      <c r="R58" s="97">
        <f t="shared" ca="1" si="24"/>
        <v>-0.13316879785162189</v>
      </c>
      <c r="S58" s="97">
        <f t="shared" ca="1" si="21"/>
        <v>0.29289127334325771</v>
      </c>
      <c r="T58" s="97">
        <f t="shared" ca="1" si="20"/>
        <v>-1.3470896118315672</v>
      </c>
      <c r="V58" s="97"/>
      <c r="W58" s="100"/>
      <c r="X58" s="94">
        <v>39934</v>
      </c>
      <c r="Y58" s="97">
        <f t="shared" ca="1" si="25"/>
        <v>-0.26047962585994927</v>
      </c>
      <c r="Z58" s="97">
        <f t="shared" ca="1" si="26"/>
        <v>1.2925632849415452</v>
      </c>
      <c r="AA58" s="97">
        <f t="shared" ca="1" si="27"/>
        <v>-1.8394577768837188</v>
      </c>
      <c r="AB58" s="97">
        <f t="shared" ca="1" si="28"/>
        <v>-1.6063599373333197</v>
      </c>
      <c r="AC58" s="97">
        <f t="shared" ca="1" si="29"/>
        <v>3.0294565107941924</v>
      </c>
      <c r="AD58" s="97">
        <f t="shared" ca="1" si="30"/>
        <v>0.94751276072993618</v>
      </c>
      <c r="AE58" s="97">
        <f t="shared" ca="1" si="31"/>
        <v>0.61833967724785399</v>
      </c>
      <c r="AF58" s="97">
        <f t="shared" ca="1" si="32"/>
        <v>-0.32752125475336963</v>
      </c>
      <c r="AG58" s="97">
        <f t="shared" ca="1" si="22"/>
        <v>0.26053920273144765</v>
      </c>
      <c r="AH58" s="97">
        <f t="shared" ca="1" si="23"/>
        <v>-1.1431718972199378</v>
      </c>
      <c r="AJ58" s="94">
        <v>43160</v>
      </c>
      <c r="AK58" s="100">
        <f>IF('Raw Data'!BA64="","",'Raw Data'!BA64)</f>
        <v>6.9</v>
      </c>
      <c r="AL58" s="100">
        <f t="shared" ca="1" si="7"/>
        <v>-0.41690496004832539</v>
      </c>
      <c r="AM58" s="94">
        <v>43160</v>
      </c>
      <c r="AN58" s="97">
        <f ca="1">AVERAGE(OFFSET(K$6,3*ROWS(K$6:K58)-3,,3))</f>
        <v>-0.52357067376576405</v>
      </c>
      <c r="AO58" s="97">
        <f ca="1">AVERAGE(OFFSET(L$6,3*ROWS(L$6:L58)-3,,3))</f>
        <v>-0.79636392581382509</v>
      </c>
      <c r="AP58" s="97">
        <f ca="1">AVERAGE(OFFSET(M$6,3*ROWS(M$6:M58)-3,,3))</f>
        <v>0.54722752782335371</v>
      </c>
      <c r="AQ58" s="97">
        <f ca="1">AVERAGE(OFFSET(N$6,3*ROWS(N$6:N58)-3,,3))</f>
        <v>0.5520712208541646</v>
      </c>
      <c r="AR58" s="97">
        <f ca="1">AVERAGE(OFFSET(O$6,3*ROWS(O$6:O58)-3,,3))</f>
        <v>-0.43369655393904893</v>
      </c>
      <c r="AS58" s="97">
        <f ca="1">AVERAGE(OFFSET(P$6,3*ROWS(P$6:P58)-3,,3))</f>
        <v>-0.33389176996905306</v>
      </c>
      <c r="AT58" s="97">
        <f ca="1">AVERAGE(OFFSET(Q$6,3*ROWS(Q$6:Q58)-3,,3))</f>
        <v>-8.5979547866033082E-2</v>
      </c>
      <c r="AU58" s="97">
        <f ca="1">AVERAGE(OFFSET(R$6,3*ROWS(R$6:R58)-3,,3))</f>
        <v>-0.17408510456777918</v>
      </c>
      <c r="AV58" s="100">
        <f t="shared" ca="1" si="8"/>
        <v>-0.40345750451195256</v>
      </c>
      <c r="AW58" s="102">
        <f t="shared" ca="1" si="19"/>
        <v>6.9418103614791073</v>
      </c>
      <c r="AX58" s="103">
        <f t="shared" ca="1" si="18"/>
        <v>-4.1810361479106994E-2</v>
      </c>
      <c r="AY58" s="97"/>
      <c r="AZ58" s="97"/>
    </row>
    <row r="59" spans="1:52" x14ac:dyDescent="0.3">
      <c r="A59" s="94">
        <v>39965</v>
      </c>
      <c r="B59" s="95">
        <f>IF('Raw Data'!B73="","",'Raw Data'!B73)</f>
        <v>10.7</v>
      </c>
      <c r="C59" s="95">
        <f>IF('Raw Data'!C73="","",'Raw Data'!C73)</f>
        <v>33.6</v>
      </c>
      <c r="D59" s="95">
        <f>IF('Raw Data'!D73="","",'Raw Data'!D73)</f>
        <v>-21.317177711836464</v>
      </c>
      <c r="E59" s="95">
        <f>IF('Raw Data'!E73="","",'Raw Data'!E73)</f>
        <v>-8.4604485412204848</v>
      </c>
      <c r="F59" s="95">
        <f>IF('Raw Data'!F73="","",'Raw Data'!F73)</f>
        <v>36.14</v>
      </c>
      <c r="G59" s="95">
        <f>IF('Raw Data'!G73="","",'Raw Data'!G73)</f>
        <v>17.299999999999997</v>
      </c>
      <c r="H59" s="95">
        <f>IF('Raw Data'!J73="","",'Raw Data'!J73)</f>
        <v>53.2</v>
      </c>
      <c r="I59" s="95">
        <f>IF('Raw Data'!K73="","",'Raw Data'!K73)</f>
        <v>55.4</v>
      </c>
      <c r="J59" s="105"/>
      <c r="K59" s="97">
        <f t="shared" ca="1" si="24"/>
        <v>0.22720134098985359</v>
      </c>
      <c r="L59" s="97">
        <f t="shared" ca="1" si="24"/>
        <v>1.5601405695797876</v>
      </c>
      <c r="M59" s="97">
        <f t="shared" ca="1" si="24"/>
        <v>-1.7878054397410756</v>
      </c>
      <c r="N59" s="97">
        <f t="shared" ca="1" si="24"/>
        <v>-0.92707252950618357</v>
      </c>
      <c r="O59" s="97">
        <f t="shared" ca="1" si="24"/>
        <v>3.825030607409809</v>
      </c>
      <c r="P59" s="97">
        <f t="shared" ca="1" si="24"/>
        <v>1.0441265943937479</v>
      </c>
      <c r="Q59" s="97">
        <f t="shared" ca="1" si="24"/>
        <v>0.68996536115774176</v>
      </c>
      <c r="R59" s="97">
        <f t="shared" ca="1" si="24"/>
        <v>2.0267352333968518E-2</v>
      </c>
      <c r="S59" s="97">
        <f t="shared" ca="1" si="21"/>
        <v>0.65693685718765649</v>
      </c>
      <c r="T59" s="97">
        <f t="shared" ca="1" si="20"/>
        <v>-1.2261262854876516</v>
      </c>
      <c r="V59" s="97"/>
      <c r="W59" s="100"/>
      <c r="X59" s="94">
        <v>39965</v>
      </c>
      <c r="Y59" s="97">
        <f t="shared" ca="1" si="25"/>
        <v>-0.10647511001264313</v>
      </c>
      <c r="Z59" s="97">
        <f t="shared" ca="1" si="26"/>
        <v>1.4445958330314557</v>
      </c>
      <c r="AA59" s="97">
        <f t="shared" ca="1" si="27"/>
        <v>-1.9223864624369351</v>
      </c>
      <c r="AB59" s="97">
        <f t="shared" ca="1" si="28"/>
        <v>-1.3849635193595191</v>
      </c>
      <c r="AC59" s="97">
        <f t="shared" ca="1" si="29"/>
        <v>3.3181458454310828</v>
      </c>
      <c r="AD59" s="97">
        <f t="shared" ca="1" si="30"/>
        <v>1.0034470854826698</v>
      </c>
      <c r="AE59" s="97">
        <f t="shared" ca="1" si="31"/>
        <v>0.71384058912770365</v>
      </c>
      <c r="AF59" s="97">
        <f t="shared" ca="1" si="32"/>
        <v>-0.22523048796297598</v>
      </c>
      <c r="AG59" s="97">
        <f t="shared" ca="1" si="22"/>
        <v>0.39206061202268522</v>
      </c>
      <c r="AH59" s="97">
        <f t="shared" ca="1" si="23"/>
        <v>-1.2919571646057864</v>
      </c>
      <c r="AJ59" s="94">
        <v>43252</v>
      </c>
      <c r="AK59" s="100">
        <f>IF('Raw Data'!BA65="","",'Raw Data'!BA65)</f>
        <v>6.9</v>
      </c>
      <c r="AL59" s="100">
        <f t="shared" ca="1" si="7"/>
        <v>-0.41690496004832539</v>
      </c>
      <c r="AM59" s="94">
        <v>43252</v>
      </c>
      <c r="AN59" s="97">
        <f ca="1">AVERAGE(OFFSET(K$6,3*ROWS(K$6:K59)-3,,3))</f>
        <v>-0.56207180272759072</v>
      </c>
      <c r="AO59" s="97">
        <f ca="1">AVERAGE(OFFSET(L$6,3*ROWS(L$6:L59)-3,,3))</f>
        <v>-0.92407126620934987</v>
      </c>
      <c r="AP59" s="97">
        <f ca="1">AVERAGE(OFFSET(M$6,3*ROWS(M$6:M59)-3,,3))</f>
        <v>0.20943595033788778</v>
      </c>
      <c r="AQ59" s="97">
        <f ca="1">AVERAGE(OFFSET(N$6,3*ROWS(N$6:N59)-3,,3))</f>
        <v>0.55544747458856769</v>
      </c>
      <c r="AR59" s="97">
        <f ca="1">AVERAGE(OFFSET(O$6,3*ROWS(O$6:O59)-3,,3))</f>
        <v>-0.42250704484459595</v>
      </c>
      <c r="AS59" s="97">
        <f ca="1">AVERAGE(OFFSET(P$6,3*ROWS(P$6:P59)-3,,3))</f>
        <v>-0.46610017393005965</v>
      </c>
      <c r="AT59" s="97">
        <f ca="1">AVERAGE(OFFSET(Q$6,3*ROWS(Q$6:Q59)-3,,3))</f>
        <v>0.1169598898786464</v>
      </c>
      <c r="AU59" s="97">
        <f ca="1">AVERAGE(OFFSET(R$6,3*ROWS(R$6:R59)-3,,3))</f>
        <v>-0.13316879785162186</v>
      </c>
      <c r="AV59" s="100">
        <f t="shared" ca="1" si="8"/>
        <v>-0.48481914785303054</v>
      </c>
      <c r="AW59" s="102">
        <f t="shared" ca="1" si="19"/>
        <v>6.6888435671719231</v>
      </c>
      <c r="AX59" s="103">
        <f t="shared" ca="1" si="18"/>
        <v>0.21115643282807728</v>
      </c>
      <c r="AY59" s="100"/>
      <c r="AZ59" s="100"/>
    </row>
    <row r="60" spans="1:52" x14ac:dyDescent="0.3">
      <c r="A60" s="94">
        <v>39995</v>
      </c>
      <c r="B60" s="95">
        <f>IF('Raw Data'!B74="","",'Raw Data'!B74)</f>
        <v>10.8</v>
      </c>
      <c r="C60" s="95">
        <f>IF('Raw Data'!C74="","",'Raw Data'!C74)</f>
        <v>32.9</v>
      </c>
      <c r="D60" s="95">
        <f>IF('Raw Data'!D74="","",'Raw Data'!D74)</f>
        <v>-22.980626584914898</v>
      </c>
      <c r="E60" s="95">
        <f>IF('Raw Data'!E74="","",'Raw Data'!E74)</f>
        <v>-13.196345485451042</v>
      </c>
      <c r="F60" s="95">
        <f>IF('Raw Data'!F74="","",'Raw Data'!F74)</f>
        <v>35.75</v>
      </c>
      <c r="G60" s="95">
        <f>IF('Raw Data'!G74="","",'Raw Data'!G74)</f>
        <v>17.7</v>
      </c>
      <c r="H60" s="95">
        <f>IF('Raw Data'!J74="","",'Raw Data'!J74)</f>
        <v>53.3</v>
      </c>
      <c r="I60" s="95">
        <f>IF('Raw Data'!K74="","",'Raw Data'!K74)</f>
        <v>57.3</v>
      </c>
      <c r="J60" s="105"/>
      <c r="K60" s="97">
        <f t="shared" ca="1" si="24"/>
        <v>0.24645190547076715</v>
      </c>
      <c r="L60" s="97">
        <f t="shared" ca="1" si="24"/>
        <v>1.4962868993820251</v>
      </c>
      <c r="M60" s="97">
        <f t="shared" ca="1" si="24"/>
        <v>-1.8890285924518082</v>
      </c>
      <c r="N60" s="97">
        <f t="shared" ca="1" si="24"/>
        <v>-1.1862983655917438</v>
      </c>
      <c r="O60" s="97">
        <f t="shared" ca="1" si="24"/>
        <v>3.7595719792072582</v>
      </c>
      <c r="P60" s="97">
        <f t="shared" ca="1" si="24"/>
        <v>1.1051458577603668</v>
      </c>
      <c r="Q60" s="97">
        <f t="shared" ca="1" si="24"/>
        <v>0.72577820311268315</v>
      </c>
      <c r="R60" s="97">
        <f t="shared" ca="1" si="24"/>
        <v>0.60332472303921159</v>
      </c>
      <c r="S60" s="97">
        <f t="shared" ca="1" si="21"/>
        <v>0.58868828062947764</v>
      </c>
      <c r="T60" s="97">
        <f t="shared" ca="1" si="20"/>
        <v>-0.96252645156989369</v>
      </c>
      <c r="V60" s="97"/>
      <c r="W60" s="100"/>
      <c r="X60" s="94">
        <v>39995</v>
      </c>
      <c r="Y60" s="97">
        <f t="shared" ca="1" si="25"/>
        <v>0.11811480893134518</v>
      </c>
      <c r="Z60" s="97">
        <f t="shared" ca="1" si="26"/>
        <v>1.5175714561146127</v>
      </c>
      <c r="AA60" s="97">
        <f t="shared" ca="1" si="27"/>
        <v>-1.9269219095853005</v>
      </c>
      <c r="AB60" s="97">
        <f t="shared" ca="1" si="28"/>
        <v>-1.2576162311818382</v>
      </c>
      <c r="AC60" s="97">
        <f t="shared" ca="1" si="29"/>
        <v>3.5715882264204466</v>
      </c>
      <c r="AD60" s="97">
        <f t="shared" ca="1" si="30"/>
        <v>1.0542964716215184</v>
      </c>
      <c r="AE60" s="97">
        <f t="shared" ca="1" si="31"/>
        <v>0.68996536115774099</v>
      </c>
      <c r="AF60" s="97">
        <f t="shared" ca="1" si="32"/>
        <v>0.16347442584051941</v>
      </c>
      <c r="AG60" s="97">
        <f t="shared" ca="1" si="22"/>
        <v>0.51283880372013069</v>
      </c>
      <c r="AH60" s="97">
        <f t="shared" ca="1" si="23"/>
        <v>-1.1785807829630375</v>
      </c>
      <c r="AJ60" s="94">
        <v>43344</v>
      </c>
      <c r="AK60" s="100">
        <f>IF('Raw Data'!BA66="","",'Raw Data'!BA66)</f>
        <v>6.7</v>
      </c>
      <c r="AL60" s="100">
        <f t="shared" ca="1" si="7"/>
        <v>-0.4812309073046902</v>
      </c>
      <c r="AM60" s="94">
        <v>43344</v>
      </c>
      <c r="AN60" s="97">
        <f ca="1">AVERAGE(OFFSET(K$6,3*ROWS(K$6:K60)-3,,3))</f>
        <v>-0.68399204444004147</v>
      </c>
      <c r="AO60" s="97">
        <f ca="1">AVERAGE(OFFSET(L$6,3*ROWS(L$6:L60)-3,,3))</f>
        <v>-1.0122501441014979</v>
      </c>
      <c r="AP60" s="97">
        <f ca="1">AVERAGE(OFFSET(M$6,3*ROWS(M$6:M60)-3,,3))</f>
        <v>0.21961289248262031</v>
      </c>
      <c r="AQ60" s="97">
        <f ca="1">AVERAGE(OFFSET(N$6,3*ROWS(N$6:N60)-3,,3))</f>
        <v>0.47957496117796855</v>
      </c>
      <c r="AR60" s="97">
        <f ca="1">AVERAGE(OFFSET(O$6,3*ROWS(O$6:O60)-3,,3))</f>
        <v>-0.4113175357501424</v>
      </c>
      <c r="AS60" s="97">
        <f ca="1">AVERAGE(OFFSET(P$6,3*ROWS(P$6:P60)-3,,3))</f>
        <v>-0.58305376204941128</v>
      </c>
      <c r="AT60" s="97">
        <f ca="1">AVERAGE(OFFSET(Q$6,3*ROWS(Q$6:Q60)-3,,3))</f>
        <v>-6.2104319896070494E-2</v>
      </c>
      <c r="AU60" s="97">
        <f ca="1">AVERAGE(OFFSET(R$6,3*ROWS(R$6:R60)-3,,3))</f>
        <v>-0.29683402471625109</v>
      </c>
      <c r="AV60" s="100">
        <f t="shared" ca="1" si="8"/>
        <v>-0.61070490276884315</v>
      </c>
      <c r="AW60" s="102">
        <f t="shared" ref="AW60" ca="1" si="33">$AK$3+$AK$4*AV60</f>
        <v>6.2974439522883454</v>
      </c>
      <c r="AX60" s="103">
        <f t="shared" ca="1" si="18"/>
        <v>0.40255604771165476</v>
      </c>
    </row>
    <row r="61" spans="1:52" x14ac:dyDescent="0.3">
      <c r="A61" s="94">
        <v>40026</v>
      </c>
      <c r="B61" s="95">
        <f>IF('Raw Data'!B75="","",'Raw Data'!B75)</f>
        <v>12.3</v>
      </c>
      <c r="C61" s="95">
        <f>IF('Raw Data'!C75="","",'Raw Data'!C75)</f>
        <v>33</v>
      </c>
      <c r="D61" s="95">
        <f>IF('Raw Data'!D75="","",'Raw Data'!D75)</f>
        <v>-23.432087275735483</v>
      </c>
      <c r="E61" s="95">
        <f>IF('Raw Data'!E75="","",'Raw Data'!E75)</f>
        <v>-12.827983684361824</v>
      </c>
      <c r="F61" s="95">
        <f>IF('Raw Data'!F75="","",'Raw Data'!F75)</f>
        <v>35.31</v>
      </c>
      <c r="G61" s="95">
        <f>IF('Raw Data'!G75="","",'Raw Data'!G75)</f>
        <v>17.399999999999999</v>
      </c>
      <c r="H61" s="95">
        <f>IF('Raw Data'!J75="","",'Raw Data'!J75)</f>
        <v>54</v>
      </c>
      <c r="I61" s="95">
        <f>IF('Raw Data'!K75="","",'Raw Data'!K75)</f>
        <v>57.3</v>
      </c>
      <c r="J61" s="105"/>
      <c r="K61" s="97">
        <f t="shared" ca="1" si="24"/>
        <v>0.53521037268446636</v>
      </c>
      <c r="L61" s="97">
        <f t="shared" ca="1" si="24"/>
        <v>1.5054088522674198</v>
      </c>
      <c r="M61" s="97">
        <f t="shared" ca="1" si="24"/>
        <v>-1.9165005966651112</v>
      </c>
      <c r="N61" s="97">
        <f t="shared" ca="1" si="24"/>
        <v>-1.1661355755239271</v>
      </c>
      <c r="O61" s="97">
        <f t="shared" ca="1" si="24"/>
        <v>3.685721219183868</v>
      </c>
      <c r="P61" s="97">
        <f t="shared" ca="1" si="24"/>
        <v>1.0593814102354027</v>
      </c>
      <c r="Q61" s="97">
        <f t="shared" ca="1" si="24"/>
        <v>0.97646809679728774</v>
      </c>
      <c r="R61" s="97">
        <f t="shared" ca="1" si="24"/>
        <v>0.60332472303921159</v>
      </c>
      <c r="S61" s="97">
        <f t="shared" ca="1" si="21"/>
        <v>0.61718094703035298</v>
      </c>
      <c r="T61" s="97">
        <f t="shared" ca="1" si="20"/>
        <v>-0.98565597902026703</v>
      </c>
      <c r="V61" s="97"/>
      <c r="W61" s="100"/>
      <c r="X61" s="94">
        <v>40026</v>
      </c>
      <c r="Y61" s="97">
        <f t="shared" ca="1" si="25"/>
        <v>0.33628787304836233</v>
      </c>
      <c r="Z61" s="97">
        <f t="shared" ca="1" si="26"/>
        <v>1.5206121070764109</v>
      </c>
      <c r="AA61" s="97">
        <f t="shared" ca="1" si="27"/>
        <v>-1.8644448762859984</v>
      </c>
      <c r="AB61" s="97">
        <f t="shared" ca="1" si="28"/>
        <v>-1.0931688235406183</v>
      </c>
      <c r="AC61" s="97">
        <f t="shared" ca="1" si="29"/>
        <v>3.7567746019336448</v>
      </c>
      <c r="AD61" s="97">
        <f t="shared" ca="1" si="30"/>
        <v>1.0695512874631725</v>
      </c>
      <c r="AE61" s="97">
        <f t="shared" ca="1" si="31"/>
        <v>0.79740388702257092</v>
      </c>
      <c r="AF61" s="97">
        <f t="shared" ca="1" si="32"/>
        <v>0.4089722661374639</v>
      </c>
      <c r="AG61" s="97">
        <f t="shared" ca="1" si="22"/>
        <v>0.62093536161582907</v>
      </c>
      <c r="AH61" s="97">
        <f t="shared" ca="1" si="23"/>
        <v>-1.0581029053592708</v>
      </c>
      <c r="AJ61" s="94">
        <v>43435</v>
      </c>
      <c r="AK61" s="100">
        <f>IF('Raw Data'!BA67="","",'Raw Data'!BA67)</f>
        <v>6.5</v>
      </c>
      <c r="AL61" s="100">
        <f t="shared" ref="AL61:AL63" ca="1" si="34">(AK61-AK$3)/AK$4</f>
        <v>-0.54555685456105507</v>
      </c>
      <c r="AM61" s="94">
        <v>43435</v>
      </c>
      <c r="AN61" s="97">
        <f ca="1">AVERAGE(OFFSET(K$6,3*ROWS(K$6:K61)-3,,3))</f>
        <v>-0.74174373788278114</v>
      </c>
      <c r="AO61" s="97">
        <f ca="1">AVERAGE(OFFSET(L$6,3*ROWS(L$6:L61)-3,,3))</f>
        <v>-0.97272168159812111</v>
      </c>
      <c r="AP61" s="97">
        <f ca="1">AVERAGE(OFFSET(M$6,3*ROWS(M$6:M61)-3,,3))</f>
        <v>-0.21475579145248144</v>
      </c>
      <c r="AQ61" s="97">
        <f ca="1">AVERAGE(OFFSET(N$6,3*ROWS(N$6:N61)-3,,3))</f>
        <v>-0.45674112875837997</v>
      </c>
      <c r="AR61" s="97">
        <f ca="1">AVERAGE(OFFSET(O$6,3*ROWS(O$6:O61)-3,,3))</f>
        <v>-0.38893851756123698</v>
      </c>
      <c r="AS61" s="97">
        <f ca="1">AVERAGE(OFFSET(P$6,3*ROWS(P$6:P61)-3,,3))</f>
        <v>-0.65424290264380025</v>
      </c>
      <c r="AT61" s="97">
        <f ca="1">AVERAGE(OFFSET(Q$6,3*ROWS(Q$6:Q61)-3,,3))</f>
        <v>-0.50379603734037171</v>
      </c>
      <c r="AU61" s="97">
        <f ca="1">AVERAGE(OFFSET(R$6,3*ROWS(R$6:R61)-3,,3))</f>
        <v>-0.50141555829703899</v>
      </c>
      <c r="AV61" s="100">
        <f t="shared" ca="1" si="8"/>
        <v>-0.56632101073018148</v>
      </c>
      <c r="AW61" s="102">
        <f ca="1">$AK$3+$AK$4*AV61</f>
        <v>6.4354408071555547</v>
      </c>
      <c r="AX61" s="103">
        <f t="shared" ref="AX61:AX66" ca="1" si="35">AK61-AW61</f>
        <v>6.4559192844445334E-2</v>
      </c>
    </row>
    <row r="62" spans="1:52" x14ac:dyDescent="0.3">
      <c r="A62" s="94">
        <v>40057</v>
      </c>
      <c r="B62" s="95">
        <f>IF('Raw Data'!B76="","",'Raw Data'!B76)</f>
        <v>13.9</v>
      </c>
      <c r="C62" s="95">
        <f>IF('Raw Data'!C76="","",'Raw Data'!C76)</f>
        <v>33.299999999999997</v>
      </c>
      <c r="D62" s="95">
        <f>IF('Raw Data'!D76="","",'Raw Data'!D76)</f>
        <v>-15.277970736843644</v>
      </c>
      <c r="E62" s="95">
        <f>IF('Raw Data'!E76="","",'Raw Data'!E76)</f>
        <v>8.7653635647027633E-2</v>
      </c>
      <c r="F62" s="95">
        <f>IF('Raw Data'!F76="","",'Raw Data'!F76)</f>
        <v>34.959999999999994</v>
      </c>
      <c r="G62" s="95">
        <f>IF('Raw Data'!G76="","",'Raw Data'!G76)</f>
        <v>17</v>
      </c>
      <c r="H62" s="95">
        <f>IF('Raw Data'!J76="","",'Raw Data'!J76)</f>
        <v>54.3</v>
      </c>
      <c r="I62" s="95">
        <f>IF('Raw Data'!K76="","",'Raw Data'!K76)</f>
        <v>57.9</v>
      </c>
      <c r="J62" s="105"/>
      <c r="K62" s="97">
        <f t="shared" ca="1" si="24"/>
        <v>0.84321940437907872</v>
      </c>
      <c r="L62" s="97">
        <f t="shared" ca="1" si="24"/>
        <v>1.5327747109236034</v>
      </c>
      <c r="M62" s="97">
        <f t="shared" ca="1" si="24"/>
        <v>-1.420311385805944</v>
      </c>
      <c r="N62" s="97">
        <f t="shared" ca="1" si="24"/>
        <v>-0.45918039421748069</v>
      </c>
      <c r="O62" s="97">
        <f t="shared" ca="1" si="24"/>
        <v>3.6269762964379875</v>
      </c>
      <c r="P62" s="97">
        <f t="shared" ca="1" si="24"/>
        <v>0.99836214686878444</v>
      </c>
      <c r="Q62" s="97">
        <f t="shared" ca="1" si="24"/>
        <v>1.083906622662117</v>
      </c>
      <c r="R62" s="97">
        <f t="shared" ca="1" si="24"/>
        <v>0.78744810326192061</v>
      </c>
      <c r="S62" s="97">
        <f t="shared" ca="1" si="21"/>
        <v>0.85364012976433834</v>
      </c>
      <c r="T62" s="97">
        <f t="shared" ref="T62:T93" ca="1" si="36">$BC$6*R62+$BD$6*Q62+$BE$6*P62+$BF$6*O62+$BG$6*N62+$BH$6*M62+$BI$6*L62</f>
        <v>-0.70437726908358189</v>
      </c>
      <c r="V62" s="97"/>
      <c r="W62" s="100"/>
      <c r="X62" s="94">
        <v>40057</v>
      </c>
      <c r="Y62" s="97">
        <f t="shared" ca="1" si="25"/>
        <v>0.54162722751143744</v>
      </c>
      <c r="Z62" s="97">
        <f t="shared" ca="1" si="26"/>
        <v>1.511490154191016</v>
      </c>
      <c r="AA62" s="97">
        <f t="shared" ca="1" si="27"/>
        <v>-1.741946858307621</v>
      </c>
      <c r="AB62" s="97">
        <f t="shared" ca="1" si="28"/>
        <v>-0.93720477844438399</v>
      </c>
      <c r="AC62" s="97">
        <f t="shared" ca="1" si="29"/>
        <v>3.6907564982763712</v>
      </c>
      <c r="AD62" s="97">
        <f t="shared" ca="1" si="30"/>
        <v>1.054296471621518</v>
      </c>
      <c r="AE62" s="97">
        <f t="shared" ca="1" si="31"/>
        <v>0.92871764085736253</v>
      </c>
      <c r="AF62" s="97">
        <f t="shared" ca="1" si="32"/>
        <v>0.664699183113448</v>
      </c>
      <c r="AG62" s="97">
        <f t="shared" ca="1" si="22"/>
        <v>0.68650311914138962</v>
      </c>
      <c r="AH62" s="97">
        <f t="shared" ca="1" si="23"/>
        <v>-0.88418656655791417</v>
      </c>
      <c r="AJ62" s="94">
        <v>43525</v>
      </c>
      <c r="AK62" s="100">
        <f>IF('Raw Data'!BA68="","",'Raw Data'!BA68)</f>
        <v>6.4</v>
      </c>
      <c r="AL62" s="100">
        <f t="shared" ca="1" si="34"/>
        <v>-0.57771982818923728</v>
      </c>
      <c r="AM62" s="94">
        <v>43525</v>
      </c>
      <c r="AN62" s="97">
        <f ca="1">AVERAGE(OFFSET(K$6,3*ROWS(K$6:K62)-3,,3))</f>
        <v>-0.60698978651638835</v>
      </c>
      <c r="AO62" s="97">
        <f ca="1">AVERAGE(OFFSET(L$6,3*ROWS(L$6:L62)-3,,3))</f>
        <v>-0.94231517198013914</v>
      </c>
      <c r="AP62" s="97">
        <f ca="1">AVERAGE(OFFSET(M$6,3*ROWS(M$6:M62)-3,,3))</f>
        <v>-0.43729412933119277</v>
      </c>
      <c r="AQ62" s="97">
        <f ca="1">AVERAGE(OFFSET(N$6,3*ROWS(N$6:N62)-3,,3))</f>
        <v>-0.74134133246637524</v>
      </c>
      <c r="AR62" s="97">
        <f ca="1">AVERAGE(OFFSET(O$6,3*ROWS(O$6:O62)-3,,3))</f>
        <v>-0.28263818116393186</v>
      </c>
      <c r="AS62" s="97">
        <f ca="1">AVERAGE(OFFSET(P$6,3*ROWS(P$6:P62)-3,,3))</f>
        <v>-0.51694956006890858</v>
      </c>
      <c r="AT62" s="97">
        <f ca="1">AVERAGE(OFFSET(Q$6,3*ROWS(Q$6:Q62)-3,,3))</f>
        <v>-0.55154649328029592</v>
      </c>
      <c r="AU62" s="97">
        <f ca="1">AVERAGE(OFFSET(R$6,3*ROWS(R$6:R62)-3,,3))</f>
        <v>-0.22523048796297598</v>
      </c>
      <c r="AV62" s="100">
        <f t="shared" ca="1" si="8"/>
        <v>-0.31347613619049142</v>
      </c>
      <c r="AW62" s="102">
        <f t="shared" ref="AW62" ca="1" si="37">$AK$3+$AK$4*AV62</f>
        <v>7.2215773051755576</v>
      </c>
      <c r="AX62" s="103">
        <f t="shared" ca="1" si="35"/>
        <v>-0.82157730517555727</v>
      </c>
    </row>
    <row r="63" spans="1:52" x14ac:dyDescent="0.3">
      <c r="A63" s="94">
        <v>40087</v>
      </c>
      <c r="B63" s="95">
        <f>IF('Raw Data'!B77="","",'Raw Data'!B77)</f>
        <v>16.100000000000001</v>
      </c>
      <c r="C63" s="95">
        <f>IF('Raw Data'!C77="","",'Raw Data'!C77)</f>
        <v>33.1</v>
      </c>
      <c r="D63" s="95">
        <f>IF('Raw Data'!D77="","",'Raw Data'!D77)</f>
        <v>-13.918712849718359</v>
      </c>
      <c r="E63" s="95">
        <f>IF('Raw Data'!E77="","",'Raw Data'!E77)</f>
        <v>-5.01742537145158</v>
      </c>
      <c r="F63" s="95">
        <f>IF('Raw Data'!F77="","",'Raw Data'!F77)</f>
        <v>34.69</v>
      </c>
      <c r="G63" s="95">
        <f>IF('Raw Data'!G77="","",'Raw Data'!G77)</f>
        <v>17.499999999999996</v>
      </c>
      <c r="H63" s="95">
        <f>IF('Raw Data'!J77="","",'Raw Data'!J77)</f>
        <v>55.2</v>
      </c>
      <c r="I63" s="95">
        <f>IF('Raw Data'!K77="","",'Raw Data'!K77)</f>
        <v>59.5</v>
      </c>
      <c r="J63" s="105"/>
      <c r="K63" s="97">
        <f t="shared" ca="1" si="24"/>
        <v>1.2667318229591711</v>
      </c>
      <c r="L63" s="97">
        <f t="shared" ca="1" si="24"/>
        <v>1.5145308051528146</v>
      </c>
      <c r="M63" s="97">
        <f t="shared" ca="1" si="24"/>
        <v>-1.3375986731349951</v>
      </c>
      <c r="N63" s="97">
        <f t="shared" ca="1" si="24"/>
        <v>-0.73861391852804537</v>
      </c>
      <c r="O63" s="97">
        <f t="shared" ca="1" si="24"/>
        <v>3.5816587846054531</v>
      </c>
      <c r="P63" s="97">
        <f t="shared" ca="1" si="24"/>
        <v>1.074636226077057</v>
      </c>
      <c r="Q63" s="97">
        <f t="shared" ca="1" si="24"/>
        <v>1.4062222002566094</v>
      </c>
      <c r="R63" s="97">
        <f t="shared" ca="1" si="24"/>
        <v>1.2784437838558103</v>
      </c>
      <c r="S63" s="97">
        <f t="shared" ca="1" si="21"/>
        <v>0.89355750785524235</v>
      </c>
      <c r="T63" s="97">
        <f t="shared" ca="1" si="36"/>
        <v>-0.21952692780636363</v>
      </c>
      <c r="V63" s="97"/>
      <c r="W63" s="100"/>
      <c r="X63" s="94">
        <v>40087</v>
      </c>
      <c r="Y63" s="97">
        <f t="shared" ca="1" si="25"/>
        <v>0.88172053334090539</v>
      </c>
      <c r="Z63" s="97">
        <f t="shared" ca="1" si="26"/>
        <v>1.5175714561146127</v>
      </c>
      <c r="AA63" s="97">
        <f t="shared" ca="1" si="27"/>
        <v>-1.5581368852020168</v>
      </c>
      <c r="AB63" s="97">
        <f t="shared" ca="1" si="28"/>
        <v>-0.78797662942315105</v>
      </c>
      <c r="AC63" s="97">
        <f t="shared" ca="1" si="29"/>
        <v>3.6314521000757694</v>
      </c>
      <c r="AD63" s="97">
        <f t="shared" ca="1" si="30"/>
        <v>1.0441265943937481</v>
      </c>
      <c r="AE63" s="97">
        <f t="shared" ca="1" si="31"/>
        <v>1.1555323065720049</v>
      </c>
      <c r="AF63" s="97">
        <f t="shared" ca="1" si="32"/>
        <v>0.88973887005231411</v>
      </c>
      <c r="AG63" s="97">
        <f t="shared" ca="1" si="22"/>
        <v>0.78812619488331126</v>
      </c>
      <c r="AH63" s="97">
        <f t="shared" ca="1" si="23"/>
        <v>-0.63652005863673755</v>
      </c>
      <c r="AJ63" s="94">
        <v>43617</v>
      </c>
      <c r="AK63" s="100">
        <f>IF('Raw Data'!BA69="","",'Raw Data'!BA69)</f>
        <v>6.2</v>
      </c>
      <c r="AL63" s="100">
        <f t="shared" ca="1" si="34"/>
        <v>-0.64204577544560215</v>
      </c>
      <c r="AM63" s="94">
        <v>43617</v>
      </c>
      <c r="AN63" s="97">
        <f ca="1">AVERAGE(OFFSET(K$6,3*ROWS(K$6:K63)-3,,3))</f>
        <v>-0.76099430236369459</v>
      </c>
      <c r="AO63" s="97">
        <f ca="1">AVERAGE(OFFSET(L$6,3*ROWS(L$6:L63)-3,,3))</f>
        <v>-0.97272168159812133</v>
      </c>
      <c r="AP63" s="97">
        <f ca="1">AVERAGE(OFFSET(M$6,3*ROWS(M$6:M63)-3,,3))</f>
        <v>-0.55324844365339876</v>
      </c>
      <c r="AQ63" s="97">
        <f ca="1">AVERAGE(OFFSET(N$6,3*ROWS(N$6:N63)-3,,3))</f>
        <v>-0.74253398725302067</v>
      </c>
      <c r="AR63" s="97">
        <f ca="1">AVERAGE(OFFSET(O$6,3*ROWS(O$6:O63)-3,,3))</f>
        <v>-0.45048081758072894</v>
      </c>
      <c r="AS63" s="97">
        <f ca="1">AVERAGE(OFFSET(P$6,3*ROWS(P$6:P63)-3,,3))</f>
        <v>-0.59322363927718091</v>
      </c>
      <c r="AT63" s="97">
        <f ca="1">AVERAGE(OFFSET(Q$6,3*ROWS(Q$6:Q63)-3,,3))</f>
        <v>-0.58735933523523987</v>
      </c>
      <c r="AU63" s="97">
        <f ca="1">AVERAGE(OFFSET(R$6,3*ROWS(R$6:R63)-3,,3))</f>
        <v>-0.32752125475336963</v>
      </c>
      <c r="AV63" s="100">
        <f t="shared" ca="1" si="8"/>
        <v>-0.54958332823145417</v>
      </c>
      <c r="AW63" s="102">
        <f t="shared" ref="AW63" ca="1" si="38">$AK$3+$AK$4*AV63</f>
        <v>6.48748102797662</v>
      </c>
      <c r="AX63" s="103">
        <f t="shared" ca="1" si="35"/>
        <v>-0.28748102797661979</v>
      </c>
    </row>
    <row r="64" spans="1:52" x14ac:dyDescent="0.3">
      <c r="A64" s="94">
        <v>40118</v>
      </c>
      <c r="B64" s="95">
        <f>IF('Raw Data'!B78="","",'Raw Data'!B78)</f>
        <v>19.2</v>
      </c>
      <c r="C64" s="95">
        <f>IF('Raw Data'!C78="","",'Raw Data'!C78)</f>
        <v>32.1</v>
      </c>
      <c r="D64" s="95">
        <f>IF('Raw Data'!D78="","",'Raw Data'!D78)</f>
        <v>-1.1531938948558509</v>
      </c>
      <c r="E64" s="95">
        <f>IF('Raw Data'!E78="","",'Raw Data'!E78)</f>
        <v>26.717687927948329</v>
      </c>
      <c r="F64" s="95">
        <f>IF('Raw Data'!F78="","",'Raw Data'!F78)</f>
        <v>33.190000000000005</v>
      </c>
      <c r="G64" s="95">
        <f>IF('Raw Data'!G78="","",'Raw Data'!G78)</f>
        <v>15.8</v>
      </c>
      <c r="H64" s="95">
        <f>IF('Raw Data'!J78="","",'Raw Data'!J78)</f>
        <v>55.2</v>
      </c>
      <c r="I64" s="95">
        <f>IF('Raw Data'!K78="","",'Raw Data'!K78)</f>
        <v>58.4</v>
      </c>
      <c r="J64" s="105"/>
      <c r="K64" s="97">
        <f t="shared" ca="1" si="24"/>
        <v>1.8634993218674822</v>
      </c>
      <c r="L64" s="97">
        <f t="shared" ca="1" si="24"/>
        <v>1.4233112762988682</v>
      </c>
      <c r="M64" s="97">
        <f t="shared" ca="1" si="24"/>
        <v>-0.56079928031177373</v>
      </c>
      <c r="N64" s="97">
        <f t="shared" ca="1" si="24"/>
        <v>0.99845117709841713</v>
      </c>
      <c r="O64" s="97">
        <f t="shared" ca="1" si="24"/>
        <v>3.3298948299802591</v>
      </c>
      <c r="P64" s="97">
        <f t="shared" ca="1" si="24"/>
        <v>0.81530435676892909</v>
      </c>
      <c r="Q64" s="97">
        <f t="shared" ca="1" si="24"/>
        <v>1.4062222002566094</v>
      </c>
      <c r="R64" s="97">
        <f t="shared" ca="1" si="24"/>
        <v>0.94088425344751092</v>
      </c>
      <c r="S64" s="97">
        <f t="shared" ca="1" si="21"/>
        <v>1.3116102802836971</v>
      </c>
      <c r="T64" s="97">
        <f t="shared" ca="1" si="36"/>
        <v>-0.42714320181698917</v>
      </c>
      <c r="V64" s="97"/>
      <c r="W64" s="100"/>
      <c r="X64" s="94">
        <v>40118</v>
      </c>
      <c r="Y64" s="97">
        <f t="shared" ca="1" si="25"/>
        <v>1.3244835164019106</v>
      </c>
      <c r="Z64" s="97">
        <f t="shared" ca="1" si="26"/>
        <v>1.4902055974584287</v>
      </c>
      <c r="AA64" s="97">
        <f t="shared" ca="1" si="27"/>
        <v>-1.1062364464175709</v>
      </c>
      <c r="AB64" s="97">
        <f t="shared" ca="1" si="28"/>
        <v>-6.6447711882369601E-2</v>
      </c>
      <c r="AC64" s="97">
        <f t="shared" ca="1" si="29"/>
        <v>3.5128433036745665</v>
      </c>
      <c r="AD64" s="97">
        <f t="shared" ca="1" si="30"/>
        <v>0.96276757657159029</v>
      </c>
      <c r="AE64" s="97">
        <f t="shared" ca="1" si="31"/>
        <v>1.2987836743917784</v>
      </c>
      <c r="AF64" s="97">
        <f t="shared" ca="1" si="32"/>
        <v>1.0022587135217473</v>
      </c>
      <c r="AG64" s="97">
        <f t="shared" ref="AG64:AG95" ca="1" si="39">IF(OR(S64="",S63="",S62=""),"",AVERAGE(S62:S64))</f>
        <v>1.0196026393010926</v>
      </c>
      <c r="AH64" s="97">
        <f t="shared" ref="AH64:AH95" ca="1" si="40">IF(OR(T64="",T63="",T62=""),"",AVERAGE(T62:T64))</f>
        <v>-0.45034913290231154</v>
      </c>
      <c r="AJ64" s="94">
        <v>43709</v>
      </c>
      <c r="AK64" s="100">
        <f>IF('Raw Data'!BA70="","",'Raw Data'!BA70)</f>
        <v>6</v>
      </c>
      <c r="AL64" s="100">
        <f t="shared" ref="AL64" ca="1" si="41">(AK64-AK$3)/AK$4</f>
        <v>-0.70637172270196691</v>
      </c>
      <c r="AM64" s="94">
        <v>43709</v>
      </c>
      <c r="AN64" s="97">
        <f ca="1">AVERAGE(OFFSET(K$6,3*ROWS(K$6:K64)-3,,3))</f>
        <v>-0.87008083442220308</v>
      </c>
      <c r="AO64" s="97">
        <f ca="1">AVERAGE(OFFSET(L$6,3*ROWS(L$6:L64)-3,,3))</f>
        <v>-1.0000875402543052</v>
      </c>
      <c r="AP64" s="97">
        <f ca="1">AVERAGE(OFFSET(M$6,3*ROWS(M$6:M64)-3,,3))</f>
        <v>-0.5050776114031571</v>
      </c>
      <c r="AQ64" s="97">
        <f ca="1">AVERAGE(OFFSET(N$6,3*ROWS(N$6:N64)-3,,3))</f>
        <v>-0.82331615663909208</v>
      </c>
      <c r="AR64" s="97">
        <f ca="1">AVERAGE(OFFSET(O$6,3*ROWS(O$6:O64)-3,,3))</f>
        <v>-0.62391820854475177</v>
      </c>
      <c r="AS64" s="97">
        <f ca="1">AVERAGE(OFFSET(P$6,3*ROWS(P$6:P64)-3,,3))</f>
        <v>-0.71017722739653344</v>
      </c>
      <c r="AT64" s="97">
        <f ca="1">AVERAGE(OFFSET(Q$6,3*ROWS(Q$6:Q64)-3,,3))</f>
        <v>-0.57542172125025848</v>
      </c>
      <c r="AU64" s="97">
        <f ca="1">AVERAGE(OFFSET(R$6,3*ROWS(R$6:R64)-3,,3))</f>
        <v>-0.49118648161799872</v>
      </c>
      <c r="AV64" s="100">
        <f t="shared" ca="1" si="8"/>
        <v>-0.70536727420993606</v>
      </c>
      <c r="AW64" s="102">
        <f t="shared" ref="AW64:AW66" ca="1" si="42">$AK$3+$AK$4*AV64</f>
        <v>6.003122996348667</v>
      </c>
      <c r="AX64" s="103">
        <f t="shared" ca="1" si="35"/>
        <v>-3.1229963486669732E-3</v>
      </c>
    </row>
    <row r="65" spans="1:50" x14ac:dyDescent="0.3">
      <c r="A65" s="94">
        <v>40148</v>
      </c>
      <c r="B65" s="95">
        <f>IF('Raw Data'!B79="","",'Raw Data'!B79)</f>
        <v>18.5</v>
      </c>
      <c r="C65" s="95">
        <f>IF('Raw Data'!C79="","",'Raw Data'!C79)</f>
        <v>30.5</v>
      </c>
      <c r="D65" s="95">
        <f>IF('Raw Data'!D79="","",'Raw Data'!D79)</f>
        <v>17.725451352933231</v>
      </c>
      <c r="E65" s="95">
        <f>IF('Raw Data'!E79="","",'Raw Data'!E79)</f>
        <v>51.143602762201724</v>
      </c>
      <c r="F65" s="95">
        <f>IF('Raw Data'!F79="","",'Raw Data'!F79)</f>
        <v>29.839999999999993</v>
      </c>
      <c r="G65" s="95">
        <f>IF('Raw Data'!G79="","",'Raw Data'!G79)</f>
        <v>16.099999999999994</v>
      </c>
      <c r="H65" s="95">
        <f>IF('Raw Data'!J79="","",'Raw Data'!J79)</f>
        <v>56.6</v>
      </c>
      <c r="I65" s="95">
        <f>IF('Raw Data'!K79="","",'Raw Data'!K79)</f>
        <v>58.8</v>
      </c>
      <c r="J65" s="105"/>
      <c r="K65" s="97">
        <f t="shared" ca="1" si="24"/>
        <v>1.7287453705010896</v>
      </c>
      <c r="L65" s="97">
        <f t="shared" ca="1" si="24"/>
        <v>1.2773600301325541</v>
      </c>
      <c r="M65" s="97">
        <f t="shared" ca="1" si="24"/>
        <v>0.58799225865041971</v>
      </c>
      <c r="N65" s="97">
        <f t="shared" ca="1" si="24"/>
        <v>2.3354372368938456</v>
      </c>
      <c r="O65" s="97">
        <f t="shared" ca="1" si="24"/>
        <v>2.767621997983988</v>
      </c>
      <c r="P65" s="97">
        <f t="shared" ca="1" si="24"/>
        <v>0.86106880429389199</v>
      </c>
      <c r="Q65" s="97">
        <f t="shared" ca="1" si="24"/>
        <v>1.9076019876258161</v>
      </c>
      <c r="R65" s="97">
        <f t="shared" ca="1" si="24"/>
        <v>1.0636331735959828</v>
      </c>
      <c r="S65" s="97">
        <f t="shared" ca="1" si="21"/>
        <v>1.5930376164092979</v>
      </c>
      <c r="T65" s="97">
        <f t="shared" ca="1" si="36"/>
        <v>0.17883249176794713</v>
      </c>
      <c r="V65" s="97"/>
      <c r="W65" s="100"/>
      <c r="X65" s="94">
        <v>40148</v>
      </c>
      <c r="Y65" s="97">
        <f t="shared" ca="1" si="25"/>
        <v>1.6196588384425807</v>
      </c>
      <c r="Z65" s="97">
        <f t="shared" ca="1" si="26"/>
        <v>1.405067370528079</v>
      </c>
      <c r="AA65" s="97">
        <f t="shared" ca="1" si="27"/>
        <v>-0.43680189826544974</v>
      </c>
      <c r="AB65" s="97">
        <f t="shared" ca="1" si="28"/>
        <v>0.86509149848807254</v>
      </c>
      <c r="AC65" s="97">
        <f t="shared" ca="1" si="29"/>
        <v>3.2263918708565669</v>
      </c>
      <c r="AD65" s="97">
        <f t="shared" ca="1" si="30"/>
        <v>0.91700312904662606</v>
      </c>
      <c r="AE65" s="97">
        <f t="shared" ca="1" si="31"/>
        <v>1.5733487960463448</v>
      </c>
      <c r="AF65" s="97">
        <f t="shared" ca="1" si="32"/>
        <v>1.0943204036331013</v>
      </c>
      <c r="AG65" s="97">
        <f t="shared" ca="1" si="39"/>
        <v>1.2660684681827457</v>
      </c>
      <c r="AH65" s="97">
        <f t="shared" ca="1" si="40"/>
        <v>-0.15594587928513523</v>
      </c>
      <c r="AJ65" s="94">
        <v>43800</v>
      </c>
      <c r="AK65" s="100">
        <f>IF('Raw Data'!BA71="","",'Raw Data'!BA71)</f>
        <v>6</v>
      </c>
      <c r="AL65" s="100">
        <f t="shared" ref="AL65:AL66" ca="1" si="43">(AK65-AK$3)/AK$4</f>
        <v>-0.70637172270196691</v>
      </c>
      <c r="AM65" s="94">
        <v>43800</v>
      </c>
      <c r="AN65" s="97">
        <f ca="1">AVERAGE(OFFSET(K$6,3*ROWS(K$6:K65)-3,,3))</f>
        <v>-0.69040889926701254</v>
      </c>
      <c r="AO65" s="97">
        <f ca="1">AVERAGE(OFFSET(L$6,3*ROWS(L$6:L65)-3,,3))</f>
        <v>-1.0244127479486906</v>
      </c>
      <c r="AP65" s="97">
        <f ca="1">AVERAGE(OFFSET(M$6,3*ROWS(M$6:M65)-3,,3))</f>
        <v>-0.3690729632885002</v>
      </c>
      <c r="AQ65" s="97">
        <f ca="1">AVERAGE(OFFSET(N$6,3*ROWS(N$6:N65)-3,,3))</f>
        <v>-0.17931424177869623</v>
      </c>
      <c r="AR65" s="97">
        <f ca="1">AVERAGE(OFFSET(O$6,3*ROWS(O$6:O65)-3,,3))</f>
        <v>-0.88127691771717365</v>
      </c>
      <c r="AS65" s="97">
        <f ca="1">AVERAGE(OFFSET(P$6,3*ROWS(P$6:P65)-3,,3))</f>
        <v>-0.85255550858531048</v>
      </c>
      <c r="AT65" s="97">
        <f ca="1">AVERAGE(OFFSET(Q$6,3*ROWS(Q$6:Q65)-3,,3))</f>
        <v>-0.49185842335539037</v>
      </c>
      <c r="AU65" s="97">
        <f ca="1">AVERAGE(OFFSET(R$6,3*ROWS(R$6:R65)-3,,3))</f>
        <v>-0.5423318650131963</v>
      </c>
      <c r="AV65" s="100">
        <f t="shared" ca="1" si="8"/>
        <v>-0.69750813646924859</v>
      </c>
      <c r="AW65" s="102">
        <f t="shared" ca="1" si="42"/>
        <v>6.0275583543212923</v>
      </c>
      <c r="AX65" s="103">
        <f t="shared" ca="1" si="35"/>
        <v>-2.7558354321292278E-2</v>
      </c>
    </row>
    <row r="66" spans="1:50" x14ac:dyDescent="0.3">
      <c r="A66" s="94">
        <v>40179</v>
      </c>
      <c r="B66" s="95">
        <f>IF('Raw Data'!B80="","",'Raw Data'!B80)</f>
        <v>20.7</v>
      </c>
      <c r="C66" s="95">
        <f>IF('Raw Data'!C80="","",'Raw Data'!C80)</f>
        <v>26.6</v>
      </c>
      <c r="D66" s="95">
        <f>IF('Raw Data'!D80="","",'Raw Data'!D80)</f>
        <v>21.003481239984527</v>
      </c>
      <c r="E66" s="95">
        <f>IF('Raw Data'!E80="","",'Raw Data'!E80)</f>
        <v>81.329627031440381</v>
      </c>
      <c r="F66" s="95">
        <f>IF('Raw Data'!F80="","",'Raw Data'!F80)</f>
        <v>27.81</v>
      </c>
      <c r="G66" s="95">
        <f>IF('Raw Data'!G80="","",'Raw Data'!G80)</f>
        <v>12.200000000000003</v>
      </c>
      <c r="H66" s="95">
        <f>IF('Raw Data'!J80="","",'Raw Data'!J80)</f>
        <v>55.8</v>
      </c>
      <c r="I66" s="95">
        <f>IF('Raw Data'!K80="","",'Raw Data'!K80)</f>
        <v>58.1</v>
      </c>
      <c r="J66" s="105"/>
      <c r="K66" s="97">
        <f t="shared" ca="1" si="24"/>
        <v>2.1522577890811814</v>
      </c>
      <c r="L66" s="97">
        <f t="shared" ca="1" si="24"/>
        <v>0.92160386760216362</v>
      </c>
      <c r="M66" s="97">
        <f t="shared" ca="1" si="24"/>
        <v>0.78746488760671318</v>
      </c>
      <c r="N66" s="97">
        <f t="shared" ca="1" si="24"/>
        <v>3.9877108128265113</v>
      </c>
      <c r="O66" s="97">
        <f t="shared" ca="1" si="24"/>
        <v>2.426901446057891</v>
      </c>
      <c r="P66" s="97">
        <f t="shared" ca="1" si="24"/>
        <v>0.2661309864693629</v>
      </c>
      <c r="Q66" s="97">
        <f t="shared" ca="1" si="24"/>
        <v>1.6210992519862675</v>
      </c>
      <c r="R66" s="97">
        <f t="shared" ca="1" si="24"/>
        <v>0.84882256333615758</v>
      </c>
      <c r="S66" s="97">
        <f t="shared" ca="1" si="21"/>
        <v>1.7570116316073043</v>
      </c>
      <c r="T66" s="97">
        <f t="shared" ca="1" si="36"/>
        <v>-0.58460607443984414</v>
      </c>
      <c r="V66" s="97"/>
      <c r="W66" s="100"/>
      <c r="X66" s="94">
        <v>40179</v>
      </c>
      <c r="Y66" s="97">
        <f t="shared" ca="1" si="25"/>
        <v>1.9148341604832513</v>
      </c>
      <c r="Z66" s="97">
        <f t="shared" ca="1" si="26"/>
        <v>1.2074250580111954</v>
      </c>
      <c r="AA66" s="97">
        <f t="shared" ca="1" si="27"/>
        <v>0.27155262198178637</v>
      </c>
      <c r="AB66" s="97">
        <f t="shared" ca="1" si="28"/>
        <v>2.440533075606258</v>
      </c>
      <c r="AC66" s="97">
        <f t="shared" ca="1" si="29"/>
        <v>2.8414727580073795</v>
      </c>
      <c r="AD66" s="97">
        <f t="shared" ca="1" si="30"/>
        <v>0.64750138251072797</v>
      </c>
      <c r="AE66" s="97">
        <f t="shared" ca="1" si="31"/>
        <v>1.6449744799562309</v>
      </c>
      <c r="AF66" s="97">
        <f t="shared" ca="1" si="32"/>
        <v>0.95111333012655042</v>
      </c>
      <c r="AG66" s="97">
        <f t="shared" ca="1" si="39"/>
        <v>1.5538865094334333</v>
      </c>
      <c r="AH66" s="97">
        <f t="shared" ca="1" si="40"/>
        <v>-0.27763892816296204</v>
      </c>
      <c r="AJ66" s="94">
        <v>43891</v>
      </c>
      <c r="AK66" s="100">
        <f>IF('Raw Data'!BA72="","",'Raw Data'!BA72)</f>
        <v>-6.8</v>
      </c>
      <c r="AL66" s="100">
        <f t="shared" ca="1" si="43"/>
        <v>-4.8232323471093119</v>
      </c>
      <c r="AM66" s="94">
        <v>43891</v>
      </c>
      <c r="AN66" s="97">
        <f ca="1">AVERAGE(OFFSET(K$6,3*ROWS(K$6:K66)-3,,3))</f>
        <v>-3.6357452648467441</v>
      </c>
      <c r="AO66" s="97">
        <f ca="1">AVERAGE(OFFSET(L$6,3*ROWS(L$6:L66)-3,,3))</f>
        <v>-3.4842993760434431</v>
      </c>
      <c r="AP66" s="97">
        <f ca="1">AVERAGE(OFFSET(M$6,3*ROWS(M$6:M66)-3,,3))</f>
        <v>-1.3234776287864869</v>
      </c>
      <c r="AQ66" s="97">
        <f ca="1">AVERAGE(OFFSET(N$6,3*ROWS(N$6:N66)-3,,3))</f>
        <v>-0.70623474909717288</v>
      </c>
      <c r="AR66" s="97">
        <f ca="1">AVERAGE(OFFSET(O$6,3*ROWS(O$6:O66)-3,,3))</f>
        <v>-1.0099562723033852</v>
      </c>
      <c r="AS66" s="97">
        <f ca="1">AVERAGE(OFFSET(P$6,3*ROWS(P$6:P66)-3,,3))</f>
        <v>-5.0577997422681014</v>
      </c>
      <c r="AT66" s="97">
        <f ca="1">AVERAGE(OFFSET(Q$6,3*ROWS(Q$6:Q66)-3,,3))</f>
        <v>-1.9243721015531257</v>
      </c>
      <c r="AU66" s="97">
        <f ca="1">AVERAGE(OFFSET(R$6,3*ROWS(R$6:R66)-3,,3))</f>
        <v>-3.0689138047359177</v>
      </c>
      <c r="AV66" s="100">
        <f t="shared" ca="1" si="8"/>
        <v>-4.6974143266713</v>
      </c>
      <c r="AW66" s="102">
        <f t="shared" ca="1" si="42"/>
        <v>-6.4088109828011497</v>
      </c>
      <c r="AX66" s="103">
        <f t="shared" ca="1" si="35"/>
        <v>-0.39118901719885013</v>
      </c>
    </row>
    <row r="67" spans="1:50" x14ac:dyDescent="0.3">
      <c r="A67" s="94">
        <v>40210</v>
      </c>
      <c r="B67" s="95">
        <f>IF('Raw Data'!B81="","",'Raw Data'!B81)</f>
        <v>12.8</v>
      </c>
      <c r="C67" s="95">
        <f>IF('Raw Data'!C81="","",'Raw Data'!C81)</f>
        <v>26.6</v>
      </c>
      <c r="D67" s="95">
        <f>IF('Raw Data'!D81="","",'Raw Data'!D81)</f>
        <v>45.627909844911045</v>
      </c>
      <c r="E67" s="95">
        <f>IF('Raw Data'!E81="","",'Raw Data'!E81)</f>
        <v>36.041430363594017</v>
      </c>
      <c r="F67" s="95">
        <f>IF('Raw Data'!F81="","",'Raw Data'!F81)</f>
        <v>24.529999999999998</v>
      </c>
      <c r="G67" s="95">
        <f>IF('Raw Data'!G81="","",'Raw Data'!G81)</f>
        <v>19.600000000000001</v>
      </c>
      <c r="H67" s="95">
        <f>IF('Raw Data'!J81="","",'Raw Data'!J81)</f>
        <v>52</v>
      </c>
      <c r="I67" s="95">
        <f>IF('Raw Data'!K81="","",'Raw Data'!K81)</f>
        <v>57</v>
      </c>
      <c r="J67" s="105"/>
      <c r="K67" s="97">
        <f t="shared" ca="1" si="24"/>
        <v>0.6314631950890327</v>
      </c>
      <c r="L67" s="97">
        <f t="shared" ca="1" si="24"/>
        <v>0.92160386760216362</v>
      </c>
      <c r="M67" s="97">
        <f t="shared" ca="1" si="24"/>
        <v>2.2858952496281142</v>
      </c>
      <c r="N67" s="97">
        <f t="shared" ca="1" si="24"/>
        <v>1.5087990492731047</v>
      </c>
      <c r="O67" s="97">
        <f t="shared" ca="1" si="24"/>
        <v>1.8763775986107976</v>
      </c>
      <c r="P67" s="97">
        <f t="shared" ca="1" si="24"/>
        <v>1.3949873587518049</v>
      </c>
      <c r="Q67" s="97">
        <f t="shared" ca="1" si="24"/>
        <v>0.26021125769842024</v>
      </c>
      <c r="R67" s="97">
        <f t="shared" ca="1" si="24"/>
        <v>0.51126303292785824</v>
      </c>
      <c r="S67" s="97">
        <f t="shared" ca="1" si="21"/>
        <v>1.4365210531591697</v>
      </c>
      <c r="T67" s="97">
        <f t="shared" ca="1" si="36"/>
        <v>2.0816551087021389</v>
      </c>
      <c r="V67" s="97"/>
      <c r="W67" s="100"/>
      <c r="X67" s="94">
        <v>40210</v>
      </c>
      <c r="Y67" s="97">
        <f t="shared" ca="1" si="25"/>
        <v>1.5041554515571012</v>
      </c>
      <c r="Z67" s="97">
        <f t="shared" ca="1" si="26"/>
        <v>1.0401892551122938</v>
      </c>
      <c r="AA67" s="97">
        <f t="shared" ca="1" si="27"/>
        <v>1.2204507986284157</v>
      </c>
      <c r="AB67" s="97">
        <f t="shared" ca="1" si="28"/>
        <v>2.6106490329978205</v>
      </c>
      <c r="AC67" s="97">
        <f t="shared" ca="1" si="29"/>
        <v>2.3569670142175592</v>
      </c>
      <c r="AD67" s="97">
        <f t="shared" ca="1" si="30"/>
        <v>0.84072904983835317</v>
      </c>
      <c r="AE67" s="97">
        <f t="shared" ca="1" si="31"/>
        <v>1.2629708324368347</v>
      </c>
      <c r="AF67" s="97">
        <f t="shared" ca="1" si="32"/>
        <v>0.80790625661999949</v>
      </c>
      <c r="AG67" s="97">
        <f t="shared" ca="1" si="39"/>
        <v>1.5955234337252573</v>
      </c>
      <c r="AH67" s="97">
        <f t="shared" ca="1" si="40"/>
        <v>0.558627175343414</v>
      </c>
      <c r="AJ67" s="94">
        <v>43983</v>
      </c>
      <c r="AM67" s="94">
        <v>43983</v>
      </c>
      <c r="AN67" s="97">
        <f ca="1">AVERAGE(OFFSET(K$6,3*ROWS(K$6:K67)-3,,3))</f>
        <v>-1.5180291562296508</v>
      </c>
      <c r="AO67" s="97">
        <f ca="1">AVERAGE(OFFSET(L$6,3*ROWS(L$6:L67)-3,,3))</f>
        <v>-3.0588828001572375</v>
      </c>
      <c r="AP67" s="97">
        <f ca="1">AVERAGE(OFFSET(M$6,3*ROWS(M$6:M67)-3,,3))</f>
        <v>-1.0504894364884552</v>
      </c>
      <c r="AQ67" s="97">
        <f ca="1">AVERAGE(OFFSET(N$6,3*ROWS(N$6:N67)-3,,3))</f>
        <v>-0.68656157361646286</v>
      </c>
      <c r="AR67" s="97">
        <f ca="1">AVERAGE(OFFSET(O$6,3*ROWS(O$6:O67)-3,,3))</f>
        <v>-0.71514132964632571</v>
      </c>
      <c r="AS67" s="97">
        <f ca="1">AVERAGE(OFFSET(P$6,3*ROWS(P$6:P67)-3,,3))</f>
        <v>-3.670648247184483</v>
      </c>
      <c r="AT67" s="97">
        <f ca="1">AVERAGE(OFFSET(Q$6,3*ROWS(Q$6:Q67)-3,,3))</f>
        <v>-6.2940575287576697E-2</v>
      </c>
      <c r="AU67" s="97">
        <f ca="1">AVERAGE(OFFSET(R$6,3*ROWS(R$6:R67)-3,,3))</f>
        <v>-2.0050156514924344</v>
      </c>
      <c r="AV67" s="100">
        <f t="shared" ca="1" si="8"/>
        <v>-1.6940159685258787</v>
      </c>
      <c r="AW67" s="102">
        <f t="shared" ref="AW67" ca="1" si="44">$AK$3+$AK$4*AV67</f>
        <v>2.9292508297227178</v>
      </c>
    </row>
    <row r="68" spans="1:50" x14ac:dyDescent="0.3">
      <c r="A68" s="94">
        <v>40238</v>
      </c>
      <c r="B68" s="95">
        <f>IF('Raw Data'!B82="","",'Raw Data'!B82)</f>
        <v>18.100000000000001</v>
      </c>
      <c r="C68" s="95">
        <f>IF('Raw Data'!C82="","",'Raw Data'!C82)</f>
        <v>26.4</v>
      </c>
      <c r="D68" s="95">
        <f>IF('Raw Data'!D82="","",'Raw Data'!D82)</f>
        <v>24.207761114621089</v>
      </c>
      <c r="E68" s="95">
        <f>IF('Raw Data'!E82="","",'Raw Data'!E82)</f>
        <v>61.399555395518703</v>
      </c>
      <c r="F68" s="95">
        <f>IF('Raw Data'!F82="","",'Raw Data'!F82)</f>
        <v>19.409999999999993</v>
      </c>
      <c r="G68" s="95">
        <f>IF('Raw Data'!G82="","",'Raw Data'!G82)</f>
        <v>15.700000000000003</v>
      </c>
      <c r="H68" s="95">
        <f>IF('Raw Data'!J82="","",'Raw Data'!J82)</f>
        <v>55.1</v>
      </c>
      <c r="I68" s="95">
        <f>IF('Raw Data'!K82="","",'Raw Data'!K82)</f>
        <v>57.3</v>
      </c>
      <c r="J68" s="105"/>
      <c r="K68" s="97">
        <f t="shared" ca="1" si="24"/>
        <v>1.6517431125774367</v>
      </c>
      <c r="L68" s="97">
        <f t="shared" ca="1" si="24"/>
        <v>0.90335996183137413</v>
      </c>
      <c r="M68" s="97">
        <f t="shared" ca="1" si="24"/>
        <v>0.9824497268329504</v>
      </c>
      <c r="N68" s="97">
        <f t="shared" ca="1" si="24"/>
        <v>2.8968109170082981</v>
      </c>
      <c r="O68" s="97">
        <f t="shared" ca="1" si="24"/>
        <v>1.017023300156797</v>
      </c>
      <c r="P68" s="97">
        <f t="shared" ca="1" si="24"/>
        <v>0.80004954092727476</v>
      </c>
      <c r="Q68" s="97">
        <f t="shared" ca="1" si="24"/>
        <v>1.3704093583016654</v>
      </c>
      <c r="R68" s="97">
        <f t="shared" ca="1" si="24"/>
        <v>0.60332472303921159</v>
      </c>
      <c r="S68" s="97">
        <f t="shared" ca="1" si="21"/>
        <v>1.3752394265556884</v>
      </c>
      <c r="T68" s="97">
        <f t="shared" ca="1" si="36"/>
        <v>-0.18098482909282021</v>
      </c>
      <c r="V68" s="97"/>
      <c r="W68" s="100"/>
      <c r="X68" s="94">
        <v>40238</v>
      </c>
      <c r="Y68" s="97">
        <f t="shared" ca="1" si="25"/>
        <v>1.4784880322492169</v>
      </c>
      <c r="Z68" s="97">
        <f t="shared" ca="1" si="26"/>
        <v>0.91552256567856716</v>
      </c>
      <c r="AA68" s="97">
        <f t="shared" ca="1" si="27"/>
        <v>1.3519366213559258</v>
      </c>
      <c r="AB68" s="97">
        <f t="shared" ca="1" si="28"/>
        <v>2.7977735930359713</v>
      </c>
      <c r="AC68" s="97">
        <f t="shared" ca="1" si="29"/>
        <v>1.7734341149418285</v>
      </c>
      <c r="AD68" s="97">
        <f t="shared" ca="1" si="30"/>
        <v>0.82038929538281413</v>
      </c>
      <c r="AE68" s="97">
        <f t="shared" ca="1" si="31"/>
        <v>1.0839066226621179</v>
      </c>
      <c r="AF68" s="97">
        <f t="shared" ca="1" si="32"/>
        <v>0.65447010643440906</v>
      </c>
      <c r="AG68" s="97">
        <f t="shared" ca="1" si="39"/>
        <v>1.5229240371073873</v>
      </c>
      <c r="AH68" s="97">
        <f t="shared" ca="1" si="40"/>
        <v>0.43868806838982488</v>
      </c>
      <c r="AJ68" s="94"/>
      <c r="AM68" s="94"/>
      <c r="AN68" s="97"/>
      <c r="AO68" s="97"/>
      <c r="AP68" s="97"/>
      <c r="AQ68" s="97"/>
      <c r="AR68" s="97"/>
      <c r="AS68" s="97"/>
      <c r="AT68" s="97"/>
      <c r="AU68" s="97"/>
      <c r="AV68" s="100"/>
      <c r="AW68" s="116"/>
    </row>
    <row r="69" spans="1:50" x14ac:dyDescent="0.3">
      <c r="A69" s="94">
        <v>40269</v>
      </c>
      <c r="B69" s="95">
        <f>IF('Raw Data'!B83="","",'Raw Data'!B83)</f>
        <v>17.8</v>
      </c>
      <c r="C69" s="95">
        <f>IF('Raw Data'!C83="","",'Raw Data'!C83)</f>
        <v>26.1</v>
      </c>
      <c r="D69" s="95">
        <f>IF('Raw Data'!D83="","",'Raw Data'!D83)</f>
        <v>30.381950110418504</v>
      </c>
      <c r="E69" s="95">
        <f>IF('Raw Data'!E83="","",'Raw Data'!E83)</f>
        <v>44.58193158701674</v>
      </c>
      <c r="F69" s="95">
        <f>IF('Raw Data'!F83="","",'Raw Data'!F83)</f>
        <v>19.160000000000004</v>
      </c>
      <c r="G69" s="95">
        <f>IF('Raw Data'!G83="","",'Raw Data'!G83)</f>
        <v>15.700000000000003</v>
      </c>
      <c r="H69" s="95">
        <f>IF('Raw Data'!J83="","",'Raw Data'!J83)</f>
        <v>55.7</v>
      </c>
      <c r="I69" s="95">
        <f>IF('Raw Data'!K83="","",'Raw Data'!K83)</f>
        <v>57.8</v>
      </c>
      <c r="J69" s="105"/>
      <c r="K69" s="97">
        <f t="shared" ca="1" si="24"/>
        <v>1.5939914191346967</v>
      </c>
      <c r="L69" s="97">
        <f t="shared" ca="1" si="24"/>
        <v>0.87599410317519044</v>
      </c>
      <c r="M69" s="97">
        <f t="shared" ca="1" si="24"/>
        <v>1.3581576224594234</v>
      </c>
      <c r="N69" s="97">
        <f t="shared" ca="1" si="24"/>
        <v>1.9762751359156956</v>
      </c>
      <c r="O69" s="97">
        <f t="shared" ca="1" si="24"/>
        <v>0.97506264105259965</v>
      </c>
      <c r="P69" s="97">
        <f t="shared" ca="1" si="24"/>
        <v>0.80004954092727476</v>
      </c>
      <c r="Q69" s="97">
        <f t="shared" ca="1" si="24"/>
        <v>1.5852864100313262</v>
      </c>
      <c r="R69" s="97">
        <f t="shared" ref="R69" ca="1" si="45">(I69-I$3)/I$4</f>
        <v>0.75676087322480201</v>
      </c>
      <c r="S69" s="97">
        <f t="shared" ca="1" si="21"/>
        <v>1.2632550771108135</v>
      </c>
      <c r="T69" s="97">
        <f t="shared" ca="1" si="36"/>
        <v>0.90562119494811877</v>
      </c>
      <c r="V69" s="97"/>
      <c r="W69" s="100"/>
      <c r="X69" s="94">
        <v>40269</v>
      </c>
      <c r="Y69" s="97">
        <f t="shared" ca="1" si="25"/>
        <v>1.2923992422670554</v>
      </c>
      <c r="Z69" s="97">
        <f t="shared" ca="1" si="26"/>
        <v>0.90031931086957606</v>
      </c>
      <c r="AA69" s="97">
        <f t="shared" ca="1" si="27"/>
        <v>1.5421675329734963</v>
      </c>
      <c r="AB69" s="97">
        <f t="shared" ca="1" si="28"/>
        <v>2.1272950340656993</v>
      </c>
      <c r="AC69" s="97">
        <f t="shared" ca="1" si="29"/>
        <v>1.2894878466067314</v>
      </c>
      <c r="AD69" s="97">
        <f t="shared" ca="1" si="30"/>
        <v>0.99836214686878488</v>
      </c>
      <c r="AE69" s="97">
        <f t="shared" ca="1" si="31"/>
        <v>1.0719690086771372</v>
      </c>
      <c r="AF69" s="97">
        <f t="shared" ca="1" si="32"/>
        <v>0.62378287639729058</v>
      </c>
      <c r="AG69" s="97">
        <f t="shared" ca="1" si="39"/>
        <v>1.3583385189418904</v>
      </c>
      <c r="AH69" s="97">
        <f t="shared" ca="1" si="40"/>
        <v>0.93543049151914592</v>
      </c>
      <c r="AJ69" s="94"/>
      <c r="AM69" s="94"/>
      <c r="AN69" s="97"/>
      <c r="AO69" s="97"/>
      <c r="AP69" s="97"/>
      <c r="AQ69" s="97"/>
      <c r="AR69" s="97"/>
      <c r="AS69" s="97"/>
      <c r="AT69" s="97"/>
      <c r="AU69" s="97"/>
      <c r="AV69" s="100"/>
      <c r="AW69" s="116"/>
    </row>
    <row r="70" spans="1:50" x14ac:dyDescent="0.3">
      <c r="A70" s="94">
        <v>40299</v>
      </c>
      <c r="B70" s="95">
        <f>IF('Raw Data'!B84="","",'Raw Data'!B84)</f>
        <v>16.5</v>
      </c>
      <c r="C70" s="95">
        <f>IF('Raw Data'!C84="","",'Raw Data'!C84)</f>
        <v>25.9</v>
      </c>
      <c r="D70" s="95">
        <f>IF('Raw Data'!D84="","",'Raw Data'!D84)</f>
        <v>48.435720808577322</v>
      </c>
      <c r="E70" s="95">
        <f>IF('Raw Data'!E84="","",'Raw Data'!E84)</f>
        <v>46.393142229418729</v>
      </c>
      <c r="F70" s="95">
        <f>IF('Raw Data'!F84="","",'Raw Data'!F84)</f>
        <v>18.400000000000006</v>
      </c>
      <c r="G70" s="95">
        <f>IF('Raw Data'!G84="","",'Raw Data'!G84)</f>
        <v>15.600000000000005</v>
      </c>
      <c r="H70" s="95">
        <f>IF('Raw Data'!J84="","",'Raw Data'!J84)</f>
        <v>53.9</v>
      </c>
      <c r="I70" s="95">
        <f>IF('Raw Data'!K84="","",'Raw Data'!K84)</f>
        <v>58.1</v>
      </c>
      <c r="J70" s="105"/>
      <c r="K70" s="97">
        <f t="shared" ref="K70:R101" ca="1" si="46">(B70-B$3)/B$4</f>
        <v>1.343734080882824</v>
      </c>
      <c r="L70" s="97">
        <f t="shared" ca="1" si="46"/>
        <v>0.85775019740440095</v>
      </c>
      <c r="M70" s="97">
        <f t="shared" ca="1" si="46"/>
        <v>2.4567544101096037</v>
      </c>
      <c r="N70" s="97">
        <f t="shared" ca="1" si="46"/>
        <v>2.0754142427486046</v>
      </c>
      <c r="O70" s="97">
        <f t="shared" ca="1" si="46"/>
        <v>0.84750223737583441</v>
      </c>
      <c r="P70" s="97">
        <f t="shared" ca="1" si="46"/>
        <v>0.78479472508562043</v>
      </c>
      <c r="Q70" s="97">
        <f t="shared" ca="1" si="46"/>
        <v>0.94065525484234391</v>
      </c>
      <c r="R70" s="97">
        <f t="shared" ca="1" si="46"/>
        <v>0.84882256333615758</v>
      </c>
      <c r="S70" s="97">
        <f t="shared" ca="1" si="21"/>
        <v>1.3943249822678145</v>
      </c>
      <c r="T70" s="97">
        <f t="shared" ca="1" si="36"/>
        <v>2.1544472377553801</v>
      </c>
      <c r="V70" s="97"/>
      <c r="W70" s="100"/>
      <c r="X70" s="94">
        <v>40299</v>
      </c>
      <c r="Y70" s="97">
        <f t="shared" ca="1" si="25"/>
        <v>1.5298228708649859</v>
      </c>
      <c r="Z70" s="97">
        <f t="shared" ca="1" si="26"/>
        <v>0.87903475413698862</v>
      </c>
      <c r="AA70" s="97">
        <f t="shared" ca="1" si="27"/>
        <v>1.5991205864673261</v>
      </c>
      <c r="AB70" s="97">
        <f t="shared" ca="1" si="28"/>
        <v>2.3161667652241995</v>
      </c>
      <c r="AC70" s="97">
        <f t="shared" ca="1" si="29"/>
        <v>0.94652939286174365</v>
      </c>
      <c r="AD70" s="97">
        <f t="shared" ca="1" si="30"/>
        <v>0.79496460231338995</v>
      </c>
      <c r="AE70" s="97">
        <f t="shared" ca="1" si="31"/>
        <v>1.2987836743917784</v>
      </c>
      <c r="AF70" s="97">
        <f t="shared" ca="1" si="32"/>
        <v>0.73630271986672369</v>
      </c>
      <c r="AG70" s="97">
        <f t="shared" ca="1" si="39"/>
        <v>1.3442731619781056</v>
      </c>
      <c r="AH70" s="97">
        <f t="shared" ca="1" si="40"/>
        <v>0.9596945345368928</v>
      </c>
    </row>
    <row r="71" spans="1:50" x14ac:dyDescent="0.3">
      <c r="A71" s="94">
        <v>40330</v>
      </c>
      <c r="B71" s="95">
        <f>IF('Raw Data'!B85="","",'Raw Data'!B85)</f>
        <v>13.7</v>
      </c>
      <c r="C71" s="95">
        <f>IF('Raw Data'!C85="","",'Raw Data'!C85)</f>
        <v>25.5</v>
      </c>
      <c r="D71" s="95">
        <f>IF('Raw Data'!D85="","",'Raw Data'!D85)</f>
        <v>43.873745521590649</v>
      </c>
      <c r="E71" s="95">
        <f>IF('Raw Data'!E85="","",'Raw Data'!E85)</f>
        <v>29.739268377322208</v>
      </c>
      <c r="F71" s="95">
        <f>IF('Raw Data'!F85="","",'Raw Data'!F85)</f>
        <v>15.299999999999994</v>
      </c>
      <c r="G71" s="95">
        <f>IF('Raw Data'!G85="","",'Raw Data'!G85)</f>
        <v>15.599999999999998</v>
      </c>
      <c r="H71" s="95">
        <f>IF('Raw Data'!J85="","",'Raw Data'!J85)</f>
        <v>52.1</v>
      </c>
      <c r="I71" s="95">
        <f>IF('Raw Data'!K85="","",'Raw Data'!K85)</f>
        <v>58.8</v>
      </c>
      <c r="J71" s="105"/>
      <c r="K71" s="97">
        <f t="shared" ca="1" si="46"/>
        <v>0.80471827541725194</v>
      </c>
      <c r="L71" s="97">
        <f t="shared" ca="1" si="46"/>
        <v>0.82126238586282252</v>
      </c>
      <c r="M71" s="97">
        <f t="shared" ca="1" si="46"/>
        <v>2.1791519369523376</v>
      </c>
      <c r="N71" s="97">
        <f t="shared" ca="1" si="46"/>
        <v>1.1638415408484004</v>
      </c>
      <c r="O71" s="97">
        <f t="shared" ca="1" si="46"/>
        <v>0.3271900644837622</v>
      </c>
      <c r="P71" s="97">
        <f t="shared" ca="1" si="46"/>
        <v>0.78479472508561932</v>
      </c>
      <c r="Q71" s="97">
        <f t="shared" ca="1" si="46"/>
        <v>0.29602409965336413</v>
      </c>
      <c r="R71" s="97">
        <f t="shared" ca="1" si="46"/>
        <v>1.0636331735959828</v>
      </c>
      <c r="S71" s="97">
        <f t="shared" ca="1" si="21"/>
        <v>1.0134931547750323</v>
      </c>
      <c r="T71" s="97">
        <f t="shared" ca="1" si="36"/>
        <v>2.3134398512993171</v>
      </c>
      <c r="V71" s="97"/>
      <c r="W71" s="100"/>
      <c r="X71" s="94">
        <v>40330</v>
      </c>
      <c r="Y71" s="97">
        <f t="shared" ca="1" si="25"/>
        <v>1.2474812584782575</v>
      </c>
      <c r="Z71" s="97">
        <f t="shared" ca="1" si="26"/>
        <v>0.8516688954808046</v>
      </c>
      <c r="AA71" s="97">
        <f t="shared" ca="1" si="27"/>
        <v>1.9980213231737884</v>
      </c>
      <c r="AB71" s="97">
        <f t="shared" ca="1" si="28"/>
        <v>1.7385103065042335</v>
      </c>
      <c r="AC71" s="97">
        <f t="shared" ca="1" si="29"/>
        <v>0.71658498097073198</v>
      </c>
      <c r="AD71" s="97">
        <f t="shared" ca="1" si="30"/>
        <v>0.7898796636995048</v>
      </c>
      <c r="AE71" s="97">
        <f t="shared" ca="1" si="31"/>
        <v>0.94065525484234491</v>
      </c>
      <c r="AF71" s="97">
        <f t="shared" ca="1" si="32"/>
        <v>0.88973887005231411</v>
      </c>
      <c r="AG71" s="97">
        <f t="shared" ca="1" si="39"/>
        <v>1.2236910713845535</v>
      </c>
      <c r="AH71" s="97">
        <f t="shared" ca="1" si="40"/>
        <v>1.7911694280009387</v>
      </c>
    </row>
    <row r="72" spans="1:50" x14ac:dyDescent="0.3">
      <c r="A72" s="94">
        <v>40360</v>
      </c>
      <c r="B72" s="95">
        <f>IF('Raw Data'!B86="","",'Raw Data'!B86)</f>
        <v>13.4</v>
      </c>
      <c r="C72" s="95">
        <f>IF('Raw Data'!C86="","",'Raw Data'!C86)</f>
        <v>24.9</v>
      </c>
      <c r="D72" s="95">
        <f>IF('Raw Data'!D86="","",'Raw Data'!D86)</f>
        <v>37.994705430254953</v>
      </c>
      <c r="E72" s="95">
        <f>IF('Raw Data'!E86="","",'Raw Data'!E86)</f>
        <v>24.507605132270164</v>
      </c>
      <c r="F72" s="95">
        <f>IF('Raw Data'!F86="","",'Raw Data'!F86)</f>
        <v>15.100000000000001</v>
      </c>
      <c r="G72" s="95">
        <f>IF('Raw Data'!G86="","",'Raw Data'!G86)</f>
        <v>15.100000000000001</v>
      </c>
      <c r="H72" s="95">
        <f>IF('Raw Data'!J86="","",'Raw Data'!J86)</f>
        <v>51.2</v>
      </c>
      <c r="I72" s="95">
        <f>IF('Raw Data'!K86="","",'Raw Data'!K86)</f>
        <v>57.1</v>
      </c>
      <c r="J72" s="105"/>
      <c r="K72" s="97">
        <f t="shared" ca="1" si="46"/>
        <v>0.74696658197451238</v>
      </c>
      <c r="L72" s="97">
        <f t="shared" ca="1" si="46"/>
        <v>0.7665306685504546</v>
      </c>
      <c r="M72" s="97">
        <f t="shared" ca="1" si="46"/>
        <v>1.8214042582656522</v>
      </c>
      <c r="N72" s="97">
        <f t="shared" ca="1" si="46"/>
        <v>0.87747925408688998</v>
      </c>
      <c r="O72" s="97">
        <f t="shared" ca="1" si="46"/>
        <v>0.29362153720040418</v>
      </c>
      <c r="P72" s="97">
        <f t="shared" ca="1" si="46"/>
        <v>0.70852064587734676</v>
      </c>
      <c r="Q72" s="97">
        <f t="shared" ca="1" si="46"/>
        <v>-2.6291477941125765E-2</v>
      </c>
      <c r="R72" s="97">
        <f t="shared" ca="1" si="46"/>
        <v>0.54195026296497673</v>
      </c>
      <c r="S72" s="97">
        <f t="shared" ca="1" si="21"/>
        <v>0.86908715765920996</v>
      </c>
      <c r="T72" s="97">
        <f t="shared" ca="1" si="36"/>
        <v>1.8039204088003657</v>
      </c>
      <c r="V72" s="97"/>
      <c r="W72" s="100"/>
      <c r="X72" s="94">
        <v>40360</v>
      </c>
      <c r="Y72" s="97">
        <f t="shared" ref="Y72:Y103" ca="1" si="47">IF(OR(K72="",K71="",K70=""),"",AVERAGE(K70:K72))</f>
        <v>0.96513964609152936</v>
      </c>
      <c r="Z72" s="97">
        <f t="shared" ref="Z72:Z103" ca="1" si="48">IF(OR(L72="",L71="",L70=""),"",AVERAGE(L70:L72))</f>
        <v>0.81518108393922606</v>
      </c>
      <c r="AA72" s="97">
        <f t="shared" ref="AA72:AA103" ca="1" si="49">IF(OR(M72="",M71="",M70=""),"",AVERAGE(M70:M72))</f>
        <v>2.1524368684425315</v>
      </c>
      <c r="AB72" s="97">
        <f t="shared" ref="AB72:AB103" ca="1" si="50">IF(OR(N72="",N71="",N70=""),"",AVERAGE(N70:N72))</f>
        <v>1.3722450125612984</v>
      </c>
      <c r="AC72" s="97">
        <f t="shared" ref="AC72:AC103" ca="1" si="51">IF(OR(O72="",O71="",O70=""),"",AVERAGE(O70:O72))</f>
        <v>0.4894379463533336</v>
      </c>
      <c r="AD72" s="97">
        <f t="shared" ref="AD72:AD103" ca="1" si="52">IF(OR(P72="",P71="",P70=""),"",AVERAGE(P70:P72))</f>
        <v>0.75937003201619557</v>
      </c>
      <c r="AE72" s="97">
        <f t="shared" ref="AE72:AE103" ca="1" si="53">IF(OR(Q72="",Q71="",Q70=""),"",AVERAGE(Q70:Q72))</f>
        <v>0.40346262551819406</v>
      </c>
      <c r="AF72" s="97">
        <f t="shared" ref="AF72:AF103" ca="1" si="54">IF(OR(R72="",R71="",R70=""),"",AVERAGE(R70:R72))</f>
        <v>0.81813533329903898</v>
      </c>
      <c r="AG72" s="97">
        <f t="shared" ca="1" si="39"/>
        <v>1.0923017649006856</v>
      </c>
      <c r="AH72" s="97">
        <f t="shared" ca="1" si="40"/>
        <v>2.090602499285021</v>
      </c>
    </row>
    <row r="73" spans="1:50" x14ac:dyDescent="0.3">
      <c r="A73" s="94">
        <v>40391</v>
      </c>
      <c r="B73" s="95">
        <f>IF('Raw Data'!B87="","",'Raw Data'!B87)</f>
        <v>13.9</v>
      </c>
      <c r="C73" s="95">
        <f>IF('Raw Data'!C87="","",'Raw Data'!C87)</f>
        <v>24.8</v>
      </c>
      <c r="D73" s="95">
        <f>IF('Raw Data'!D87="","",'Raw Data'!D87)</f>
        <v>34.316004746148579</v>
      </c>
      <c r="E73" s="95">
        <f>IF('Raw Data'!E87="","",'Raw Data'!E87)</f>
        <v>36.204913385808538</v>
      </c>
      <c r="F73" s="95">
        <f>IF('Raw Data'!F87="","",'Raw Data'!F87)</f>
        <v>15.100000000000001</v>
      </c>
      <c r="G73" s="95">
        <f>IF('Raw Data'!G87="","",'Raw Data'!G87)</f>
        <v>15.399999999999999</v>
      </c>
      <c r="H73" s="95">
        <f>IF('Raw Data'!J87="","",'Raw Data'!J87)</f>
        <v>51.7</v>
      </c>
      <c r="I73" s="95">
        <f>IF('Raw Data'!K87="","",'Raw Data'!K87)</f>
        <v>58</v>
      </c>
      <c r="J73" s="105"/>
      <c r="K73" s="97">
        <f t="shared" ca="1" si="46"/>
        <v>0.84321940437907872</v>
      </c>
      <c r="L73" s="97">
        <f t="shared" ca="1" si="46"/>
        <v>0.75740871566506018</v>
      </c>
      <c r="M73" s="97">
        <f t="shared" ca="1" si="46"/>
        <v>1.5975502600148637</v>
      </c>
      <c r="N73" s="97">
        <f t="shared" ca="1" si="46"/>
        <v>1.5177475174552473</v>
      </c>
      <c r="O73" s="97">
        <f t="shared" ca="1" si="46"/>
        <v>0.29362153720040418</v>
      </c>
      <c r="P73" s="97">
        <f t="shared" ca="1" si="46"/>
        <v>0.7542850934023102</v>
      </c>
      <c r="Q73" s="97">
        <f t="shared" ca="1" si="46"/>
        <v>0.15277273183359114</v>
      </c>
      <c r="R73" s="97">
        <f t="shared" ca="1" si="46"/>
        <v>0.81813533329903909</v>
      </c>
      <c r="S73" s="97">
        <f t="shared" ca="1" si="21"/>
        <v>0.96063875468616067</v>
      </c>
      <c r="T73" s="97">
        <f t="shared" ca="1" si="36"/>
        <v>1.274815038981721</v>
      </c>
      <c r="V73" s="97"/>
      <c r="W73" s="100"/>
      <c r="X73" s="94">
        <v>40391</v>
      </c>
      <c r="Y73" s="97">
        <f t="shared" ca="1" si="47"/>
        <v>0.79830142059028109</v>
      </c>
      <c r="Z73" s="97">
        <f t="shared" ca="1" si="48"/>
        <v>0.7817339233594458</v>
      </c>
      <c r="AA73" s="97">
        <f t="shared" ca="1" si="49"/>
        <v>1.866035485077618</v>
      </c>
      <c r="AB73" s="97">
        <f t="shared" ca="1" si="50"/>
        <v>1.1863561041301791</v>
      </c>
      <c r="AC73" s="97">
        <f t="shared" ca="1" si="51"/>
        <v>0.30481104629485684</v>
      </c>
      <c r="AD73" s="97">
        <f t="shared" ca="1" si="52"/>
        <v>0.74920015478842539</v>
      </c>
      <c r="AE73" s="97">
        <f t="shared" ca="1" si="53"/>
        <v>0.14083511784860983</v>
      </c>
      <c r="AF73" s="97">
        <f t="shared" ca="1" si="54"/>
        <v>0.8079062566199996</v>
      </c>
      <c r="AG73" s="97">
        <f t="shared" ca="1" si="39"/>
        <v>0.94773968904013428</v>
      </c>
      <c r="AH73" s="97">
        <f t="shared" ca="1" si="40"/>
        <v>1.7973917663604679</v>
      </c>
    </row>
    <row r="74" spans="1:50" x14ac:dyDescent="0.3">
      <c r="A74" s="94">
        <v>40422</v>
      </c>
      <c r="B74" s="95">
        <f>IF('Raw Data'!B88="","",'Raw Data'!B88)</f>
        <v>13.3</v>
      </c>
      <c r="C74" s="95">
        <f>IF('Raw Data'!C88="","",'Raw Data'!C88)</f>
        <v>24.5</v>
      </c>
      <c r="D74" s="95">
        <f>IF('Raw Data'!D88="","",'Raw Data'!D88)</f>
        <v>25.079186984853063</v>
      </c>
      <c r="E74" s="95">
        <f>IF('Raw Data'!E88="","",'Raw Data'!E88)</f>
        <v>22.569265035296418</v>
      </c>
      <c r="F74" s="95">
        <f>IF('Raw Data'!F88="","",'Raw Data'!F88)</f>
        <v>14.900000000000006</v>
      </c>
      <c r="G74" s="95">
        <f>IF('Raw Data'!G88="","",'Raw Data'!G88)</f>
        <v>15.8</v>
      </c>
      <c r="H74" s="95">
        <f>IF('Raw Data'!J88="","",'Raw Data'!J88)</f>
        <v>53.8</v>
      </c>
      <c r="I74" s="95">
        <f>IF('Raw Data'!K88="","",'Raw Data'!K88)</f>
        <v>57.9</v>
      </c>
      <c r="J74" s="105"/>
      <c r="K74" s="97">
        <f t="shared" ca="1" si="46"/>
        <v>0.72771601749359915</v>
      </c>
      <c r="L74" s="97">
        <f t="shared" ca="1" si="46"/>
        <v>0.73004285700887628</v>
      </c>
      <c r="M74" s="97">
        <f t="shared" ca="1" si="46"/>
        <v>1.0354771900547881</v>
      </c>
      <c r="N74" s="97">
        <f t="shared" ca="1" si="46"/>
        <v>0.77138154162118489</v>
      </c>
      <c r="O74" s="97">
        <f t="shared" ca="1" si="46"/>
        <v>0.2600530099170455</v>
      </c>
      <c r="P74" s="97">
        <f t="shared" ca="1" si="46"/>
        <v>0.81530435676892909</v>
      </c>
      <c r="Q74" s="97">
        <f t="shared" ca="1" si="46"/>
        <v>0.90484241288739997</v>
      </c>
      <c r="R74" s="97">
        <f t="shared" ca="1" si="46"/>
        <v>0.78744810326192061</v>
      </c>
      <c r="S74" s="97">
        <f t="shared" ca="1" si="21"/>
        <v>0.72332916214407039</v>
      </c>
      <c r="T74" s="97">
        <f t="shared" ca="1" si="36"/>
        <v>1.0662259447831102</v>
      </c>
      <c r="V74" s="97"/>
      <c r="W74" s="100"/>
      <c r="X74" s="94">
        <v>40422</v>
      </c>
      <c r="Y74" s="97">
        <f t="shared" ca="1" si="47"/>
        <v>0.77263400128239679</v>
      </c>
      <c r="Z74" s="97">
        <f t="shared" ca="1" si="48"/>
        <v>0.75132741374146372</v>
      </c>
      <c r="AA74" s="97">
        <f t="shared" ca="1" si="49"/>
        <v>1.4848105694451013</v>
      </c>
      <c r="AB74" s="97">
        <f t="shared" ca="1" si="50"/>
        <v>1.055536104387774</v>
      </c>
      <c r="AC74" s="97">
        <f t="shared" ca="1" si="51"/>
        <v>0.2824320281059513</v>
      </c>
      <c r="AD74" s="97">
        <f t="shared" ca="1" si="52"/>
        <v>0.75937003201619524</v>
      </c>
      <c r="AE74" s="97">
        <f t="shared" ca="1" si="53"/>
        <v>0.34377455559328846</v>
      </c>
      <c r="AF74" s="97">
        <f t="shared" ca="1" si="54"/>
        <v>0.71584456650864547</v>
      </c>
      <c r="AG74" s="97">
        <f t="shared" ca="1" si="39"/>
        <v>0.85101835816314697</v>
      </c>
      <c r="AH74" s="97">
        <f t="shared" ca="1" si="40"/>
        <v>1.3816537975217322</v>
      </c>
    </row>
    <row r="75" spans="1:50" x14ac:dyDescent="0.3">
      <c r="A75" s="94">
        <v>40452</v>
      </c>
      <c r="B75" s="95">
        <f>IF('Raw Data'!B89="","",'Raw Data'!B89)</f>
        <v>13.1</v>
      </c>
      <c r="C75" s="95">
        <f>IF('Raw Data'!C89="","",'Raw Data'!C89)</f>
        <v>24.4</v>
      </c>
      <c r="D75" s="95">
        <f>IF('Raw Data'!D89="","",'Raw Data'!D89)</f>
        <v>22.84394714484554</v>
      </c>
      <c r="E75" s="95">
        <f>IF('Raw Data'!E89="","",'Raw Data'!E89)</f>
        <v>29.505224701806977</v>
      </c>
      <c r="F75" s="95">
        <f>IF('Raw Data'!F89="","",'Raw Data'!F89)</f>
        <v>14.899999999999995</v>
      </c>
      <c r="G75" s="95">
        <f>IF('Raw Data'!G89="","",'Raw Data'!G89)</f>
        <v>14.699999999999996</v>
      </c>
      <c r="H75" s="95">
        <f>IF('Raw Data'!J89="","",'Raw Data'!J89)</f>
        <v>54.7</v>
      </c>
      <c r="I75" s="95">
        <f>IF('Raw Data'!K89="","",'Raw Data'!K89)</f>
        <v>57.4</v>
      </c>
      <c r="J75" s="105"/>
      <c r="K75" s="97">
        <f t="shared" ca="1" si="46"/>
        <v>0.68921488853177237</v>
      </c>
      <c r="L75" s="97">
        <f t="shared" ca="1" si="46"/>
        <v>0.72092090412348153</v>
      </c>
      <c r="M75" s="97">
        <f t="shared" ca="1" si="46"/>
        <v>0.89945977026389645</v>
      </c>
      <c r="N75" s="97">
        <f t="shared" ca="1" si="46"/>
        <v>1.1510308382126762</v>
      </c>
      <c r="O75" s="97">
        <f t="shared" ca="1" si="46"/>
        <v>0.26005300991704372</v>
      </c>
      <c r="P75" s="97">
        <f t="shared" ca="1" si="46"/>
        <v>0.64750138251072742</v>
      </c>
      <c r="Q75" s="97">
        <f t="shared" ca="1" si="46"/>
        <v>1.2271579904818926</v>
      </c>
      <c r="R75" s="97">
        <f t="shared" ca="1" si="46"/>
        <v>0.63401195307633018</v>
      </c>
      <c r="S75" s="97">
        <f t="shared" ca="1" si="21"/>
        <v>0.72803013225993285</v>
      </c>
      <c r="T75" s="97">
        <f t="shared" ca="1" si="36"/>
        <v>0.67798563198661577</v>
      </c>
      <c r="V75" s="97"/>
      <c r="W75" s="100"/>
      <c r="X75" s="94">
        <v>40452</v>
      </c>
      <c r="Y75" s="97">
        <f t="shared" ca="1" si="47"/>
        <v>0.75338343680148334</v>
      </c>
      <c r="Z75" s="97">
        <f t="shared" ca="1" si="48"/>
        <v>0.73612415893247263</v>
      </c>
      <c r="AA75" s="97">
        <f t="shared" ca="1" si="49"/>
        <v>1.1774957401111827</v>
      </c>
      <c r="AB75" s="97">
        <f t="shared" ca="1" si="50"/>
        <v>1.146719965763036</v>
      </c>
      <c r="AC75" s="97">
        <f t="shared" ca="1" si="51"/>
        <v>0.27124251901149782</v>
      </c>
      <c r="AD75" s="97">
        <f t="shared" ca="1" si="52"/>
        <v>0.73903027756065554</v>
      </c>
      <c r="AE75" s="97">
        <f t="shared" ca="1" si="53"/>
        <v>0.76159104506762798</v>
      </c>
      <c r="AF75" s="97">
        <f t="shared" ca="1" si="54"/>
        <v>0.74653179654576329</v>
      </c>
      <c r="AG75" s="97">
        <f t="shared" ca="1" si="39"/>
        <v>0.80399934969672138</v>
      </c>
      <c r="AH75" s="97">
        <f t="shared" ca="1" si="40"/>
        <v>1.0063422052504822</v>
      </c>
    </row>
    <row r="76" spans="1:50" x14ac:dyDescent="0.3">
      <c r="A76" s="94">
        <v>40483</v>
      </c>
      <c r="B76" s="95">
        <f>IF('Raw Data'!B90="","",'Raw Data'!B90)</f>
        <v>13.3</v>
      </c>
      <c r="C76" s="95">
        <f>IF('Raw Data'!C90="","",'Raw Data'!C90)</f>
        <v>24.9</v>
      </c>
      <c r="D76" s="95">
        <f>IF('Raw Data'!D90="","",'Raw Data'!D90)</f>
        <v>34.858656155693787</v>
      </c>
      <c r="E76" s="95">
        <f>IF('Raw Data'!E90="","",'Raw Data'!E90)</f>
        <v>38.834044325858905</v>
      </c>
      <c r="F76" s="95">
        <f>IF('Raw Data'!F90="","",'Raw Data'!F90)</f>
        <v>14.700000000000006</v>
      </c>
      <c r="G76" s="95">
        <f>IF('Raw Data'!G90="","",'Raw Data'!G90)</f>
        <v>13.999999999999996</v>
      </c>
      <c r="H76" s="95">
        <f>IF('Raw Data'!J90="","",'Raw Data'!J90)</f>
        <v>55.2</v>
      </c>
      <c r="I76" s="95">
        <f>IF('Raw Data'!K90="","",'Raw Data'!K90)</f>
        <v>58.9</v>
      </c>
      <c r="J76" s="105"/>
      <c r="K76" s="97">
        <f t="shared" ca="1" si="46"/>
        <v>0.72771601749359915</v>
      </c>
      <c r="L76" s="97">
        <f t="shared" ca="1" si="46"/>
        <v>0.7665306685504546</v>
      </c>
      <c r="M76" s="97">
        <f t="shared" ca="1" si="46"/>
        <v>1.6305713449343151</v>
      </c>
      <c r="N76" s="97">
        <f t="shared" ca="1" si="46"/>
        <v>1.6616566172812575</v>
      </c>
      <c r="O76" s="97">
        <f t="shared" ca="1" si="46"/>
        <v>0.22648448263368626</v>
      </c>
      <c r="P76" s="97">
        <f t="shared" ca="1" si="46"/>
        <v>0.54071767161914519</v>
      </c>
      <c r="Q76" s="97">
        <f t="shared" ca="1" si="46"/>
        <v>1.4062222002566094</v>
      </c>
      <c r="R76" s="97">
        <f t="shared" ca="1" si="46"/>
        <v>1.0943204036331013</v>
      </c>
      <c r="S76" s="97">
        <f t="shared" ca="1" si="21"/>
        <v>0.92561280041874283</v>
      </c>
      <c r="T76" s="97">
        <f t="shared" ca="1" si="36"/>
        <v>1.5056892804711102</v>
      </c>
      <c r="V76" s="97"/>
      <c r="W76" s="100"/>
      <c r="X76" s="94">
        <v>40483</v>
      </c>
      <c r="Y76" s="97">
        <f t="shared" ca="1" si="47"/>
        <v>0.71488230783965678</v>
      </c>
      <c r="Z76" s="97">
        <f t="shared" ca="1" si="48"/>
        <v>0.7391648098942708</v>
      </c>
      <c r="AA76" s="97">
        <f t="shared" ca="1" si="49"/>
        <v>1.1885027684176666</v>
      </c>
      <c r="AB76" s="97">
        <f t="shared" ca="1" si="50"/>
        <v>1.1946896657050396</v>
      </c>
      <c r="AC76" s="97">
        <f t="shared" ca="1" si="51"/>
        <v>0.24886350082259182</v>
      </c>
      <c r="AD76" s="97">
        <f t="shared" ca="1" si="52"/>
        <v>0.66784113696626723</v>
      </c>
      <c r="AE76" s="97">
        <f t="shared" ca="1" si="53"/>
        <v>1.1794075345419672</v>
      </c>
      <c r="AF76" s="97">
        <f t="shared" ca="1" si="54"/>
        <v>0.8385934866571173</v>
      </c>
      <c r="AG76" s="97">
        <f t="shared" ca="1" si="39"/>
        <v>0.79232403160758202</v>
      </c>
      <c r="AH76" s="97">
        <f t="shared" ca="1" si="40"/>
        <v>1.0833002857469454</v>
      </c>
    </row>
    <row r="77" spans="1:50" x14ac:dyDescent="0.3">
      <c r="A77" s="94">
        <v>40513</v>
      </c>
      <c r="B77" s="95">
        <f>IF('Raw Data'!B91="","",'Raw Data'!B91)</f>
        <v>13.5</v>
      </c>
      <c r="C77" s="95">
        <f>IF('Raw Data'!C91="","",'Raw Data'!C91)</f>
        <v>24.5</v>
      </c>
      <c r="D77" s="95">
        <f>IF('Raw Data'!D91="","",'Raw Data'!D91)</f>
        <v>17.868288205598898</v>
      </c>
      <c r="E77" s="95">
        <f>IF('Raw Data'!E91="","",'Raw Data'!E91)</f>
        <v>28.129324906684843</v>
      </c>
      <c r="F77" s="95">
        <f>IF('Raw Data'!F91="","",'Raw Data'!F91)</f>
        <v>15.300000000000004</v>
      </c>
      <c r="G77" s="95">
        <f>IF('Raw Data'!G91="","",'Raw Data'!G91)</f>
        <v>15.000000000000007</v>
      </c>
      <c r="H77" s="95">
        <f>IF('Raw Data'!J91="","",'Raw Data'!J91)</f>
        <v>53.9</v>
      </c>
      <c r="I77" s="95">
        <f>IF('Raw Data'!K91="","",'Raw Data'!K91)</f>
        <v>58.8</v>
      </c>
      <c r="J77" s="105"/>
      <c r="K77" s="97">
        <f t="shared" ca="1" si="46"/>
        <v>0.7662171464554256</v>
      </c>
      <c r="L77" s="97">
        <f t="shared" ca="1" si="46"/>
        <v>0.73004285700887628</v>
      </c>
      <c r="M77" s="97">
        <f t="shared" ca="1" si="46"/>
        <v>0.59668407766818132</v>
      </c>
      <c r="N77" s="97">
        <f t="shared" ca="1" si="46"/>
        <v>1.0757190696162344</v>
      </c>
      <c r="O77" s="97">
        <f t="shared" ca="1" si="46"/>
        <v>0.32719006448376398</v>
      </c>
      <c r="P77" s="97">
        <f t="shared" ca="1" si="46"/>
        <v>0.69326583003569298</v>
      </c>
      <c r="Q77" s="97">
        <f t="shared" ca="1" si="46"/>
        <v>0.94065525484234391</v>
      </c>
      <c r="R77" s="97">
        <f t="shared" ca="1" si="46"/>
        <v>1.0636331735959828</v>
      </c>
      <c r="S77" s="97">
        <f t="shared" ca="1" si="21"/>
        <v>0.6981865075446958</v>
      </c>
      <c r="T77" s="97">
        <f t="shared" ca="1" si="36"/>
        <v>0.51452672200563543</v>
      </c>
      <c r="V77" s="97"/>
      <c r="W77" s="100"/>
      <c r="X77" s="94">
        <v>40513</v>
      </c>
      <c r="Y77" s="97">
        <f t="shared" ca="1" si="47"/>
        <v>0.72771601749359904</v>
      </c>
      <c r="Z77" s="97">
        <f t="shared" ca="1" si="48"/>
        <v>0.7391648098942708</v>
      </c>
      <c r="AA77" s="97">
        <f t="shared" ca="1" si="49"/>
        <v>1.042238397622131</v>
      </c>
      <c r="AB77" s="97">
        <f t="shared" ca="1" si="50"/>
        <v>1.2961355083700561</v>
      </c>
      <c r="AC77" s="97">
        <f t="shared" ca="1" si="51"/>
        <v>0.27124251901149798</v>
      </c>
      <c r="AD77" s="97">
        <f t="shared" ca="1" si="52"/>
        <v>0.62716162805518849</v>
      </c>
      <c r="AE77" s="97">
        <f t="shared" ca="1" si="53"/>
        <v>1.1913451485269488</v>
      </c>
      <c r="AF77" s="97">
        <f t="shared" ca="1" si="54"/>
        <v>0.93065517676847132</v>
      </c>
      <c r="AG77" s="97">
        <f t="shared" ca="1" si="39"/>
        <v>0.78394314674112386</v>
      </c>
      <c r="AH77" s="97">
        <f t="shared" ca="1" si="40"/>
        <v>0.89940054482112053</v>
      </c>
    </row>
    <row r="78" spans="1:50" x14ac:dyDescent="0.3">
      <c r="A78" s="94">
        <v>40544</v>
      </c>
      <c r="B78" s="95">
        <f>IF('Raw Data'!B92="","",'Raw Data'!B92)</f>
        <v>14.1</v>
      </c>
      <c r="C78" s="95">
        <f>IF('Raw Data'!C92="","",'Raw Data'!C92)</f>
        <v>24.9</v>
      </c>
      <c r="D78" s="95">
        <f>IF('Raw Data'!D92="","",'Raw Data'!D92)</f>
        <v>37.635400493195725</v>
      </c>
      <c r="E78" s="95">
        <f>IF('Raw Data'!E92="","",'Raw Data'!E92)</f>
        <v>51.797138915137083</v>
      </c>
      <c r="F78" s="95">
        <f>IF('Raw Data'!F92="","",'Raw Data'!F92)</f>
        <v>13.599999999999994</v>
      </c>
      <c r="G78" s="95">
        <f>IF('Raw Data'!G92="","",'Raw Data'!G92)</f>
        <v>16.199999999999996</v>
      </c>
      <c r="H78" s="95">
        <f>IF('Raw Data'!J92="","",'Raw Data'!J92)</f>
        <v>52.9</v>
      </c>
      <c r="I78" s="95">
        <f>IF('Raw Data'!K92="","",'Raw Data'!K92)</f>
        <v>57.2</v>
      </c>
      <c r="J78" s="105"/>
      <c r="K78" s="97">
        <f t="shared" ca="1" si="46"/>
        <v>0.88172053334090517</v>
      </c>
      <c r="L78" s="97">
        <f t="shared" ca="1" si="46"/>
        <v>0.7665306685504546</v>
      </c>
      <c r="M78" s="97">
        <f t="shared" ca="1" si="46"/>
        <v>1.7995400584683006</v>
      </c>
      <c r="N78" s="97">
        <f t="shared" ca="1" si="46"/>
        <v>2.3712094375248571</v>
      </c>
      <c r="O78" s="97">
        <f t="shared" ca="1" si="46"/>
        <v>4.185758257520774E-2</v>
      </c>
      <c r="P78" s="97">
        <f t="shared" ca="1" si="46"/>
        <v>0.87632362013554677</v>
      </c>
      <c r="Q78" s="97">
        <f t="shared" ca="1" si="46"/>
        <v>0.58252683529291016</v>
      </c>
      <c r="R78" s="97">
        <f t="shared" ca="1" si="46"/>
        <v>0.57263749300209532</v>
      </c>
      <c r="S78" s="97">
        <f t="shared" ca="1" si="21"/>
        <v>1.122863650099212</v>
      </c>
      <c r="T78" s="97">
        <f t="shared" ca="1" si="36"/>
        <v>0.87437319433957073</v>
      </c>
      <c r="V78" s="97"/>
      <c r="W78" s="100"/>
      <c r="X78" s="94">
        <v>40544</v>
      </c>
      <c r="Y78" s="97">
        <f t="shared" ca="1" si="47"/>
        <v>0.79188456576331001</v>
      </c>
      <c r="Z78" s="97">
        <f t="shared" ca="1" si="48"/>
        <v>0.75436806470326179</v>
      </c>
      <c r="AA78" s="97">
        <f t="shared" ca="1" si="49"/>
        <v>1.3422651603569324</v>
      </c>
      <c r="AB78" s="97">
        <f t="shared" ca="1" si="50"/>
        <v>1.7028617081407831</v>
      </c>
      <c r="AC78" s="97">
        <f t="shared" ca="1" si="51"/>
        <v>0.19851070989755268</v>
      </c>
      <c r="AD78" s="97">
        <f t="shared" ca="1" si="52"/>
        <v>0.70343570726346172</v>
      </c>
      <c r="AE78" s="97">
        <f t="shared" ca="1" si="53"/>
        <v>0.97646809679728774</v>
      </c>
      <c r="AF78" s="97">
        <f t="shared" ca="1" si="54"/>
        <v>0.91019702341039321</v>
      </c>
      <c r="AG78" s="97">
        <f t="shared" ca="1" si="39"/>
        <v>0.91555431935421694</v>
      </c>
      <c r="AH78" s="97">
        <f t="shared" ca="1" si="40"/>
        <v>0.96486306560543866</v>
      </c>
    </row>
    <row r="79" spans="1:50" x14ac:dyDescent="0.3">
      <c r="A79" s="94">
        <v>40575</v>
      </c>
      <c r="B79" s="95">
        <f>IF('Raw Data'!B93="","",'Raw Data'!B93)</f>
        <v>14.9</v>
      </c>
      <c r="C79" s="95">
        <f>IF('Raw Data'!C93="","",'Raw Data'!C93)</f>
        <v>24.9</v>
      </c>
      <c r="D79" s="95">
        <f>IF('Raw Data'!D93="","",'Raw Data'!D93)</f>
        <v>2.3480092734721532</v>
      </c>
      <c r="E79" s="95">
        <f>IF('Raw Data'!E93="","",'Raw Data'!E93)</f>
        <v>18.660950581324681</v>
      </c>
      <c r="F79" s="95">
        <f>IF('Raw Data'!F93="","",'Raw Data'!F93)</f>
        <v>12.799999999999994</v>
      </c>
      <c r="G79" s="95">
        <f>IF('Raw Data'!G93="","",'Raw Data'!G93)</f>
        <v>7.3000000000000025</v>
      </c>
      <c r="H79" s="95">
        <f>IF('Raw Data'!J93="","",'Raw Data'!J93)</f>
        <v>52.2</v>
      </c>
      <c r="I79" s="95">
        <f>IF('Raw Data'!K93="","",'Raw Data'!K93)</f>
        <v>57</v>
      </c>
      <c r="J79" s="105"/>
      <c r="K79" s="97">
        <f t="shared" ca="1" si="46"/>
        <v>1.0357250491882115</v>
      </c>
      <c r="L79" s="97">
        <f t="shared" ca="1" si="46"/>
        <v>0.7665306685504546</v>
      </c>
      <c r="M79" s="97">
        <f t="shared" ca="1" si="46"/>
        <v>-0.34774625011969051</v>
      </c>
      <c r="N79" s="97">
        <f t="shared" ca="1" si="46"/>
        <v>0.55745457193694314</v>
      </c>
      <c r="O79" s="97">
        <f t="shared" ca="1" si="46"/>
        <v>-9.2416526558229836E-2</v>
      </c>
      <c r="P79" s="97">
        <f t="shared" ca="1" si="46"/>
        <v>-0.48135498977171376</v>
      </c>
      <c r="Q79" s="97">
        <f t="shared" ca="1" si="46"/>
        <v>0.33183694160830801</v>
      </c>
      <c r="R79" s="97">
        <f t="shared" ca="1" si="46"/>
        <v>0.51126303292785824</v>
      </c>
      <c r="S79" s="97">
        <f t="shared" ca="1" si="21"/>
        <v>0.23969875387099582</v>
      </c>
      <c r="T79" s="97">
        <f t="shared" ca="1" si="36"/>
        <v>-0.39643879712542773</v>
      </c>
      <c r="V79" s="97"/>
      <c r="W79" s="100"/>
      <c r="X79" s="94">
        <v>40575</v>
      </c>
      <c r="Y79" s="97">
        <f t="shared" ca="1" si="47"/>
        <v>0.89455424299484732</v>
      </c>
      <c r="Z79" s="97">
        <f t="shared" ca="1" si="48"/>
        <v>0.75436806470326179</v>
      </c>
      <c r="AA79" s="97">
        <f t="shared" ca="1" si="49"/>
        <v>0.68282596200559709</v>
      </c>
      <c r="AB79" s="97">
        <f t="shared" ca="1" si="50"/>
        <v>1.3347943596926781</v>
      </c>
      <c r="AC79" s="97">
        <f t="shared" ca="1" si="51"/>
        <v>9.2210373500247286E-2</v>
      </c>
      <c r="AD79" s="97">
        <f t="shared" ca="1" si="52"/>
        <v>0.36274482013317533</v>
      </c>
      <c r="AE79" s="97">
        <f t="shared" ca="1" si="53"/>
        <v>0.6183396772478541</v>
      </c>
      <c r="AF79" s="97">
        <f t="shared" ca="1" si="54"/>
        <v>0.71584456650864547</v>
      </c>
      <c r="AG79" s="97">
        <f t="shared" ca="1" si="39"/>
        <v>0.68691630383830127</v>
      </c>
      <c r="AH79" s="97">
        <f t="shared" ca="1" si="40"/>
        <v>0.33082037307325951</v>
      </c>
    </row>
    <row r="80" spans="1:50" x14ac:dyDescent="0.3">
      <c r="A80" s="94">
        <v>40603</v>
      </c>
      <c r="B80" s="95">
        <f>IF('Raw Data'!B94="","",'Raw Data'!B94)</f>
        <v>14.8</v>
      </c>
      <c r="C80" s="95">
        <f>IF('Raw Data'!C94="","",'Raw Data'!C94)</f>
        <v>25</v>
      </c>
      <c r="D80" s="95">
        <f>IF('Raw Data'!D94="","",'Raw Data'!D94)</f>
        <v>35.762410872843766</v>
      </c>
      <c r="E80" s="95">
        <f>IF('Raw Data'!E94="","",'Raw Data'!E94)</f>
        <v>26.488505856288292</v>
      </c>
      <c r="F80" s="95">
        <f>IF('Raw Data'!F94="","",'Raw Data'!F94)</f>
        <v>12.499999999999993</v>
      </c>
      <c r="G80" s="95">
        <f>IF('Raw Data'!G94="","",'Raw Data'!G94)</f>
        <v>12.800000000000004</v>
      </c>
      <c r="H80" s="95">
        <f>IF('Raw Data'!J94="","",'Raw Data'!J94)</f>
        <v>53.4</v>
      </c>
      <c r="I80" s="95">
        <f>IF('Raw Data'!K94="","",'Raw Data'!K94)</f>
        <v>59.2</v>
      </c>
      <c r="J80" s="105"/>
      <c r="K80" s="97">
        <f t="shared" ca="1" si="46"/>
        <v>1.0164744847072984</v>
      </c>
      <c r="L80" s="97">
        <f t="shared" ca="1" si="46"/>
        <v>0.77565262143584934</v>
      </c>
      <c r="M80" s="97">
        <f t="shared" ca="1" si="46"/>
        <v>1.685566062973241</v>
      </c>
      <c r="N80" s="97">
        <f t="shared" ca="1" si="46"/>
        <v>0.985906581039529</v>
      </c>
      <c r="O80" s="97">
        <f t="shared" ca="1" si="46"/>
        <v>-0.14276931748326901</v>
      </c>
      <c r="P80" s="97">
        <f t="shared" ca="1" si="46"/>
        <v>0.35765988151929085</v>
      </c>
      <c r="Q80" s="97">
        <f t="shared" ca="1" si="46"/>
        <v>0.76159104506762698</v>
      </c>
      <c r="R80" s="97">
        <f t="shared" ca="1" si="46"/>
        <v>1.1863820937444569</v>
      </c>
      <c r="S80" s="97">
        <f t="shared" ca="1" si="21"/>
        <v>0.77974838569865668</v>
      </c>
      <c r="T80" s="97">
        <f t="shared" ca="1" si="36"/>
        <v>1.9461933602074324</v>
      </c>
      <c r="V80" s="97"/>
      <c r="W80" s="100"/>
      <c r="X80" s="94">
        <v>40603</v>
      </c>
      <c r="Y80" s="97">
        <f t="shared" ca="1" si="47"/>
        <v>0.97797335574547173</v>
      </c>
      <c r="Z80" s="97">
        <f t="shared" ca="1" si="48"/>
        <v>0.76957131951225277</v>
      </c>
      <c r="AA80" s="97">
        <f t="shared" ca="1" si="49"/>
        <v>1.0457866237739504</v>
      </c>
      <c r="AB80" s="97">
        <f t="shared" ca="1" si="50"/>
        <v>1.3048568635004429</v>
      </c>
      <c r="AC80" s="97">
        <f t="shared" ca="1" si="51"/>
        <v>-6.4442753822097035E-2</v>
      </c>
      <c r="AD80" s="97">
        <f t="shared" ca="1" si="52"/>
        <v>0.25087617062770795</v>
      </c>
      <c r="AE80" s="97">
        <f t="shared" ca="1" si="53"/>
        <v>0.55865160732294838</v>
      </c>
      <c r="AF80" s="97">
        <f t="shared" ca="1" si="54"/>
        <v>0.75676087322480345</v>
      </c>
      <c r="AG80" s="97">
        <f t="shared" ca="1" si="39"/>
        <v>0.71410359655628819</v>
      </c>
      <c r="AH80" s="97">
        <f t="shared" ca="1" si="40"/>
        <v>0.8080425858071919</v>
      </c>
    </row>
    <row r="81" spans="1:34" x14ac:dyDescent="0.3">
      <c r="A81" s="94">
        <v>40634</v>
      </c>
      <c r="B81" s="95">
        <f>IF('Raw Data'!B95="","",'Raw Data'!B95)</f>
        <v>13.4</v>
      </c>
      <c r="C81" s="95">
        <f>IF('Raw Data'!C95="","",'Raw Data'!C95)</f>
        <v>25.4</v>
      </c>
      <c r="D81" s="95">
        <f>IF('Raw Data'!D95="","",'Raw Data'!D95)</f>
        <v>29.821194650023781</v>
      </c>
      <c r="E81" s="95">
        <f>IF('Raw Data'!E95="","",'Raw Data'!E95)</f>
        <v>19.5930949057866</v>
      </c>
      <c r="F81" s="95">
        <f>IF('Raw Data'!F95="","",'Raw Data'!F95)</f>
        <v>12.200000000000003</v>
      </c>
      <c r="G81" s="95">
        <f>IF('Raw Data'!G95="","",'Raw Data'!G95)</f>
        <v>12.399999999999999</v>
      </c>
      <c r="H81" s="95">
        <f>IF('Raw Data'!J95="","",'Raw Data'!J95)</f>
        <v>52.9</v>
      </c>
      <c r="I81" s="95">
        <f>IF('Raw Data'!K95="","",'Raw Data'!K95)</f>
        <v>58.2</v>
      </c>
      <c r="J81" s="105"/>
      <c r="K81" s="97">
        <f t="shared" ca="1" si="46"/>
        <v>0.74696658197451238</v>
      </c>
      <c r="L81" s="97">
        <f t="shared" ca="1" si="46"/>
        <v>0.81214043297742777</v>
      </c>
      <c r="M81" s="97">
        <f t="shared" ca="1" si="46"/>
        <v>1.3240348811359299</v>
      </c>
      <c r="N81" s="97">
        <f t="shared" ca="1" si="46"/>
        <v>0.6084767742159477</v>
      </c>
      <c r="O81" s="97">
        <f t="shared" ca="1" si="46"/>
        <v>-0.19312210840830638</v>
      </c>
      <c r="P81" s="97">
        <f t="shared" ca="1" si="46"/>
        <v>0.29664061815267145</v>
      </c>
      <c r="Q81" s="97">
        <f t="shared" ca="1" si="46"/>
        <v>0.58252683529291016</v>
      </c>
      <c r="R81" s="97">
        <f t="shared" ca="1" si="46"/>
        <v>0.87950979337327606</v>
      </c>
      <c r="S81" s="97">
        <f t="shared" ca="1" si="21"/>
        <v>0.59918953000803044</v>
      </c>
      <c r="T81" s="97">
        <f t="shared" ca="1" si="36"/>
        <v>1.5866565629517972</v>
      </c>
      <c r="V81" s="97"/>
      <c r="W81" s="100"/>
      <c r="X81" s="94">
        <v>40634</v>
      </c>
      <c r="Y81" s="97">
        <f t="shared" ca="1" si="47"/>
        <v>0.93305537195667421</v>
      </c>
      <c r="Z81" s="97">
        <f t="shared" ca="1" si="48"/>
        <v>0.78477457432124387</v>
      </c>
      <c r="AA81" s="97">
        <f t="shared" ca="1" si="49"/>
        <v>0.88728489799649335</v>
      </c>
      <c r="AB81" s="97">
        <f t="shared" ca="1" si="50"/>
        <v>0.71727930906413995</v>
      </c>
      <c r="AC81" s="97">
        <f t="shared" ca="1" si="51"/>
        <v>-0.1427693174832684</v>
      </c>
      <c r="AD81" s="97">
        <f t="shared" ca="1" si="52"/>
        <v>5.7648503300082844E-2</v>
      </c>
      <c r="AE81" s="97">
        <f t="shared" ca="1" si="53"/>
        <v>0.55865160732294827</v>
      </c>
      <c r="AF81" s="97">
        <f t="shared" ca="1" si="54"/>
        <v>0.85905164001519696</v>
      </c>
      <c r="AG81" s="97">
        <f t="shared" ca="1" si="39"/>
        <v>0.53954555652589431</v>
      </c>
      <c r="AH81" s="97">
        <f t="shared" ca="1" si="40"/>
        <v>1.0454703753446006</v>
      </c>
    </row>
    <row r="82" spans="1:34" x14ac:dyDescent="0.3">
      <c r="A82" s="94">
        <v>40664</v>
      </c>
      <c r="B82" s="95">
        <f>IF('Raw Data'!B96="","",'Raw Data'!B96)</f>
        <v>13.3</v>
      </c>
      <c r="C82" s="95">
        <f>IF('Raw Data'!C96="","",'Raw Data'!C96)</f>
        <v>25.8</v>
      </c>
      <c r="D82" s="95">
        <f>IF('Raw Data'!D96="","",'Raw Data'!D96)</f>
        <v>19.284374264208839</v>
      </c>
      <c r="E82" s="95">
        <f>IF('Raw Data'!E96="","",'Raw Data'!E96)</f>
        <v>24.103654811389926</v>
      </c>
      <c r="F82" s="95">
        <f>IF('Raw Data'!F96="","",'Raw Data'!F96)</f>
        <v>11.600000000000001</v>
      </c>
      <c r="G82" s="95">
        <f>IF('Raw Data'!G96="","",'Raw Data'!G96)</f>
        <v>11.999999999999993</v>
      </c>
      <c r="H82" s="95">
        <f>IF('Raw Data'!J96="","",'Raw Data'!J96)</f>
        <v>52</v>
      </c>
      <c r="I82" s="95">
        <f>IF('Raw Data'!K96="","",'Raw Data'!K96)</f>
        <v>58.7</v>
      </c>
      <c r="J82" s="105"/>
      <c r="K82" s="97">
        <f t="shared" ca="1" si="46"/>
        <v>0.72771601749359915</v>
      </c>
      <c r="L82" s="97">
        <f t="shared" ca="1" si="46"/>
        <v>0.84862824451900654</v>
      </c>
      <c r="M82" s="97">
        <f t="shared" ca="1" si="46"/>
        <v>0.68285486276537677</v>
      </c>
      <c r="N82" s="97">
        <f t="shared" ca="1" si="46"/>
        <v>0.85536847741663824</v>
      </c>
      <c r="O82" s="97">
        <f t="shared" ca="1" si="46"/>
        <v>-0.29382769025838473</v>
      </c>
      <c r="P82" s="97">
        <f t="shared" ca="1" si="46"/>
        <v>0.23562135478605212</v>
      </c>
      <c r="Q82" s="97">
        <f t="shared" ca="1" si="46"/>
        <v>0.26021125769842024</v>
      </c>
      <c r="R82" s="97">
        <f t="shared" ca="1" si="46"/>
        <v>1.0329459435588666</v>
      </c>
      <c r="S82" s="97">
        <f t="shared" ca="1" si="21"/>
        <v>0.50939354445371465</v>
      </c>
      <c r="T82" s="97">
        <f t="shared" ca="1" si="36"/>
        <v>0.69478376300845368</v>
      </c>
      <c r="V82" s="97"/>
      <c r="W82" s="100"/>
      <c r="X82" s="94">
        <v>40664</v>
      </c>
      <c r="Y82" s="97">
        <f t="shared" ca="1" si="47"/>
        <v>0.83038569472513668</v>
      </c>
      <c r="Z82" s="97">
        <f t="shared" ca="1" si="48"/>
        <v>0.81214043297742788</v>
      </c>
      <c r="AA82" s="97">
        <f t="shared" ca="1" si="49"/>
        <v>1.230818602291516</v>
      </c>
      <c r="AB82" s="97">
        <f t="shared" ca="1" si="50"/>
        <v>0.81658394422403824</v>
      </c>
      <c r="AC82" s="97">
        <f t="shared" ca="1" si="51"/>
        <v>-0.20990637204998672</v>
      </c>
      <c r="AD82" s="97">
        <f t="shared" ca="1" si="52"/>
        <v>0.29664061815267151</v>
      </c>
      <c r="AE82" s="97">
        <f t="shared" ca="1" si="53"/>
        <v>0.53477637935298583</v>
      </c>
      <c r="AF82" s="97">
        <f t="shared" ca="1" si="54"/>
        <v>1.0329459435588664</v>
      </c>
      <c r="AG82" s="97">
        <f t="shared" ca="1" si="39"/>
        <v>0.62944382005346722</v>
      </c>
      <c r="AH82" s="97">
        <f t="shared" ca="1" si="40"/>
        <v>1.4092112287225611</v>
      </c>
    </row>
    <row r="83" spans="1:34" x14ac:dyDescent="0.3">
      <c r="A83" s="94">
        <v>40695</v>
      </c>
      <c r="B83" s="95">
        <f>IF('Raw Data'!B97="","",'Raw Data'!B97)</f>
        <v>15.1</v>
      </c>
      <c r="C83" s="95">
        <f>IF('Raw Data'!C97="","",'Raw Data'!C97)</f>
        <v>25.6</v>
      </c>
      <c r="D83" s="95">
        <f>IF('Raw Data'!D97="","",'Raw Data'!D97)</f>
        <v>17.879844763686936</v>
      </c>
      <c r="E83" s="95">
        <f>IF('Raw Data'!E97="","",'Raw Data'!E97)</f>
        <v>18.345644021959433</v>
      </c>
      <c r="F83" s="95">
        <f>IF('Raw Data'!F97="","",'Raw Data'!F97)</f>
        <v>10.499999999999993</v>
      </c>
      <c r="G83" s="95">
        <f>IF('Raw Data'!G97="","",'Raw Data'!G97)</f>
        <v>11.900000000000002</v>
      </c>
      <c r="H83" s="95">
        <f>IF('Raw Data'!J97="","",'Raw Data'!J97)</f>
        <v>50.9</v>
      </c>
      <c r="I83" s="95">
        <f>IF('Raw Data'!K97="","",'Raw Data'!K97)</f>
        <v>56.6</v>
      </c>
      <c r="J83" s="105"/>
      <c r="K83" s="97">
        <f t="shared" ca="1" si="46"/>
        <v>1.074226178150038</v>
      </c>
      <c r="L83" s="97">
        <f t="shared" ca="1" si="46"/>
        <v>0.83038433874821727</v>
      </c>
      <c r="M83" s="97">
        <f t="shared" ca="1" si="46"/>
        <v>0.59738731012881663</v>
      </c>
      <c r="N83" s="97">
        <f t="shared" ca="1" si="46"/>
        <v>0.5401958335316891</v>
      </c>
      <c r="O83" s="97">
        <f t="shared" ca="1" si="46"/>
        <v>-0.47845459031686266</v>
      </c>
      <c r="P83" s="97">
        <f t="shared" ca="1" si="46"/>
        <v>0.22036653894439889</v>
      </c>
      <c r="Q83" s="97">
        <f t="shared" ca="1" si="46"/>
        <v>-0.13373000380595743</v>
      </c>
      <c r="R83" s="97">
        <f t="shared" ca="1" si="46"/>
        <v>0.38851411277938636</v>
      </c>
      <c r="S83" s="97">
        <f t="shared" ca="1" si="21"/>
        <v>0.46401760153104954</v>
      </c>
      <c r="T83" s="97">
        <f t="shared" ca="1" si="36"/>
        <v>0.43582331870379065</v>
      </c>
      <c r="V83" s="97"/>
      <c r="W83" s="100"/>
      <c r="X83" s="94">
        <v>40695</v>
      </c>
      <c r="Y83" s="97">
        <f t="shared" ca="1" si="47"/>
        <v>0.84963625920604979</v>
      </c>
      <c r="Z83" s="97">
        <f t="shared" ca="1" si="48"/>
        <v>0.83038433874821715</v>
      </c>
      <c r="AA83" s="97">
        <f t="shared" ca="1" si="49"/>
        <v>0.86809235134337459</v>
      </c>
      <c r="AB83" s="97">
        <f t="shared" ca="1" si="50"/>
        <v>0.66801369505475838</v>
      </c>
      <c r="AC83" s="97">
        <f t="shared" ca="1" si="51"/>
        <v>-0.3218014629945179</v>
      </c>
      <c r="AD83" s="97">
        <f t="shared" ca="1" si="52"/>
        <v>0.25087617062770745</v>
      </c>
      <c r="AE83" s="97">
        <f t="shared" ca="1" si="53"/>
        <v>0.23633602972845766</v>
      </c>
      <c r="AF83" s="97">
        <f t="shared" ca="1" si="54"/>
        <v>0.76698994990384295</v>
      </c>
      <c r="AG83" s="97">
        <f t="shared" ca="1" si="39"/>
        <v>0.52420022533093158</v>
      </c>
      <c r="AH83" s="97">
        <f t="shared" ca="1" si="40"/>
        <v>0.90575454822134704</v>
      </c>
    </row>
    <row r="84" spans="1:34" x14ac:dyDescent="0.3">
      <c r="A84" s="94">
        <v>40725</v>
      </c>
      <c r="B84" s="95">
        <f>IF('Raw Data'!B98="","",'Raw Data'!B98)</f>
        <v>14</v>
      </c>
      <c r="C84" s="95">
        <f>IF('Raw Data'!C98="","",'Raw Data'!C98)</f>
        <v>25.4</v>
      </c>
      <c r="D84" s="95">
        <f>IF('Raw Data'!D98="","",'Raw Data'!D98)</f>
        <v>20.43332370697361</v>
      </c>
      <c r="E84" s="95">
        <f>IF('Raw Data'!E98="","",'Raw Data'!E98)</f>
        <v>21.364034265929313</v>
      </c>
      <c r="F84" s="95">
        <f>IF('Raw Data'!F98="","",'Raw Data'!F98)</f>
        <v>10.100000000000001</v>
      </c>
      <c r="G84" s="95">
        <f>IF('Raw Data'!G98="","",'Raw Data'!G98)</f>
        <v>11.100000000000005</v>
      </c>
      <c r="H84" s="95">
        <f>IF('Raw Data'!J98="","",'Raw Data'!J98)</f>
        <v>50.7</v>
      </c>
      <c r="I84" s="95">
        <f>IF('Raw Data'!K98="","",'Raw Data'!K98)</f>
        <v>57.3</v>
      </c>
      <c r="J84" s="105"/>
      <c r="K84" s="97">
        <f t="shared" ca="1" si="46"/>
        <v>0.86246996885999194</v>
      </c>
      <c r="L84" s="97">
        <f t="shared" ca="1" si="46"/>
        <v>0.81214043297742777</v>
      </c>
      <c r="M84" s="97">
        <f t="shared" ca="1" si="46"/>
        <v>0.75277001722796044</v>
      </c>
      <c r="N84" s="97">
        <f t="shared" ca="1" si="46"/>
        <v>0.70541157699899415</v>
      </c>
      <c r="O84" s="97">
        <f t="shared" ca="1" si="46"/>
        <v>-0.54559164488357992</v>
      </c>
      <c r="P84" s="97">
        <f t="shared" ca="1" si="46"/>
        <v>9.832801221116233E-2</v>
      </c>
      <c r="Q84" s="97">
        <f t="shared" ca="1" si="46"/>
        <v>-0.20535568771584264</v>
      </c>
      <c r="R84" s="97">
        <f t="shared" ca="1" si="46"/>
        <v>0.60332472303921159</v>
      </c>
      <c r="S84" s="97">
        <f t="shared" ca="1" si="21"/>
        <v>0.44758806056532613</v>
      </c>
      <c r="T84" s="97">
        <f t="shared" ca="1" si="36"/>
        <v>0.63497783177329548</v>
      </c>
      <c r="V84" s="97"/>
      <c r="W84" s="100"/>
      <c r="X84" s="94">
        <v>40725</v>
      </c>
      <c r="Y84" s="97">
        <f t="shared" ca="1" si="47"/>
        <v>0.88813738816787635</v>
      </c>
      <c r="Z84" s="97">
        <f t="shared" ca="1" si="48"/>
        <v>0.83038433874821715</v>
      </c>
      <c r="AA84" s="97">
        <f t="shared" ca="1" si="49"/>
        <v>0.67767073004071798</v>
      </c>
      <c r="AB84" s="97">
        <f t="shared" ca="1" si="50"/>
        <v>0.70032529598244053</v>
      </c>
      <c r="AC84" s="97">
        <f t="shared" ca="1" si="51"/>
        <v>-0.43929130848627579</v>
      </c>
      <c r="AD84" s="97">
        <f t="shared" ca="1" si="52"/>
        <v>0.18477196864720447</v>
      </c>
      <c r="AE84" s="97">
        <f t="shared" ca="1" si="53"/>
        <v>-2.6291477941126611E-2</v>
      </c>
      <c r="AF84" s="97">
        <f t="shared" ca="1" si="54"/>
        <v>0.67492825979248805</v>
      </c>
      <c r="AG84" s="97">
        <f t="shared" ca="1" si="39"/>
        <v>0.47366640218336342</v>
      </c>
      <c r="AH84" s="97">
        <f t="shared" ca="1" si="40"/>
        <v>0.58852830449518001</v>
      </c>
    </row>
    <row r="85" spans="1:34" x14ac:dyDescent="0.3">
      <c r="A85" s="94">
        <v>40756</v>
      </c>
      <c r="B85" s="95">
        <f>IF('Raw Data'!B99="","",'Raw Data'!B99)</f>
        <v>13.5</v>
      </c>
      <c r="C85" s="95">
        <f>IF('Raw Data'!C99="","",'Raw Data'!C99)</f>
        <v>25</v>
      </c>
      <c r="D85" s="95">
        <f>IF('Raw Data'!D99="","",'Raw Data'!D99)</f>
        <v>24.421126720101125</v>
      </c>
      <c r="E85" s="95">
        <f>IF('Raw Data'!E99="","",'Raw Data'!E99)</f>
        <v>27.897933107836131</v>
      </c>
      <c r="F85" s="95">
        <f>IF('Raw Data'!F99="","",'Raw Data'!F99)</f>
        <v>10.199999999999996</v>
      </c>
      <c r="G85" s="95">
        <f>IF('Raw Data'!G99="","",'Raw Data'!G99)</f>
        <v>11</v>
      </c>
      <c r="H85" s="95">
        <f>IF('Raw Data'!J99="","",'Raw Data'!J99)</f>
        <v>50.9</v>
      </c>
      <c r="I85" s="95">
        <f>IF('Raw Data'!K99="","",'Raw Data'!K99)</f>
        <v>57.1</v>
      </c>
      <c r="J85" s="105"/>
      <c r="K85" s="97">
        <f t="shared" ca="1" si="46"/>
        <v>0.7662171464554256</v>
      </c>
      <c r="L85" s="97">
        <f t="shared" ca="1" si="46"/>
        <v>0.77565262143584934</v>
      </c>
      <c r="M85" s="97">
        <f t="shared" ca="1" si="46"/>
        <v>0.99543331750186848</v>
      </c>
      <c r="N85" s="97">
        <f t="shared" ca="1" si="46"/>
        <v>1.0630535210989736</v>
      </c>
      <c r="O85" s="97">
        <f t="shared" ca="1" si="46"/>
        <v>-0.52880738124190119</v>
      </c>
      <c r="P85" s="97">
        <f t="shared" ca="1" si="46"/>
        <v>8.3073196369506955E-2</v>
      </c>
      <c r="Q85" s="97">
        <f t="shared" ca="1" si="46"/>
        <v>-0.13373000380595743</v>
      </c>
      <c r="R85" s="97">
        <f t="shared" ca="1" si="46"/>
        <v>0.54195026296497673</v>
      </c>
      <c r="S85" s="97">
        <f t="shared" ca="1" si="21"/>
        <v>0.52577040360328708</v>
      </c>
      <c r="T85" s="97">
        <f t="shared" ca="1" si="36"/>
        <v>0.70431795082233672</v>
      </c>
      <c r="V85" s="97"/>
      <c r="W85" s="100"/>
      <c r="X85" s="94">
        <v>40756</v>
      </c>
      <c r="Y85" s="97">
        <f t="shared" ca="1" si="47"/>
        <v>0.9009710978218185</v>
      </c>
      <c r="Z85" s="97">
        <f t="shared" ca="1" si="48"/>
        <v>0.80605913105383153</v>
      </c>
      <c r="AA85" s="97">
        <f t="shared" ca="1" si="49"/>
        <v>0.78186354828621518</v>
      </c>
      <c r="AB85" s="97">
        <f t="shared" ca="1" si="50"/>
        <v>0.76955364387655223</v>
      </c>
      <c r="AC85" s="97">
        <f t="shared" ca="1" si="51"/>
        <v>-0.51761787214744792</v>
      </c>
      <c r="AD85" s="97">
        <f t="shared" ca="1" si="52"/>
        <v>0.13392258250835606</v>
      </c>
      <c r="AE85" s="97">
        <f t="shared" ca="1" si="53"/>
        <v>-0.15760523177591915</v>
      </c>
      <c r="AF85" s="97">
        <f t="shared" ca="1" si="54"/>
        <v>0.51126303292785824</v>
      </c>
      <c r="AG85" s="97">
        <f t="shared" ca="1" si="39"/>
        <v>0.47912535523322092</v>
      </c>
      <c r="AH85" s="97">
        <f t="shared" ca="1" si="40"/>
        <v>0.59170636709980762</v>
      </c>
    </row>
    <row r="86" spans="1:34" x14ac:dyDescent="0.3">
      <c r="A86" s="94">
        <v>40787</v>
      </c>
      <c r="B86" s="95">
        <f>IF('Raw Data'!B100="","",'Raw Data'!B100)</f>
        <v>13.8</v>
      </c>
      <c r="C86" s="95">
        <f>IF('Raw Data'!C100="","",'Raw Data'!C100)</f>
        <v>24.9</v>
      </c>
      <c r="D86" s="95">
        <f>IF('Raw Data'!D100="","",'Raw Data'!D100)</f>
        <v>17.01386253389731</v>
      </c>
      <c r="E86" s="95">
        <f>IF('Raw Data'!E100="","",'Raw Data'!E100)</f>
        <v>20.188660674237386</v>
      </c>
      <c r="F86" s="95">
        <f>IF('Raw Data'!F100="","",'Raw Data'!F100)</f>
        <v>9.800000000000006</v>
      </c>
      <c r="G86" s="95">
        <f>IF('Raw Data'!G100="","",'Raw Data'!G100)</f>
        <v>11.7</v>
      </c>
      <c r="H86" s="95">
        <f>IF('Raw Data'!J100="","",'Raw Data'!J100)</f>
        <v>51.2</v>
      </c>
      <c r="I86" s="95">
        <f>IF('Raw Data'!K100="","",'Raw Data'!K100)</f>
        <v>55.8</v>
      </c>
      <c r="J86" s="105"/>
      <c r="K86" s="97">
        <f t="shared" ca="1" si="46"/>
        <v>0.82396883989816549</v>
      </c>
      <c r="L86" s="97">
        <f t="shared" ca="1" si="46"/>
        <v>0.7665306685504546</v>
      </c>
      <c r="M86" s="97">
        <f t="shared" ca="1" si="46"/>
        <v>0.54469109991794662</v>
      </c>
      <c r="N86" s="97">
        <f t="shared" ca="1" si="46"/>
        <v>0.64107588608190014</v>
      </c>
      <c r="O86" s="97">
        <f t="shared" ca="1" si="46"/>
        <v>-0.59594443580861822</v>
      </c>
      <c r="P86" s="97">
        <f t="shared" ca="1" si="46"/>
        <v>0.18985690726108922</v>
      </c>
      <c r="Q86" s="97">
        <f t="shared" ca="1" si="46"/>
        <v>-2.6291477941125765E-2</v>
      </c>
      <c r="R86" s="97">
        <f t="shared" ca="1" si="46"/>
        <v>0.14301627248244042</v>
      </c>
      <c r="S86" s="97">
        <f t="shared" ca="1" si="21"/>
        <v>0.39502982765015626</v>
      </c>
      <c r="T86" s="97">
        <f t="shared" ca="1" si="36"/>
        <v>0.20293585063982839</v>
      </c>
      <c r="V86" s="97"/>
      <c r="W86" s="100"/>
      <c r="X86" s="94">
        <v>40787</v>
      </c>
      <c r="Y86" s="97">
        <f t="shared" ca="1" si="47"/>
        <v>0.81755198507119431</v>
      </c>
      <c r="Z86" s="97">
        <f t="shared" ca="1" si="48"/>
        <v>0.78477457432124387</v>
      </c>
      <c r="AA86" s="97">
        <f t="shared" ca="1" si="49"/>
        <v>0.76429814488259185</v>
      </c>
      <c r="AB86" s="97">
        <f t="shared" ca="1" si="50"/>
        <v>0.80318032805995598</v>
      </c>
      <c r="AC86" s="97">
        <f t="shared" ca="1" si="51"/>
        <v>-0.55678115397803307</v>
      </c>
      <c r="AD86" s="97">
        <f t="shared" ca="1" si="52"/>
        <v>0.12375270528058617</v>
      </c>
      <c r="AE86" s="97">
        <f t="shared" ca="1" si="53"/>
        <v>-0.12179238982097527</v>
      </c>
      <c r="AF86" s="97">
        <f t="shared" ca="1" si="54"/>
        <v>0.42943041949554289</v>
      </c>
      <c r="AG86" s="97">
        <f t="shared" ca="1" si="39"/>
        <v>0.45612943060625649</v>
      </c>
      <c r="AH86" s="97">
        <f t="shared" ca="1" si="40"/>
        <v>0.51407721107848692</v>
      </c>
    </row>
    <row r="87" spans="1:34" x14ac:dyDescent="0.3">
      <c r="A87" s="94">
        <v>40817</v>
      </c>
      <c r="B87" s="95">
        <f>IF('Raw Data'!B101="","",'Raw Data'!B101)</f>
        <v>13.2</v>
      </c>
      <c r="C87" s="95">
        <f>IF('Raw Data'!C101="","",'Raw Data'!C101)</f>
        <v>24.9</v>
      </c>
      <c r="D87" s="95">
        <f>IF('Raw Data'!D101="","",'Raw Data'!D101)</f>
        <v>15.770654149223423</v>
      </c>
      <c r="E87" s="95">
        <f>IF('Raw Data'!E101="","",'Raw Data'!E101)</f>
        <v>23.886822317807276</v>
      </c>
      <c r="F87" s="95">
        <f>IF('Raw Data'!F101="","",'Raw Data'!F101)</f>
        <v>10.3</v>
      </c>
      <c r="G87" s="95">
        <f>IF('Raw Data'!G101="","",'Raw Data'!G101)</f>
        <v>11.900000000000002</v>
      </c>
      <c r="H87" s="95">
        <f>IF('Raw Data'!J101="","",'Raw Data'!J101)</f>
        <v>50.4</v>
      </c>
      <c r="I87" s="95">
        <f>IF('Raw Data'!K101="","",'Raw Data'!K101)</f>
        <v>55.5</v>
      </c>
      <c r="J87" s="105"/>
      <c r="K87" s="97">
        <f t="shared" ca="1" si="46"/>
        <v>0.7084654530126856</v>
      </c>
      <c r="L87" s="97">
        <f t="shared" ca="1" si="46"/>
        <v>0.7665306685504546</v>
      </c>
      <c r="M87" s="97">
        <f t="shared" ca="1" si="46"/>
        <v>0.46904015914678743</v>
      </c>
      <c r="N87" s="97">
        <f t="shared" ca="1" si="46"/>
        <v>0.8434998525074846</v>
      </c>
      <c r="O87" s="97">
        <f t="shared" ca="1" si="46"/>
        <v>-0.51202311760022068</v>
      </c>
      <c r="P87" s="97">
        <f t="shared" ca="1" si="46"/>
        <v>0.22036653894439889</v>
      </c>
      <c r="Q87" s="97">
        <f t="shared" ca="1" si="46"/>
        <v>-0.31279421358067433</v>
      </c>
      <c r="R87" s="97">
        <f t="shared" ca="1" si="46"/>
        <v>5.0954582371087034E-2</v>
      </c>
      <c r="S87" s="97">
        <f t="shared" ca="1" si="21"/>
        <v>0.41597992576026505</v>
      </c>
      <c r="T87" s="97">
        <f t="shared" ca="1" si="36"/>
        <v>-7.0453783390794555E-2</v>
      </c>
      <c r="V87" s="97"/>
      <c r="W87" s="100"/>
      <c r="X87" s="94">
        <v>40817</v>
      </c>
      <c r="Y87" s="97">
        <f t="shared" ca="1" si="47"/>
        <v>0.7662171464554256</v>
      </c>
      <c r="Z87" s="97">
        <f t="shared" ca="1" si="48"/>
        <v>0.76957131951225277</v>
      </c>
      <c r="AA87" s="97">
        <f t="shared" ca="1" si="49"/>
        <v>0.66972152552220088</v>
      </c>
      <c r="AB87" s="97">
        <f t="shared" ca="1" si="50"/>
        <v>0.8492097532294528</v>
      </c>
      <c r="AC87" s="97">
        <f t="shared" ca="1" si="51"/>
        <v>-0.54559164488358014</v>
      </c>
      <c r="AD87" s="97">
        <f t="shared" ca="1" si="52"/>
        <v>0.16443221419166501</v>
      </c>
      <c r="AE87" s="97">
        <f t="shared" ca="1" si="53"/>
        <v>-0.15760523177591917</v>
      </c>
      <c r="AF87" s="97">
        <f t="shared" ca="1" si="54"/>
        <v>0.24530703927283473</v>
      </c>
      <c r="AG87" s="97">
        <f t="shared" ca="1" si="39"/>
        <v>0.44559338567123613</v>
      </c>
      <c r="AH87" s="97">
        <f t="shared" ca="1" si="40"/>
        <v>0.27893333935712356</v>
      </c>
    </row>
    <row r="88" spans="1:34" x14ac:dyDescent="0.3">
      <c r="A88" s="94">
        <v>40848</v>
      </c>
      <c r="B88" s="95">
        <f>IF('Raw Data'!B102="","",'Raw Data'!B102)</f>
        <v>12.4</v>
      </c>
      <c r="C88" s="95">
        <f>IF('Raw Data'!C102="","",'Raw Data'!C102)</f>
        <v>24.5</v>
      </c>
      <c r="D88" s="95">
        <f>IF('Raw Data'!D102="","",'Raw Data'!D102)</f>
        <v>13.770314263532512</v>
      </c>
      <c r="E88" s="95">
        <f>IF('Raw Data'!E102="","",'Raw Data'!E102)</f>
        <v>19.459725040587234</v>
      </c>
      <c r="F88" s="95">
        <f>IF('Raw Data'!F102="","",'Raw Data'!F102)</f>
        <v>11.399999999999997</v>
      </c>
      <c r="G88" s="95">
        <f>IF('Raw Data'!G102="","",'Raw Data'!G102)</f>
        <v>13.3</v>
      </c>
      <c r="H88" s="95">
        <f>IF('Raw Data'!J102="","",'Raw Data'!J102)</f>
        <v>49</v>
      </c>
      <c r="I88" s="95">
        <f>IF('Raw Data'!K102="","",'Raw Data'!K102)</f>
        <v>55.9</v>
      </c>
      <c r="J88" s="105"/>
      <c r="K88" s="97">
        <f t="shared" ca="1" si="46"/>
        <v>0.55446093716537959</v>
      </c>
      <c r="L88" s="97">
        <f t="shared" ca="1" si="46"/>
        <v>0.73004285700887628</v>
      </c>
      <c r="M88" s="97">
        <f t="shared" ca="1" si="46"/>
        <v>0.34731672478120762</v>
      </c>
      <c r="N88" s="97">
        <f t="shared" ca="1" si="46"/>
        <v>0.60117659112031629</v>
      </c>
      <c r="O88" s="97">
        <f t="shared" ca="1" si="46"/>
        <v>-0.32739621754174486</v>
      </c>
      <c r="P88" s="97">
        <f t="shared" ca="1" si="46"/>
        <v>0.43393396072756341</v>
      </c>
      <c r="Q88" s="97">
        <f t="shared" ca="1" si="46"/>
        <v>-0.81417400094988113</v>
      </c>
      <c r="R88" s="97">
        <f t="shared" ca="1" si="46"/>
        <v>0.17370350251955893</v>
      </c>
      <c r="S88" s="97">
        <f t="shared" ca="1" si="21"/>
        <v>0.38992247554359971</v>
      </c>
      <c r="T88" s="97">
        <f t="shared" ca="1" si="36"/>
        <v>-9.0816592596725088E-2</v>
      </c>
      <c r="V88" s="97"/>
      <c r="W88" s="100"/>
      <c r="X88" s="94">
        <v>40848</v>
      </c>
      <c r="Y88" s="97">
        <f t="shared" ca="1" si="47"/>
        <v>0.69563174335874356</v>
      </c>
      <c r="Z88" s="97">
        <f t="shared" ca="1" si="48"/>
        <v>0.75436806470326179</v>
      </c>
      <c r="AA88" s="97">
        <f t="shared" ca="1" si="49"/>
        <v>0.45368266128198059</v>
      </c>
      <c r="AB88" s="97">
        <f t="shared" ca="1" si="50"/>
        <v>0.69525077656990042</v>
      </c>
      <c r="AC88" s="97">
        <f t="shared" ca="1" si="51"/>
        <v>-0.47845459031686127</v>
      </c>
      <c r="AD88" s="97">
        <f t="shared" ca="1" si="52"/>
        <v>0.28138580231101717</v>
      </c>
      <c r="AE88" s="97">
        <f t="shared" ca="1" si="53"/>
        <v>-0.38441989749056038</v>
      </c>
      <c r="AF88" s="97">
        <f t="shared" ca="1" si="54"/>
        <v>0.12255811912436214</v>
      </c>
      <c r="AG88" s="97">
        <f t="shared" ca="1" si="39"/>
        <v>0.40031074298467367</v>
      </c>
      <c r="AH88" s="97">
        <f t="shared" ca="1" si="40"/>
        <v>1.388849155076958E-2</v>
      </c>
    </row>
    <row r="89" spans="1:34" x14ac:dyDescent="0.3">
      <c r="A89" s="94">
        <v>40878</v>
      </c>
      <c r="B89" s="95">
        <f>IF('Raw Data'!B103="","",'Raw Data'!B103)</f>
        <v>12.8</v>
      </c>
      <c r="C89" s="95">
        <f>IF('Raw Data'!C103="","",'Raw Data'!C103)</f>
        <v>23.8</v>
      </c>
      <c r="D89" s="95">
        <f>IF('Raw Data'!D103="","",'Raw Data'!D103)</f>
        <v>13.317239991953327</v>
      </c>
      <c r="E89" s="95">
        <f>IF('Raw Data'!E103="","",'Raw Data'!E103)</f>
        <v>9.094335600047474</v>
      </c>
      <c r="F89" s="95">
        <f>IF('Raw Data'!F103="","",'Raw Data'!F103)</f>
        <v>11.700000000000006</v>
      </c>
      <c r="G89" s="95">
        <f>IF('Raw Data'!G103="","",'Raw Data'!G103)</f>
        <v>14.300000000000004</v>
      </c>
      <c r="H89" s="95">
        <f>IF('Raw Data'!J103="","",'Raw Data'!J103)</f>
        <v>50.3</v>
      </c>
      <c r="I89" s="95">
        <f>IF('Raw Data'!K103="","",'Raw Data'!K103)</f>
        <v>56.3</v>
      </c>
      <c r="J89" s="105"/>
      <c r="K89" s="97">
        <f t="shared" ca="1" si="46"/>
        <v>0.6314631950890327</v>
      </c>
      <c r="L89" s="97">
        <f t="shared" ca="1" si="46"/>
        <v>0.66618918681111394</v>
      </c>
      <c r="M89" s="97">
        <f t="shared" ca="1" si="46"/>
        <v>0.31974653195857472</v>
      </c>
      <c r="N89" s="97">
        <f t="shared" ca="1" si="46"/>
        <v>3.3812736771726616E-2</v>
      </c>
      <c r="O89" s="97">
        <f t="shared" ca="1" si="46"/>
        <v>-0.27704342661670417</v>
      </c>
      <c r="P89" s="97">
        <f t="shared" ca="1" si="46"/>
        <v>0.58648211914411019</v>
      </c>
      <c r="Q89" s="97">
        <f t="shared" ca="1" si="46"/>
        <v>-0.34860705553561822</v>
      </c>
      <c r="R89" s="97">
        <f t="shared" ca="1" si="46"/>
        <v>0.29645242266803079</v>
      </c>
      <c r="S89" s="97">
        <f t="shared" ca="1" si="21"/>
        <v>0.32677505719297567</v>
      </c>
      <c r="T89" s="97">
        <f t="shared" ca="1" si="36"/>
        <v>0.27820833862903471</v>
      </c>
      <c r="V89" s="97"/>
      <c r="W89" s="100"/>
      <c r="X89" s="94">
        <v>40878</v>
      </c>
      <c r="Y89" s="97">
        <f t="shared" ca="1" si="47"/>
        <v>0.63146319508903259</v>
      </c>
      <c r="Z89" s="97">
        <f t="shared" ca="1" si="48"/>
        <v>0.72092090412348153</v>
      </c>
      <c r="AA89" s="97">
        <f t="shared" ca="1" si="49"/>
        <v>0.37870113862885663</v>
      </c>
      <c r="AB89" s="97">
        <f t="shared" ca="1" si="50"/>
        <v>0.49282972679984255</v>
      </c>
      <c r="AC89" s="97">
        <f t="shared" ca="1" si="51"/>
        <v>-0.37215425391955659</v>
      </c>
      <c r="AD89" s="97">
        <f t="shared" ca="1" si="52"/>
        <v>0.41359420627202415</v>
      </c>
      <c r="AE89" s="97">
        <f t="shared" ca="1" si="53"/>
        <v>-0.49185842335539126</v>
      </c>
      <c r="AF89" s="97">
        <f t="shared" ca="1" si="54"/>
        <v>0.17370350251955893</v>
      </c>
      <c r="AG89" s="97">
        <f t="shared" ca="1" si="39"/>
        <v>0.37755915283228014</v>
      </c>
      <c r="AH89" s="97">
        <f t="shared" ca="1" si="40"/>
        <v>3.8979320880505021E-2</v>
      </c>
    </row>
    <row r="90" spans="1:34" x14ac:dyDescent="0.3">
      <c r="A90" s="94">
        <v>40909</v>
      </c>
      <c r="B90" s="112">
        <f>IF('Raw Data'!B104="","",'Raw Data'!B104)</f>
        <v>11.4</v>
      </c>
      <c r="C90" s="112">
        <f>IF('Raw Data'!C104="","",'Raw Data'!C104)</f>
        <v>21.5</v>
      </c>
      <c r="D90" s="112">
        <f>IF('Raw Data'!D104="","",'Raw Data'!D104)</f>
        <v>-0.55475556912214574</v>
      </c>
      <c r="E90" s="95">
        <f>IF('Raw Data'!E104="","",'Raw Data'!E104)</f>
        <v>-20.277467058661532</v>
      </c>
      <c r="F90" s="112">
        <f>IF('Raw Data'!F104="","",'Raw Data'!F104)</f>
        <v>10.5</v>
      </c>
      <c r="G90" s="112">
        <f>IF('Raw Data'!G104="","",'Raw Data'!G104)</f>
        <v>10.600000000000005</v>
      </c>
      <c r="H90" s="95">
        <f>IF('Raw Data'!J104="","",'Raw Data'!J104)</f>
        <v>50.5</v>
      </c>
      <c r="I90" s="95">
        <f>IF('Raw Data'!K104="","",'Raw Data'!K104)</f>
        <v>55.7</v>
      </c>
      <c r="J90" s="105"/>
      <c r="K90" s="97">
        <f t="shared" ca="1" si="46"/>
        <v>0.36195529235624674</v>
      </c>
      <c r="L90" s="97">
        <f t="shared" ca="1" si="46"/>
        <v>0.45638427044703739</v>
      </c>
      <c r="M90" s="97">
        <f t="shared" ca="1" si="46"/>
        <v>-0.52438348478353825</v>
      </c>
      <c r="N90" s="97">
        <f t="shared" ca="1" si="46"/>
        <v>-1.5738932988968686</v>
      </c>
      <c r="O90" s="97">
        <f t="shared" ca="1" si="46"/>
        <v>-0.47845459031686144</v>
      </c>
      <c r="P90" s="97">
        <f t="shared" ca="1" si="46"/>
        <v>2.2053933002889211E-2</v>
      </c>
      <c r="Q90" s="97">
        <f t="shared" ca="1" si="46"/>
        <v>-0.27698137162573044</v>
      </c>
      <c r="R90" s="97">
        <f t="shared" ca="1" si="46"/>
        <v>0.11232904244532407</v>
      </c>
      <c r="S90" s="97">
        <f t="shared" ca="1" si="21"/>
        <v>-0.28938964636518244</v>
      </c>
      <c r="T90" s="97">
        <f t="shared" ca="1" si="36"/>
        <v>0.24104720141475433</v>
      </c>
      <c r="V90" s="97"/>
      <c r="W90" s="100"/>
      <c r="X90" s="94">
        <v>40909</v>
      </c>
      <c r="Y90" s="97">
        <f t="shared" ca="1" si="47"/>
        <v>0.51595980820355303</v>
      </c>
      <c r="Z90" s="97">
        <f t="shared" ca="1" si="48"/>
        <v>0.61753877142234248</v>
      </c>
      <c r="AA90" s="97">
        <f t="shared" ca="1" si="49"/>
        <v>4.7559923985414677E-2</v>
      </c>
      <c r="AB90" s="97">
        <f t="shared" ca="1" si="50"/>
        <v>-0.31296799033494188</v>
      </c>
      <c r="AC90" s="97">
        <f t="shared" ca="1" si="51"/>
        <v>-0.36096474482510343</v>
      </c>
      <c r="AD90" s="97">
        <f t="shared" ca="1" si="52"/>
        <v>0.34749000429152099</v>
      </c>
      <c r="AE90" s="97">
        <f t="shared" ca="1" si="53"/>
        <v>-0.47992080937040987</v>
      </c>
      <c r="AF90" s="97">
        <f t="shared" ca="1" si="54"/>
        <v>0.19416165587763792</v>
      </c>
      <c r="AG90" s="97">
        <f t="shared" ca="1" si="39"/>
        <v>0.14243596212379767</v>
      </c>
      <c r="AH90" s="97">
        <f t="shared" ca="1" si="40"/>
        <v>0.14281298248235466</v>
      </c>
    </row>
    <row r="91" spans="1:34" x14ac:dyDescent="0.3">
      <c r="A91" s="94">
        <v>40940</v>
      </c>
      <c r="B91" s="112">
        <f>IF('Raw Data'!B105="","",'Raw Data'!B105)</f>
        <v>21.3</v>
      </c>
      <c r="C91" s="112">
        <f>IF('Raw Data'!C105="","",'Raw Data'!C105)</f>
        <v>21.5</v>
      </c>
      <c r="D91" s="112">
        <f>IF('Raw Data'!D105="","",'Raw Data'!D105)</f>
        <v>18.336591470919831</v>
      </c>
      <c r="E91" s="95">
        <f>IF('Raw Data'!E105="","",'Raw Data'!E105)</f>
        <v>39.394731623309404</v>
      </c>
      <c r="F91" s="112">
        <f>IF('Raw Data'!F105="","",'Raw Data'!F105)</f>
        <v>11.999999999999996</v>
      </c>
      <c r="G91" s="112">
        <f>IF('Raw Data'!G105="","",'Raw Data'!G105)</f>
        <v>11.799999999999994</v>
      </c>
      <c r="H91" s="95">
        <f>IF('Raw Data'!J105="","",'Raw Data'!J105)</f>
        <v>51</v>
      </c>
      <c r="I91" s="95">
        <f>IF('Raw Data'!K105="","",'Raw Data'!K105)</f>
        <v>57.3</v>
      </c>
      <c r="J91" s="105"/>
      <c r="K91" s="97">
        <f t="shared" ca="1" si="46"/>
        <v>2.2677611759666614</v>
      </c>
      <c r="L91" s="97">
        <f t="shared" ca="1" si="46"/>
        <v>0.45638427044703739</v>
      </c>
      <c r="M91" s="97">
        <f t="shared" ca="1" si="46"/>
        <v>0.62518097571398046</v>
      </c>
      <c r="N91" s="97">
        <f t="shared" ca="1" si="46"/>
        <v>1.6923466080423999</v>
      </c>
      <c r="O91" s="97">
        <f t="shared" ca="1" si="46"/>
        <v>-0.22669063569166681</v>
      </c>
      <c r="P91" s="97">
        <f t="shared" ca="1" si="46"/>
        <v>0.20511172310274298</v>
      </c>
      <c r="Q91" s="97">
        <f t="shared" ca="1" si="46"/>
        <v>-9.791716185101354E-2</v>
      </c>
      <c r="R91" s="97">
        <f t="shared" ca="1" si="46"/>
        <v>0.60332472303921159</v>
      </c>
      <c r="S91" s="97">
        <f t="shared" ca="1" si="21"/>
        <v>0.83668235293019244</v>
      </c>
      <c r="T91" s="97">
        <f t="shared" ca="1" si="36"/>
        <v>-7.5883797123845298E-2</v>
      </c>
      <c r="V91" s="97"/>
      <c r="W91" s="100"/>
      <c r="X91" s="94">
        <v>40940</v>
      </c>
      <c r="Y91" s="97">
        <f t="shared" ca="1" si="47"/>
        <v>1.0870598878039803</v>
      </c>
      <c r="Z91" s="97">
        <f t="shared" ca="1" si="48"/>
        <v>0.52631924256839624</v>
      </c>
      <c r="AA91" s="97">
        <f t="shared" ca="1" si="49"/>
        <v>0.14018134096300564</v>
      </c>
      <c r="AB91" s="97">
        <f t="shared" ca="1" si="50"/>
        <v>5.0755348639086005E-2</v>
      </c>
      <c r="AC91" s="97">
        <f t="shared" ca="1" si="51"/>
        <v>-0.32739621754174414</v>
      </c>
      <c r="AD91" s="97">
        <f t="shared" ca="1" si="52"/>
        <v>0.27121592508324743</v>
      </c>
      <c r="AE91" s="97">
        <f t="shared" ca="1" si="53"/>
        <v>-0.24116852967078739</v>
      </c>
      <c r="AF91" s="97">
        <f t="shared" ca="1" si="54"/>
        <v>0.33736872938418888</v>
      </c>
      <c r="AG91" s="97">
        <f t="shared" ca="1" si="39"/>
        <v>0.29135592125266191</v>
      </c>
      <c r="AH91" s="97">
        <f t="shared" ca="1" si="40"/>
        <v>0.14779058097331457</v>
      </c>
    </row>
    <row r="92" spans="1:34" x14ac:dyDescent="0.3">
      <c r="A92" s="94">
        <v>40969</v>
      </c>
      <c r="B92" s="112">
        <f>IF('Raw Data'!B106="","",'Raw Data'!B106)</f>
        <v>11.9</v>
      </c>
      <c r="C92" s="112">
        <f>IF('Raw Data'!C106="","",'Raw Data'!C106)</f>
        <v>20.9</v>
      </c>
      <c r="D92" s="112">
        <f>IF('Raw Data'!D106="","",'Raw Data'!D106)</f>
        <v>8.8362890609594178</v>
      </c>
      <c r="E92" s="95">
        <f>IF('Raw Data'!E106="","",'Raw Data'!E106)</f>
        <v>2.870533801821209</v>
      </c>
      <c r="F92" s="112">
        <f>IF('Raw Data'!F106="","",'Raw Data'!F106)</f>
        <v>12.100000000000005</v>
      </c>
      <c r="G92" s="112">
        <f>IF('Raw Data'!G106="","",'Raw Data'!G106)</f>
        <v>11.7</v>
      </c>
      <c r="H92" s="95">
        <f>IF('Raw Data'!J106="","",'Raw Data'!J106)</f>
        <v>53.1</v>
      </c>
      <c r="I92" s="95">
        <f>IF('Raw Data'!K106="","",'Raw Data'!K106)</f>
        <v>58</v>
      </c>
      <c r="J92" s="105"/>
      <c r="K92" s="97">
        <f t="shared" ca="1" si="46"/>
        <v>0.45820811476081313</v>
      </c>
      <c r="L92" s="97">
        <f t="shared" ca="1" si="46"/>
        <v>0.40165255313466947</v>
      </c>
      <c r="M92" s="97">
        <f t="shared" ca="1" si="46"/>
        <v>4.7074502347052551E-2</v>
      </c>
      <c r="N92" s="97">
        <f t="shared" ca="1" si="46"/>
        <v>-0.30685561893256791</v>
      </c>
      <c r="O92" s="97">
        <f t="shared" ca="1" si="46"/>
        <v>-0.20990637204998569</v>
      </c>
      <c r="P92" s="97">
        <f t="shared" ca="1" si="46"/>
        <v>0.18985690726108922</v>
      </c>
      <c r="Q92" s="97">
        <f t="shared" ca="1" si="46"/>
        <v>0.65415251920279793</v>
      </c>
      <c r="R92" s="97">
        <f t="shared" ca="1" si="46"/>
        <v>0.81813533329903909</v>
      </c>
      <c r="S92" s="97">
        <f t="shared" ca="1" si="21"/>
        <v>9.6671681086845138E-2</v>
      </c>
      <c r="T92" s="97">
        <f t="shared" ca="1" si="36"/>
        <v>0.57632390296984481</v>
      </c>
      <c r="V92" s="97"/>
      <c r="W92" s="100"/>
      <c r="X92" s="94">
        <v>40969</v>
      </c>
      <c r="Y92" s="97">
        <f t="shared" ca="1" si="47"/>
        <v>1.0293081943612405</v>
      </c>
      <c r="Z92" s="97">
        <f t="shared" ca="1" si="48"/>
        <v>0.43814036467624806</v>
      </c>
      <c r="AA92" s="97">
        <f t="shared" ca="1" si="49"/>
        <v>4.9290664425831583E-2</v>
      </c>
      <c r="AB92" s="97">
        <f t="shared" ca="1" si="50"/>
        <v>-6.2800769929012193E-2</v>
      </c>
      <c r="AC92" s="97">
        <f t="shared" ca="1" si="51"/>
        <v>-0.30501719935283794</v>
      </c>
      <c r="AD92" s="97">
        <f t="shared" ca="1" si="52"/>
        <v>0.13900752112224046</v>
      </c>
      <c r="AE92" s="97">
        <f t="shared" ca="1" si="53"/>
        <v>9.3084661908684654E-2</v>
      </c>
      <c r="AF92" s="97">
        <f t="shared" ca="1" si="54"/>
        <v>0.51126303292785824</v>
      </c>
      <c r="AG92" s="97">
        <f t="shared" ca="1" si="39"/>
        <v>0.21465479588395167</v>
      </c>
      <c r="AH92" s="97">
        <f t="shared" ca="1" si="40"/>
        <v>0.24716243575358463</v>
      </c>
    </row>
    <row r="93" spans="1:34" x14ac:dyDescent="0.3">
      <c r="A93" s="94">
        <v>41000</v>
      </c>
      <c r="B93" s="95">
        <f>IF('Raw Data'!B107="","",'Raw Data'!B107)</f>
        <v>9.3000000000000007</v>
      </c>
      <c r="C93" s="95">
        <f>IF('Raw Data'!C107="","",'Raw Data'!C107)</f>
        <v>20.2</v>
      </c>
      <c r="D93" s="95">
        <f>IF('Raw Data'!D107="","",'Raw Data'!D107)</f>
        <v>4.844079387115019</v>
      </c>
      <c r="E93" s="95">
        <f>IF('Raw Data'!E107="","",'Raw Data'!E107)</f>
        <v>-2.1049134224788562</v>
      </c>
      <c r="F93" s="95">
        <f>IF('Raw Data'!F107="","",'Raw Data'!F107)</f>
        <v>11.999999999999995</v>
      </c>
      <c r="G93" s="95">
        <f>IF('Raw Data'!G107="","",'Raw Data'!G107)</f>
        <v>11.000000000000005</v>
      </c>
      <c r="H93" s="95">
        <f>IF('Raw Data'!J107="","",'Raw Data'!J107)</f>
        <v>53.3</v>
      </c>
      <c r="I93" s="95">
        <f>IF('Raw Data'!K107="","",'Raw Data'!K107)</f>
        <v>56.1</v>
      </c>
      <c r="J93" s="105"/>
      <c r="K93" s="97">
        <f t="shared" ca="1" si="46"/>
        <v>-4.2306561742932035E-2</v>
      </c>
      <c r="L93" s="97">
        <f t="shared" ca="1" si="46"/>
        <v>0.33779888293690713</v>
      </c>
      <c r="M93" s="97">
        <f t="shared" ca="1" si="46"/>
        <v>-0.19585694929472058</v>
      </c>
      <c r="N93" s="97">
        <f t="shared" ca="1" si="46"/>
        <v>-0.57919356923150811</v>
      </c>
      <c r="O93" s="97">
        <f t="shared" ca="1" si="46"/>
        <v>-0.22669063569166711</v>
      </c>
      <c r="P93" s="97">
        <f t="shared" ca="1" si="46"/>
        <v>8.307319636950776E-2</v>
      </c>
      <c r="Q93" s="97">
        <f t="shared" ca="1" si="46"/>
        <v>0.72577820311268315</v>
      </c>
      <c r="R93" s="97">
        <f t="shared" ca="1" si="46"/>
        <v>0.23507796259379596</v>
      </c>
      <c r="S93" s="97">
        <f t="shared" ca="1" si="21"/>
        <v>-0.10386260610906883</v>
      </c>
      <c r="T93" s="97">
        <f t="shared" ca="1" si="36"/>
        <v>0.21730734124241727</v>
      </c>
      <c r="V93" s="97"/>
      <c r="W93" s="100"/>
      <c r="X93" s="94">
        <v>41000</v>
      </c>
      <c r="Y93" s="97">
        <f t="shared" ca="1" si="47"/>
        <v>0.89455424299484754</v>
      </c>
      <c r="Z93" s="97">
        <f t="shared" ca="1" si="48"/>
        <v>0.39861190217287135</v>
      </c>
      <c r="AA93" s="97">
        <f t="shared" ca="1" si="49"/>
        <v>0.15879950958877082</v>
      </c>
      <c r="AB93" s="97">
        <f t="shared" ca="1" si="50"/>
        <v>0.26876580662610794</v>
      </c>
      <c r="AC93" s="97">
        <f t="shared" ca="1" si="51"/>
        <v>-0.22109588114443987</v>
      </c>
      <c r="AD93" s="97">
        <f t="shared" ca="1" si="52"/>
        <v>0.15934727557778</v>
      </c>
      <c r="AE93" s="97">
        <f t="shared" ca="1" si="53"/>
        <v>0.42733785348815584</v>
      </c>
      <c r="AF93" s="97">
        <f t="shared" ca="1" si="54"/>
        <v>0.55217933964401555</v>
      </c>
      <c r="AG93" s="97">
        <f t="shared" ca="1" si="39"/>
        <v>0.27649714263598957</v>
      </c>
      <c r="AH93" s="97">
        <f t="shared" ca="1" si="40"/>
        <v>0.23924914902947225</v>
      </c>
    </row>
    <row r="94" spans="1:34" x14ac:dyDescent="0.3">
      <c r="A94" s="94">
        <v>41030</v>
      </c>
      <c r="B94" s="95">
        <f>IF('Raw Data'!B108="","",'Raw Data'!B108)</f>
        <v>9.6</v>
      </c>
      <c r="C94" s="95">
        <f>IF('Raw Data'!C108="","",'Raw Data'!C108)</f>
        <v>20.100000000000001</v>
      </c>
      <c r="D94" s="95">
        <f>IF('Raw Data'!D108="","",'Raw Data'!D108)</f>
        <v>15.270835588439425</v>
      </c>
      <c r="E94" s="95">
        <f>IF('Raw Data'!E108="","",'Raw Data'!E108)</f>
        <v>11.537002564904826</v>
      </c>
      <c r="F94" s="95">
        <f>IF('Raw Data'!F108="","",'Raw Data'!F108)</f>
        <v>12.7</v>
      </c>
      <c r="G94" s="95">
        <f>IF('Raw Data'!G108="","",'Raw Data'!G108)</f>
        <v>11.3</v>
      </c>
      <c r="H94" s="95">
        <f>IF('Raw Data'!J108="","",'Raw Data'!J108)</f>
        <v>50.4</v>
      </c>
      <c r="I94" s="95">
        <f>IF('Raw Data'!K108="","",'Raw Data'!K108)</f>
        <v>55.2</v>
      </c>
      <c r="J94" s="105"/>
      <c r="K94" s="97">
        <f t="shared" ca="1" si="46"/>
        <v>1.5445131699807598E-2</v>
      </c>
      <c r="L94" s="97">
        <f t="shared" ca="1" si="46"/>
        <v>0.32867693005151266</v>
      </c>
      <c r="M94" s="97">
        <f t="shared" ca="1" si="46"/>
        <v>0.43862551200932071</v>
      </c>
      <c r="N94" s="97">
        <f t="shared" ca="1" si="46"/>
        <v>0.16751547433131714</v>
      </c>
      <c r="O94" s="97">
        <f t="shared" ca="1" si="46"/>
        <v>-0.10920079019990857</v>
      </c>
      <c r="P94" s="97">
        <f t="shared" ca="1" si="46"/>
        <v>0.12883764389447094</v>
      </c>
      <c r="Q94" s="97">
        <f t="shared" ca="1" si="46"/>
        <v>-0.31279421358067433</v>
      </c>
      <c r="R94" s="97">
        <f t="shared" ca="1" si="46"/>
        <v>-4.1107107740266338E-2</v>
      </c>
      <c r="S94" s="97">
        <f t="shared" ca="1" si="21"/>
        <v>0.16164998363108674</v>
      </c>
      <c r="T94" s="97">
        <f t="shared" ref="T94:T125" ca="1" si="55">$BC$6*R94+$BD$6*Q94+$BE$6*P94+$BF$6*O94+$BG$6*N94+$BH$6*M94+$BI$6*L94</f>
        <v>0.34040272931186</v>
      </c>
      <c r="V94" s="97"/>
      <c r="W94" s="100"/>
      <c r="X94" s="94">
        <v>41030</v>
      </c>
      <c r="Y94" s="97">
        <f t="shared" ca="1" si="47"/>
        <v>0.14378222823922956</v>
      </c>
      <c r="Z94" s="97">
        <f t="shared" ca="1" si="48"/>
        <v>0.35604278870769646</v>
      </c>
      <c r="AA94" s="97">
        <f t="shared" ca="1" si="49"/>
        <v>9.6614355020550893E-2</v>
      </c>
      <c r="AB94" s="97">
        <f t="shared" ca="1" si="50"/>
        <v>-0.23951123794425291</v>
      </c>
      <c r="AC94" s="97">
        <f t="shared" ca="1" si="51"/>
        <v>-0.18193259931385378</v>
      </c>
      <c r="AD94" s="97">
        <f t="shared" ca="1" si="52"/>
        <v>0.13392258250835598</v>
      </c>
      <c r="AE94" s="97">
        <f t="shared" ca="1" si="53"/>
        <v>0.35571216957826896</v>
      </c>
      <c r="AF94" s="97">
        <f t="shared" ca="1" si="54"/>
        <v>0.3373687293841896</v>
      </c>
      <c r="AG94" s="97">
        <f t="shared" ca="1" si="39"/>
        <v>5.148635286962102E-2</v>
      </c>
      <c r="AH94" s="97">
        <f t="shared" ca="1" si="40"/>
        <v>0.3780113245080407</v>
      </c>
    </row>
    <row r="95" spans="1:34" x14ac:dyDescent="0.3">
      <c r="A95" s="94">
        <v>41061</v>
      </c>
      <c r="B95" s="95">
        <f>IF('Raw Data'!B109="","",'Raw Data'!B109)</f>
        <v>9.5</v>
      </c>
      <c r="C95" s="95">
        <f>IF('Raw Data'!C109="","",'Raw Data'!C109)</f>
        <v>20.399999999999999</v>
      </c>
      <c r="D95" s="95">
        <f>IF('Raw Data'!D109="","",'Raw Data'!D109)</f>
        <v>11.078785632663147</v>
      </c>
      <c r="E95" s="95">
        <f>IF('Raw Data'!E109="","",'Raw Data'!E109)</f>
        <v>5.430400273987174</v>
      </c>
      <c r="F95" s="95">
        <f>IF('Raw Data'!F109="","",'Raw Data'!F109)</f>
        <v>13.799999999999997</v>
      </c>
      <c r="G95" s="95">
        <f>IF('Raw Data'!G109="","",'Raw Data'!G109)</f>
        <v>12.299999999999994</v>
      </c>
      <c r="H95" s="95">
        <f>IF('Raw Data'!J109="","",'Raw Data'!J109)</f>
        <v>50.2</v>
      </c>
      <c r="I95" s="95">
        <f>IF('Raw Data'!K109="","",'Raw Data'!K109)</f>
        <v>56.7</v>
      </c>
      <c r="J95" s="105"/>
      <c r="K95" s="97">
        <f t="shared" ca="1" si="46"/>
        <v>-3.8054327811056134E-3</v>
      </c>
      <c r="L95" s="97">
        <f t="shared" ca="1" si="46"/>
        <v>0.35604278870769629</v>
      </c>
      <c r="M95" s="97">
        <f t="shared" ca="1" si="46"/>
        <v>0.18353350424639006</v>
      </c>
      <c r="N95" s="97">
        <f t="shared" ca="1" si="46"/>
        <v>-0.1667378050677587</v>
      </c>
      <c r="O95" s="97">
        <f t="shared" ca="1" si="46"/>
        <v>7.5426109858567583E-2</v>
      </c>
      <c r="P95" s="97">
        <f t="shared" ca="1" si="46"/>
        <v>0.28138580231101612</v>
      </c>
      <c r="Q95" s="97">
        <f t="shared" ca="1" si="46"/>
        <v>-0.38441989749055955</v>
      </c>
      <c r="R95" s="97">
        <f t="shared" ca="1" si="46"/>
        <v>0.4192013428165049</v>
      </c>
      <c r="S95" s="97">
        <f t="shared" ref="S95:S158" ca="1" si="56">AVERAGE(K95:P95)</f>
        <v>0.12097416121246762</v>
      </c>
      <c r="T95" s="97">
        <f t="shared" ca="1" si="55"/>
        <v>0.41346956819243408</v>
      </c>
      <c r="V95" s="97"/>
      <c r="W95" s="100"/>
      <c r="X95" s="94">
        <v>41061</v>
      </c>
      <c r="Y95" s="97">
        <f t="shared" ca="1" si="47"/>
        <v>-1.0222287608076683E-2</v>
      </c>
      <c r="Z95" s="97">
        <f t="shared" ca="1" si="48"/>
        <v>0.34083953389870536</v>
      </c>
      <c r="AA95" s="97">
        <f t="shared" ca="1" si="49"/>
        <v>0.14210068898699671</v>
      </c>
      <c r="AB95" s="97">
        <f t="shared" ca="1" si="50"/>
        <v>-0.19280529998931653</v>
      </c>
      <c r="AC95" s="97">
        <f t="shared" ca="1" si="51"/>
        <v>-8.6821772011002704E-2</v>
      </c>
      <c r="AD95" s="97">
        <f t="shared" ca="1" si="52"/>
        <v>0.16443221419166495</v>
      </c>
      <c r="AE95" s="97">
        <f t="shared" ca="1" si="53"/>
        <v>9.5213640138164246E-3</v>
      </c>
      <c r="AF95" s="97">
        <f t="shared" ca="1" si="54"/>
        <v>0.20439073255667817</v>
      </c>
      <c r="AG95" s="97">
        <f t="shared" ca="1" si="39"/>
        <v>5.9587179578161842E-2</v>
      </c>
      <c r="AH95" s="97">
        <f t="shared" ca="1" si="40"/>
        <v>0.32372654624890379</v>
      </c>
    </row>
    <row r="96" spans="1:34" x14ac:dyDescent="0.3">
      <c r="A96" s="94">
        <v>41091</v>
      </c>
      <c r="B96" s="95">
        <f>IF('Raw Data'!B110="","",'Raw Data'!B110)</f>
        <v>9.1999999999999993</v>
      </c>
      <c r="C96" s="95">
        <f>IF('Raw Data'!C110="","",'Raw Data'!C110)</f>
        <v>20.399999999999999</v>
      </c>
      <c r="D96" s="95">
        <f>IF('Raw Data'!D110="","",'Raw Data'!D110)</f>
        <v>1.0088437976374671</v>
      </c>
      <c r="E96" s="95">
        <f>IF('Raw Data'!E110="","",'Raw Data'!E110)</f>
        <v>4.9337705540572472</v>
      </c>
      <c r="F96" s="95">
        <f>IF('Raw Data'!F110="","",'Raw Data'!F110)</f>
        <v>14.200000000000003</v>
      </c>
      <c r="G96" s="95">
        <f>IF('Raw Data'!G110="","",'Raw Data'!G110)</f>
        <v>12.300000000000002</v>
      </c>
      <c r="H96" s="95">
        <f>IF('Raw Data'!J110="","",'Raw Data'!J110)</f>
        <v>50.1</v>
      </c>
      <c r="I96" s="95">
        <f>IF('Raw Data'!K110="","",'Raw Data'!K110)</f>
        <v>55.6</v>
      </c>
      <c r="J96" s="105"/>
      <c r="K96" s="97">
        <f t="shared" ca="1" si="46"/>
        <v>-6.1557126223845585E-2</v>
      </c>
      <c r="L96" s="97">
        <f t="shared" ca="1" si="46"/>
        <v>0.35604278870769629</v>
      </c>
      <c r="M96" s="97">
        <f t="shared" ca="1" si="46"/>
        <v>-0.42923631191791911</v>
      </c>
      <c r="N96" s="97">
        <f t="shared" ca="1" si="46"/>
        <v>-0.19392151617671932</v>
      </c>
      <c r="O96" s="97">
        <f t="shared" ca="1" si="46"/>
        <v>0.14256316442528727</v>
      </c>
      <c r="P96" s="97">
        <f t="shared" ca="1" si="46"/>
        <v>0.28138580231101745</v>
      </c>
      <c r="Q96" s="97">
        <f t="shared" ca="1" si="46"/>
        <v>-0.42023273944550343</v>
      </c>
      <c r="R96" s="97">
        <f t="shared" ca="1" si="46"/>
        <v>8.1641812408205561E-2</v>
      </c>
      <c r="S96" s="97">
        <f t="shared" ca="1" si="56"/>
        <v>1.5879466854252833E-2</v>
      </c>
      <c r="T96" s="97">
        <f t="shared" ca="1" si="55"/>
        <v>-0.45896229954858686</v>
      </c>
      <c r="V96" s="97"/>
      <c r="W96" s="100"/>
      <c r="X96" s="94">
        <v>41091</v>
      </c>
      <c r="Y96" s="97">
        <f t="shared" ca="1" si="47"/>
        <v>-1.6639142435047865E-2</v>
      </c>
      <c r="Z96" s="97">
        <f t="shared" ca="1" si="48"/>
        <v>0.34692083582230171</v>
      </c>
      <c r="AA96" s="97">
        <f t="shared" ca="1" si="49"/>
        <v>6.4307568112597233E-2</v>
      </c>
      <c r="AB96" s="97">
        <f t="shared" ca="1" si="50"/>
        <v>-6.4381282304386958E-2</v>
      </c>
      <c r="AC96" s="97">
        <f t="shared" ca="1" si="51"/>
        <v>3.6262828027982093E-2</v>
      </c>
      <c r="AD96" s="97">
        <f t="shared" ca="1" si="52"/>
        <v>0.23053641617216816</v>
      </c>
      <c r="AE96" s="97">
        <f t="shared" ca="1" si="53"/>
        <v>-0.37248228350557905</v>
      </c>
      <c r="AF96" s="97">
        <f t="shared" ca="1" si="54"/>
        <v>0.15324534916148139</v>
      </c>
      <c r="AG96" s="97">
        <f t="shared" ref="AG96:AG127" ca="1" si="57">IF(OR(S96="",S95="",S94=""),"",AVERAGE(S94:S96))</f>
        <v>9.9501203899269072E-2</v>
      </c>
      <c r="AH96" s="97">
        <f t="shared" ref="AH96:AH127" ca="1" si="58">IF(OR(T96="",T95="",T94=""),"",AVERAGE(T94:T96))</f>
        <v>9.83033326519024E-2</v>
      </c>
    </row>
    <row r="97" spans="1:34" x14ac:dyDescent="0.3">
      <c r="A97" s="94">
        <v>41122</v>
      </c>
      <c r="B97" s="95">
        <f>IF('Raw Data'!B111="","",'Raw Data'!B111)</f>
        <v>8.9</v>
      </c>
      <c r="C97" s="95">
        <f>IF('Raw Data'!C111="","",'Raw Data'!C111)</f>
        <v>20.2</v>
      </c>
      <c r="D97" s="95">
        <f>IF('Raw Data'!D111="","",'Raw Data'!D111)</f>
        <v>2.6731855990856563</v>
      </c>
      <c r="E97" s="95">
        <f>IF('Raw Data'!E111="","",'Raw Data'!E111)</f>
        <v>-0.3277102069900405</v>
      </c>
      <c r="F97" s="95">
        <f>IF('Raw Data'!F111="","",'Raw Data'!F111)</f>
        <v>14.100000000000001</v>
      </c>
      <c r="G97" s="95">
        <f>IF('Raw Data'!G111="","",'Raw Data'!G111)</f>
        <v>12.2</v>
      </c>
      <c r="H97" s="95">
        <f>IF('Raw Data'!J111="","",'Raw Data'!J111)</f>
        <v>49.2</v>
      </c>
      <c r="I97" s="95">
        <f>IF('Raw Data'!K111="","",'Raw Data'!K111)</f>
        <v>56.3</v>
      </c>
      <c r="J97" s="105"/>
      <c r="K97" s="97">
        <f t="shared" ca="1" si="46"/>
        <v>-0.11930881966658521</v>
      </c>
      <c r="L97" s="97">
        <f t="shared" ca="1" si="46"/>
        <v>0.33779888293690713</v>
      </c>
      <c r="M97" s="97">
        <f t="shared" ca="1" si="46"/>
        <v>-0.32795882328728287</v>
      </c>
      <c r="N97" s="97">
        <f t="shared" ca="1" si="46"/>
        <v>-0.48191590570669851</v>
      </c>
      <c r="O97" s="97">
        <f t="shared" ca="1" si="46"/>
        <v>0.12577890078360734</v>
      </c>
      <c r="P97" s="97">
        <f t="shared" ca="1" si="46"/>
        <v>0.26613098646936234</v>
      </c>
      <c r="Q97" s="97">
        <f t="shared" ca="1" si="46"/>
        <v>-0.74254831703999336</v>
      </c>
      <c r="R97" s="97">
        <f t="shared" ca="1" si="46"/>
        <v>0.29645242266803079</v>
      </c>
      <c r="S97" s="97">
        <f t="shared" ca="1" si="56"/>
        <v>-3.3245796411781631E-2</v>
      </c>
      <c r="T97" s="97">
        <f t="shared" ca="1" si="55"/>
        <v>-9.7453484154323755E-2</v>
      </c>
      <c r="V97" s="97"/>
      <c r="W97" s="100"/>
      <c r="X97" s="94">
        <v>41122</v>
      </c>
      <c r="Y97" s="97">
        <f t="shared" ca="1" si="47"/>
        <v>-6.1557126223845467E-2</v>
      </c>
      <c r="Z97" s="97">
        <f t="shared" ca="1" si="48"/>
        <v>0.34996148678409988</v>
      </c>
      <c r="AA97" s="97">
        <f t="shared" ca="1" si="49"/>
        <v>-0.19122054365293731</v>
      </c>
      <c r="AB97" s="97">
        <f t="shared" ca="1" si="50"/>
        <v>-0.28085840898372555</v>
      </c>
      <c r="AC97" s="97">
        <f t="shared" ca="1" si="51"/>
        <v>0.11458939168915405</v>
      </c>
      <c r="AD97" s="97">
        <f t="shared" ca="1" si="52"/>
        <v>0.27630086369713197</v>
      </c>
      <c r="AE97" s="97">
        <f t="shared" ca="1" si="53"/>
        <v>-0.51573365132535209</v>
      </c>
      <c r="AF97" s="97">
        <f t="shared" ca="1" si="54"/>
        <v>0.26576519263091375</v>
      </c>
      <c r="AG97" s="97">
        <f t="shared" ca="1" si="57"/>
        <v>3.453594388497961E-2</v>
      </c>
      <c r="AH97" s="97">
        <f t="shared" ca="1" si="58"/>
        <v>-4.7648738503492181E-2</v>
      </c>
    </row>
    <row r="98" spans="1:34" x14ac:dyDescent="0.3">
      <c r="A98" s="94">
        <v>41153</v>
      </c>
      <c r="B98" s="95">
        <f>IF('Raw Data'!B112="","",'Raw Data'!B112)</f>
        <v>9.1999999999999993</v>
      </c>
      <c r="C98" s="95">
        <f>IF('Raw Data'!C112="","",'Raw Data'!C112)</f>
        <v>20.5</v>
      </c>
      <c r="D98" s="95">
        <f>IF('Raw Data'!D112="","",'Raw Data'!D112)</f>
        <v>9.7511498997523294</v>
      </c>
      <c r="E98" s="95">
        <f>IF('Raw Data'!E112="","",'Raw Data'!E112)</f>
        <v>2.6351062100848948</v>
      </c>
      <c r="F98" s="95">
        <f>IF('Raw Data'!F112="","",'Raw Data'!F112)</f>
        <v>14.399999999999995</v>
      </c>
      <c r="G98" s="95">
        <f>IF('Raw Data'!G112="","",'Raw Data'!G112)</f>
        <v>13.299999999999994</v>
      </c>
      <c r="H98" s="95">
        <f>IF('Raw Data'!J112="","",'Raw Data'!J112)</f>
        <v>49.8</v>
      </c>
      <c r="I98" s="95">
        <f>IF('Raw Data'!K112="","",'Raw Data'!K112)</f>
        <v>53.7</v>
      </c>
      <c r="J98" s="105"/>
      <c r="K98" s="97">
        <f t="shared" ca="1" si="46"/>
        <v>-6.1557126223845585E-2</v>
      </c>
      <c r="L98" s="97">
        <f t="shared" ca="1" si="46"/>
        <v>0.36516474159309109</v>
      </c>
      <c r="M98" s="97">
        <f t="shared" ca="1" si="46"/>
        <v>0.10274504316916133</v>
      </c>
      <c r="N98" s="97">
        <f t="shared" ca="1" si="46"/>
        <v>-0.31974207212699468</v>
      </c>
      <c r="O98" s="97">
        <f t="shared" ca="1" si="46"/>
        <v>0.17613169170864532</v>
      </c>
      <c r="P98" s="97">
        <f t="shared" ca="1" si="46"/>
        <v>0.43393396072756235</v>
      </c>
      <c r="Q98" s="97">
        <f t="shared" ca="1" si="46"/>
        <v>-0.52767126531033504</v>
      </c>
      <c r="R98" s="97">
        <f t="shared" ca="1" si="46"/>
        <v>-0.50141555829703754</v>
      </c>
      <c r="S98" s="97">
        <f t="shared" ca="1" si="56"/>
        <v>0.1161127064746033</v>
      </c>
      <c r="T98" s="97">
        <f t="shared" ca="1" si="55"/>
        <v>-3.2453754354836023E-2</v>
      </c>
      <c r="V98" s="97"/>
      <c r="W98" s="100"/>
      <c r="X98" s="94">
        <v>41153</v>
      </c>
      <c r="Y98" s="97">
        <f t="shared" ca="1" si="47"/>
        <v>-8.0807690704758794E-2</v>
      </c>
      <c r="Z98" s="97">
        <f t="shared" ca="1" si="48"/>
        <v>0.35300213774589811</v>
      </c>
      <c r="AA98" s="97">
        <f t="shared" ca="1" si="49"/>
        <v>-0.21815003067868022</v>
      </c>
      <c r="AB98" s="97">
        <f t="shared" ca="1" si="50"/>
        <v>-0.33185983133680413</v>
      </c>
      <c r="AC98" s="97">
        <f t="shared" ca="1" si="51"/>
        <v>0.14815791897251329</v>
      </c>
      <c r="AD98" s="97">
        <f t="shared" ca="1" si="52"/>
        <v>0.32715024983598068</v>
      </c>
      <c r="AE98" s="97">
        <f t="shared" ca="1" si="53"/>
        <v>-0.56348410726527731</v>
      </c>
      <c r="AF98" s="97">
        <f t="shared" ca="1" si="54"/>
        <v>-4.1107107740267067E-2</v>
      </c>
      <c r="AG98" s="97">
        <f t="shared" ca="1" si="57"/>
        <v>3.2915458972358168E-2</v>
      </c>
      <c r="AH98" s="97">
        <f t="shared" ca="1" si="58"/>
        <v>-0.1962898460192489</v>
      </c>
    </row>
    <row r="99" spans="1:34" x14ac:dyDescent="0.3">
      <c r="A99" s="94">
        <v>41183</v>
      </c>
      <c r="B99" s="95">
        <f>IF('Raw Data'!B113="","",'Raw Data'!B113)</f>
        <v>9.6</v>
      </c>
      <c r="C99" s="95">
        <f>IF('Raw Data'!C113="","",'Raw Data'!C113)</f>
        <v>20.7</v>
      </c>
      <c r="D99" s="95">
        <f>IF('Raw Data'!D113="","",'Raw Data'!D113)</f>
        <v>11.543545681020897</v>
      </c>
      <c r="E99" s="95">
        <f>IF('Raw Data'!E113="","",'Raw Data'!E113)</f>
        <v>0.22263930340703886</v>
      </c>
      <c r="F99" s="95">
        <f>IF('Raw Data'!F113="","",'Raw Data'!F113)</f>
        <v>14.199999999999998</v>
      </c>
      <c r="G99" s="95">
        <f>IF('Raw Data'!G113="","",'Raw Data'!G113)</f>
        <v>13.599999999999994</v>
      </c>
      <c r="H99" s="95">
        <f>IF('Raw Data'!J113="","",'Raw Data'!J113)</f>
        <v>50.2</v>
      </c>
      <c r="I99" s="95">
        <f>IF('Raw Data'!K113="","",'Raw Data'!K113)</f>
        <v>55.5</v>
      </c>
      <c r="J99" s="105"/>
      <c r="K99" s="97">
        <f t="shared" ca="1" si="46"/>
        <v>1.5445131699807598E-2</v>
      </c>
      <c r="L99" s="97">
        <f t="shared" ca="1" si="46"/>
        <v>0.38340864736388025</v>
      </c>
      <c r="M99" s="97">
        <f t="shared" ca="1" si="46"/>
        <v>0.21181479266477224</v>
      </c>
      <c r="N99" s="97">
        <f t="shared" ca="1" si="46"/>
        <v>-0.45179176794526321</v>
      </c>
      <c r="O99" s="97">
        <f t="shared" ca="1" si="46"/>
        <v>0.14256316442528635</v>
      </c>
      <c r="P99" s="97">
        <f t="shared" ca="1" si="46"/>
        <v>0.4796984082525263</v>
      </c>
      <c r="Q99" s="97">
        <f t="shared" ca="1" si="46"/>
        <v>-0.38441989749055955</v>
      </c>
      <c r="R99" s="97">
        <f t="shared" ca="1" si="46"/>
        <v>5.0954582371087034E-2</v>
      </c>
      <c r="S99" s="97">
        <f t="shared" ca="1" si="56"/>
        <v>0.13018972941016826</v>
      </c>
      <c r="T99" s="97">
        <f t="shared" ca="1" si="55"/>
        <v>0.41716835952490539</v>
      </c>
      <c r="V99" s="97"/>
      <c r="W99" s="100"/>
      <c r="X99" s="94">
        <v>41183</v>
      </c>
      <c r="Y99" s="97">
        <f t="shared" ca="1" si="47"/>
        <v>-5.5140271396874406E-2</v>
      </c>
      <c r="Z99" s="97">
        <f t="shared" ca="1" si="48"/>
        <v>0.36212409063129281</v>
      </c>
      <c r="AA99" s="97">
        <f t="shared" ca="1" si="49"/>
        <v>-4.4663291511164343E-3</v>
      </c>
      <c r="AB99" s="97">
        <f t="shared" ca="1" si="50"/>
        <v>-0.41781658192631882</v>
      </c>
      <c r="AC99" s="97">
        <f t="shared" ca="1" si="51"/>
        <v>0.14815791897251299</v>
      </c>
      <c r="AD99" s="97">
        <f t="shared" ca="1" si="52"/>
        <v>0.39325445181648372</v>
      </c>
      <c r="AE99" s="97">
        <f t="shared" ca="1" si="53"/>
        <v>-0.55154649328029592</v>
      </c>
      <c r="AF99" s="97">
        <f t="shared" ca="1" si="54"/>
        <v>-5.1336184419306576E-2</v>
      </c>
      <c r="AG99" s="97">
        <f t="shared" ca="1" si="57"/>
        <v>7.1018879824329972E-2</v>
      </c>
      <c r="AH99" s="97">
        <f t="shared" ca="1" si="58"/>
        <v>9.5753707005248545E-2</v>
      </c>
    </row>
    <row r="100" spans="1:34" x14ac:dyDescent="0.3">
      <c r="A100" s="94">
        <v>41214</v>
      </c>
      <c r="B100" s="95">
        <f>IF('Raw Data'!B114="","",'Raw Data'!B114)</f>
        <v>10.1</v>
      </c>
      <c r="C100" s="95">
        <f>IF('Raw Data'!C114="","",'Raw Data'!C114)</f>
        <v>20.7</v>
      </c>
      <c r="D100" s="95">
        <f>IF('Raw Data'!D114="","",'Raw Data'!D114)</f>
        <v>2.8413978186322297</v>
      </c>
      <c r="E100" s="95">
        <f>IF('Raw Data'!E114="","",'Raw Data'!E114)</f>
        <v>-0.74275552101056885</v>
      </c>
      <c r="F100" s="95">
        <f>IF('Raw Data'!F114="","",'Raw Data'!F114)</f>
        <v>13.7</v>
      </c>
      <c r="G100" s="95">
        <f>IF('Raw Data'!G114="","",'Raw Data'!G114)</f>
        <v>13.800000000000006</v>
      </c>
      <c r="H100" s="95">
        <f>IF('Raw Data'!J114="","",'Raw Data'!J114)</f>
        <v>50.6</v>
      </c>
      <c r="I100" s="95">
        <f>IF('Raw Data'!K114="","",'Raw Data'!K114)</f>
        <v>55.6</v>
      </c>
      <c r="J100" s="105"/>
      <c r="K100" s="97">
        <f t="shared" ca="1" si="46"/>
        <v>0.111697954104374</v>
      </c>
      <c r="L100" s="97">
        <f t="shared" ca="1" si="46"/>
        <v>0.38340864736388025</v>
      </c>
      <c r="M100" s="97">
        <f t="shared" ca="1" si="46"/>
        <v>-0.31772287828017037</v>
      </c>
      <c r="N100" s="97">
        <f t="shared" ca="1" si="46"/>
        <v>-0.50463398209377774</v>
      </c>
      <c r="O100" s="97">
        <f t="shared" ca="1" si="46"/>
        <v>5.8641846216888255E-2</v>
      </c>
      <c r="P100" s="97">
        <f t="shared" ca="1" si="46"/>
        <v>0.51020803993583741</v>
      </c>
      <c r="Q100" s="97">
        <f t="shared" ca="1" si="46"/>
        <v>-0.24116852967078653</v>
      </c>
      <c r="R100" s="97">
        <f t="shared" ca="1" si="46"/>
        <v>8.1641812408205561E-2</v>
      </c>
      <c r="S100" s="97">
        <f t="shared" ca="1" si="56"/>
        <v>4.0266604541171959E-2</v>
      </c>
      <c r="T100" s="97">
        <f t="shared" ca="1" si="55"/>
        <v>-0.19239866381585685</v>
      </c>
      <c r="V100" s="97"/>
      <c r="W100" s="100"/>
      <c r="X100" s="94">
        <v>41214</v>
      </c>
      <c r="Y100" s="97">
        <f t="shared" ca="1" si="47"/>
        <v>2.1861986526778673E-2</v>
      </c>
      <c r="Z100" s="97">
        <f t="shared" ca="1" si="48"/>
        <v>0.37732734544028385</v>
      </c>
      <c r="AA100" s="97">
        <f t="shared" ca="1" si="49"/>
        <v>-1.0543474820789434E-3</v>
      </c>
      <c r="AB100" s="97">
        <f t="shared" ca="1" si="50"/>
        <v>-0.42538927405534527</v>
      </c>
      <c r="AC100" s="97">
        <f t="shared" ca="1" si="51"/>
        <v>0.12577890078360665</v>
      </c>
      <c r="AD100" s="97">
        <f t="shared" ca="1" si="52"/>
        <v>0.47461346963864209</v>
      </c>
      <c r="AE100" s="97">
        <f t="shared" ca="1" si="53"/>
        <v>-0.38441989749056038</v>
      </c>
      <c r="AF100" s="97">
        <f t="shared" ca="1" si="54"/>
        <v>-0.12293972117258166</v>
      </c>
      <c r="AG100" s="97">
        <f t="shared" ca="1" si="57"/>
        <v>9.5523013475314514E-2</v>
      </c>
      <c r="AH100" s="97">
        <f t="shared" ca="1" si="58"/>
        <v>6.4105313784737508E-2</v>
      </c>
    </row>
    <row r="101" spans="1:34" x14ac:dyDescent="0.3">
      <c r="A101" s="94">
        <v>41244</v>
      </c>
      <c r="B101" s="95">
        <f>IF('Raw Data'!B115="","",'Raw Data'!B115)</f>
        <v>10.3</v>
      </c>
      <c r="C101" s="95">
        <f>IF('Raw Data'!C115="","",'Raw Data'!C115)</f>
        <v>20.6</v>
      </c>
      <c r="D101" s="95">
        <f>IF('Raw Data'!D115="","",'Raw Data'!D115)</f>
        <v>14.02392582878544</v>
      </c>
      <c r="E101" s="95">
        <f>IF('Raw Data'!E115="","",'Raw Data'!E115)</f>
        <v>6.3974567830985052</v>
      </c>
      <c r="F101" s="95">
        <f>IF('Raw Data'!F115="","",'Raw Data'!F115)</f>
        <v>12.5</v>
      </c>
      <c r="G101" s="95">
        <f>IF('Raw Data'!G115="","",'Raw Data'!G115)</f>
        <v>13.7</v>
      </c>
      <c r="H101" s="95">
        <f>IF('Raw Data'!J115="","",'Raw Data'!J115)</f>
        <v>50.6</v>
      </c>
      <c r="I101" s="95">
        <f>IF('Raw Data'!K115="","",'Raw Data'!K115)</f>
        <v>56.1</v>
      </c>
      <c r="J101" s="105"/>
      <c r="K101" s="97">
        <f t="shared" ca="1" si="46"/>
        <v>0.15019908306620075</v>
      </c>
      <c r="L101" s="97">
        <f t="shared" ca="1" si="46"/>
        <v>0.37428669447848584</v>
      </c>
      <c r="M101" s="97">
        <f t="shared" ca="1" si="46"/>
        <v>0.36274933747780153</v>
      </c>
      <c r="N101" s="97">
        <f t="shared" ca="1" si="46"/>
        <v>-0.11380463632096768</v>
      </c>
      <c r="O101" s="97">
        <f t="shared" ca="1" si="46"/>
        <v>-0.14276931748326782</v>
      </c>
      <c r="P101" s="97">
        <f t="shared" ca="1" si="46"/>
        <v>0.49495322409418169</v>
      </c>
      <c r="Q101" s="97">
        <f t="shared" ca="1" si="46"/>
        <v>-0.24116852967078653</v>
      </c>
      <c r="R101" s="97">
        <f t="shared" ref="R101" ca="1" si="59">(I101-I$3)/I$4</f>
        <v>0.23507796259379596</v>
      </c>
      <c r="S101" s="97">
        <f t="shared" ca="1" si="56"/>
        <v>0.18760239755207239</v>
      </c>
      <c r="T101" s="97">
        <f t="shared" ca="1" si="55"/>
        <v>0.44529242914193601</v>
      </c>
      <c r="V101" s="97"/>
      <c r="W101" s="100"/>
      <c r="X101" s="94">
        <v>41244</v>
      </c>
      <c r="Y101" s="97">
        <f t="shared" ca="1" si="47"/>
        <v>9.2447389623460774E-2</v>
      </c>
      <c r="Z101" s="97">
        <f t="shared" ca="1" si="48"/>
        <v>0.38036799640208213</v>
      </c>
      <c r="AA101" s="97">
        <f t="shared" ca="1" si="49"/>
        <v>8.5613750620801121E-2</v>
      </c>
      <c r="AB101" s="97">
        <f t="shared" ca="1" si="50"/>
        <v>-0.35674346212000291</v>
      </c>
      <c r="AC101" s="97">
        <f t="shared" ca="1" si="51"/>
        <v>1.9478564386302261E-2</v>
      </c>
      <c r="AD101" s="97">
        <f t="shared" ca="1" si="52"/>
        <v>0.4949532240941818</v>
      </c>
      <c r="AE101" s="97">
        <f t="shared" ca="1" si="53"/>
        <v>-0.28891898561071089</v>
      </c>
      <c r="AF101" s="97">
        <f t="shared" ca="1" si="54"/>
        <v>0.12255811912436283</v>
      </c>
      <c r="AG101" s="97">
        <f t="shared" ca="1" si="57"/>
        <v>0.11935291050113754</v>
      </c>
      <c r="AH101" s="97">
        <f t="shared" ca="1" si="58"/>
        <v>0.22335404161699488</v>
      </c>
    </row>
    <row r="102" spans="1:34" x14ac:dyDescent="0.3">
      <c r="A102" s="94">
        <v>41275</v>
      </c>
      <c r="B102" s="95">
        <f>IF('Raw Data'!B116="","",'Raw Data'!B116)</f>
        <v>9.9</v>
      </c>
      <c r="C102" s="95">
        <f>IF('Raw Data'!C116="","",'Raw Data'!C116)</f>
        <v>21.2</v>
      </c>
      <c r="D102" s="95">
        <f>IF('Raw Data'!D116="","",'Raw Data'!D116)</f>
        <v>24.974271041164819</v>
      </c>
      <c r="E102" s="95">
        <f>IF('Raw Data'!E116="","",'Raw Data'!E116)</f>
        <v>33.611313374439632</v>
      </c>
      <c r="F102" s="95">
        <f>IF('Raw Data'!F116="","",'Raw Data'!F116)</f>
        <v>13.4</v>
      </c>
      <c r="G102" s="95">
        <f>IF('Raw Data'!G116="","",'Raw Data'!G116)</f>
        <v>11.000000000000004</v>
      </c>
      <c r="H102" s="95">
        <f>IF('Raw Data'!J116="","",'Raw Data'!J116)</f>
        <v>50.4</v>
      </c>
      <c r="I102" s="95">
        <f>IF('Raw Data'!K116="","",'Raw Data'!K116)</f>
        <v>56.2</v>
      </c>
      <c r="J102" s="105"/>
      <c r="K102" s="97">
        <f t="shared" ref="K102:R133" ca="1" si="60">(B102-B$3)/B$4</f>
        <v>7.3196825142547578E-2</v>
      </c>
      <c r="L102" s="97">
        <f t="shared" ca="1" si="60"/>
        <v>0.42901841179085343</v>
      </c>
      <c r="M102" s="97">
        <f t="shared" ca="1" si="60"/>
        <v>1.0290929105246982</v>
      </c>
      <c r="N102" s="97">
        <f t="shared" ca="1" si="60"/>
        <v>1.3757832519030424</v>
      </c>
      <c r="O102" s="97">
        <f t="shared" ca="1" si="60"/>
        <v>8.2890552918493867E-3</v>
      </c>
      <c r="P102" s="97">
        <f t="shared" ca="1" si="60"/>
        <v>8.3073196369507496E-2</v>
      </c>
      <c r="Q102" s="97">
        <f t="shared" ca="1" si="60"/>
        <v>-0.31279421358067433</v>
      </c>
      <c r="R102" s="97">
        <f t="shared" ca="1" si="60"/>
        <v>0.26576519263091447</v>
      </c>
      <c r="S102" s="97">
        <f t="shared" ca="1" si="56"/>
        <v>0.49974227517041642</v>
      </c>
      <c r="T102" s="97">
        <f t="shared" ca="1" si="55"/>
        <v>0.5060799153299731</v>
      </c>
      <c r="V102" s="97"/>
      <c r="W102" s="100"/>
      <c r="X102" s="94">
        <v>41275</v>
      </c>
      <c r="Y102" s="97">
        <f t="shared" ca="1" si="47"/>
        <v>0.11169795410437411</v>
      </c>
      <c r="Z102" s="97">
        <f t="shared" ca="1" si="48"/>
        <v>0.39557125121107317</v>
      </c>
      <c r="AA102" s="97">
        <f t="shared" ca="1" si="49"/>
        <v>0.35803978990744306</v>
      </c>
      <c r="AB102" s="97">
        <f t="shared" ca="1" si="50"/>
        <v>0.25244821116276567</v>
      </c>
      <c r="AC102" s="97">
        <f t="shared" ca="1" si="51"/>
        <v>-2.5279471991510063E-2</v>
      </c>
      <c r="AD102" s="97">
        <f t="shared" ca="1" si="52"/>
        <v>0.36274482013317555</v>
      </c>
      <c r="AE102" s="97">
        <f t="shared" ca="1" si="53"/>
        <v>-0.26504375764074911</v>
      </c>
      <c r="AF102" s="97">
        <f t="shared" ca="1" si="54"/>
        <v>0.19416165587763867</v>
      </c>
      <c r="AG102" s="97">
        <f t="shared" ca="1" si="57"/>
        <v>0.24253709242122024</v>
      </c>
      <c r="AH102" s="97">
        <f t="shared" ca="1" si="58"/>
        <v>0.25299122688535075</v>
      </c>
    </row>
    <row r="103" spans="1:34" x14ac:dyDescent="0.3">
      <c r="A103" s="94">
        <v>41306</v>
      </c>
      <c r="B103" s="95">
        <f>IF('Raw Data'!B117="","",'Raw Data'!B117)</f>
        <v>9.9</v>
      </c>
      <c r="C103" s="95">
        <f>IF('Raw Data'!C117="","",'Raw Data'!C117)</f>
        <v>21.2</v>
      </c>
      <c r="D103" s="95">
        <f>IF('Raw Data'!D117="","",'Raw Data'!D117)</f>
        <v>21.759783627162204</v>
      </c>
      <c r="E103" s="95">
        <f>IF('Raw Data'!E117="","",'Raw Data'!E117)</f>
        <v>-15.126946671629474</v>
      </c>
      <c r="F103" s="95">
        <f>IF('Raw Data'!F117="","",'Raw Data'!F117)</f>
        <v>11.799999999999997</v>
      </c>
      <c r="G103" s="95">
        <f>IF('Raw Data'!G117="","",'Raw Data'!G117)</f>
        <v>10.200000000000006</v>
      </c>
      <c r="H103" s="95">
        <f>IF('Raw Data'!J117="","",'Raw Data'!J117)</f>
        <v>50.1</v>
      </c>
      <c r="I103" s="95">
        <f>IF('Raw Data'!K117="","",'Raw Data'!K117)</f>
        <v>54.5</v>
      </c>
      <c r="J103" s="105"/>
      <c r="K103" s="97">
        <f t="shared" ca="1" si="60"/>
        <v>7.3196825142547578E-2</v>
      </c>
      <c r="L103" s="97">
        <f t="shared" ca="1" si="60"/>
        <v>0.42901841179085343</v>
      </c>
      <c r="M103" s="97">
        <f t="shared" ca="1" si="60"/>
        <v>0.8334869284832096</v>
      </c>
      <c r="N103" s="97">
        <f t="shared" ca="1" si="60"/>
        <v>-1.2919724781259194</v>
      </c>
      <c r="O103" s="97">
        <f t="shared" ca="1" si="60"/>
        <v>-0.26025916297502605</v>
      </c>
      <c r="P103" s="97">
        <f t="shared" ca="1" si="60"/>
        <v>-3.8965330363729074E-2</v>
      </c>
      <c r="Q103" s="97">
        <f t="shared" ca="1" si="60"/>
        <v>-0.42023273944550343</v>
      </c>
      <c r="R103" s="97">
        <f t="shared" ca="1" si="60"/>
        <v>-0.25591771800009377</v>
      </c>
      <c r="S103" s="97">
        <f t="shared" ca="1" si="56"/>
        <v>-4.2582467674677327E-2</v>
      </c>
      <c r="T103" s="97">
        <f t="shared" ca="1" si="55"/>
        <v>1.6064190476981051</v>
      </c>
      <c r="V103" s="97"/>
      <c r="W103" s="100"/>
      <c r="X103" s="94">
        <v>41306</v>
      </c>
      <c r="Y103" s="97">
        <f t="shared" ca="1" si="47"/>
        <v>9.886424445043196E-2</v>
      </c>
      <c r="Z103" s="97">
        <f t="shared" ca="1" si="48"/>
        <v>0.41077450602006421</v>
      </c>
      <c r="AA103" s="97">
        <f t="shared" ca="1" si="49"/>
        <v>0.74177639216190305</v>
      </c>
      <c r="AB103" s="97">
        <f t="shared" ca="1" si="50"/>
        <v>-9.9979541812815764E-3</v>
      </c>
      <c r="AC103" s="97">
        <f t="shared" ca="1" si="51"/>
        <v>-0.13157980838881481</v>
      </c>
      <c r="AD103" s="97">
        <f t="shared" ca="1" si="52"/>
        <v>0.17968703003332001</v>
      </c>
      <c r="AE103" s="97">
        <f t="shared" ca="1" si="53"/>
        <v>-0.32473182756565477</v>
      </c>
      <c r="AF103" s="97">
        <f t="shared" ca="1" si="54"/>
        <v>8.1641812408205561E-2</v>
      </c>
      <c r="AG103" s="97">
        <f t="shared" ca="1" si="57"/>
        <v>0.21492073501593714</v>
      </c>
      <c r="AH103" s="97">
        <f t="shared" ca="1" si="58"/>
        <v>0.85259713072333809</v>
      </c>
    </row>
    <row r="104" spans="1:34" x14ac:dyDescent="0.3">
      <c r="A104" s="94">
        <v>41334</v>
      </c>
      <c r="B104" s="95">
        <f>IF('Raw Data'!B118="","",'Raw Data'!B118)</f>
        <v>8.9</v>
      </c>
      <c r="C104" s="95">
        <f>IF('Raw Data'!C118="","",'Raw Data'!C118)</f>
        <v>20.9</v>
      </c>
      <c r="D104" s="95">
        <f>IF('Raw Data'!D118="","",'Raw Data'!D118)</f>
        <v>9.9801249817305617</v>
      </c>
      <c r="E104" s="95">
        <f>IF('Raw Data'!E118="","",'Raw Data'!E118)</f>
        <v>16.966297969071935</v>
      </c>
      <c r="F104" s="95">
        <f>IF('Raw Data'!F118="","",'Raw Data'!F118)</f>
        <v>12.800000000000006</v>
      </c>
      <c r="G104" s="95">
        <f>IF('Raw Data'!G118="","",'Raw Data'!G118)</f>
        <v>11.800000000000002</v>
      </c>
      <c r="H104" s="95">
        <f>IF('Raw Data'!J118="","",'Raw Data'!J118)</f>
        <v>50.9</v>
      </c>
      <c r="I104" s="95">
        <f>IF('Raw Data'!K118="","",'Raw Data'!K118)</f>
        <v>55.6</v>
      </c>
      <c r="J104" s="105"/>
      <c r="K104" s="97">
        <f t="shared" ca="1" si="60"/>
        <v>-0.11930881966658521</v>
      </c>
      <c r="L104" s="97">
        <f t="shared" ca="1" si="60"/>
        <v>0.40165255313466947</v>
      </c>
      <c r="M104" s="97">
        <f t="shared" ca="1" si="60"/>
        <v>0.11667849196049204</v>
      </c>
      <c r="N104" s="97">
        <f t="shared" ca="1" si="60"/>
        <v>0.46469542927422847</v>
      </c>
      <c r="O104" s="97">
        <f t="shared" ca="1" si="60"/>
        <v>-9.2416526558227755E-2</v>
      </c>
      <c r="P104" s="97">
        <f t="shared" ca="1" si="60"/>
        <v>0.20511172310274434</v>
      </c>
      <c r="Q104" s="97">
        <f t="shared" ca="1" si="60"/>
        <v>-0.13373000380595743</v>
      </c>
      <c r="R104" s="97">
        <f t="shared" ca="1" si="60"/>
        <v>8.1641812408205561E-2</v>
      </c>
      <c r="S104" s="97">
        <f t="shared" ca="1" si="56"/>
        <v>0.16273547520788689</v>
      </c>
      <c r="T104" s="97">
        <f t="shared" ca="1" si="55"/>
        <v>-0.17640650339772335</v>
      </c>
      <c r="V104" s="97"/>
      <c r="W104" s="100"/>
      <c r="X104" s="94">
        <v>41334</v>
      </c>
      <c r="Y104" s="97">
        <f t="shared" ref="Y104:Y135" ca="1" si="61">IF(OR(K104="",K103="",K102=""),"",AVERAGE(K102:K104))</f>
        <v>9.0282768728366467E-3</v>
      </c>
      <c r="Z104" s="97">
        <f t="shared" ref="Z104:Z135" ca="1" si="62">IF(OR(L104="",L103="",L102=""),"",AVERAGE(L102:L104))</f>
        <v>0.41989645890545879</v>
      </c>
      <c r="AA104" s="97">
        <f t="shared" ref="AA104:AA135" ca="1" si="63">IF(OR(M104="",M103="",M102=""),"",AVERAGE(M102:M104))</f>
        <v>0.65975277698946655</v>
      </c>
      <c r="AB104" s="97">
        <f t="shared" ref="AB104:AB135" ca="1" si="64">IF(OR(N104="",N103="",N102=""),"",AVERAGE(N102:N104))</f>
        <v>0.18283540101711715</v>
      </c>
      <c r="AC104" s="97">
        <f t="shared" ref="AC104:AC135" ca="1" si="65">IF(OR(O104="",O103="",O102=""),"",AVERAGE(O102:O104))</f>
        <v>-0.11479554474713481</v>
      </c>
      <c r="AD104" s="97">
        <f t="shared" ref="AD104:AD135" ca="1" si="66">IF(OR(P104="",P103="",P102=""),"",AVERAGE(P102:P104))</f>
        <v>8.3073196369507593E-2</v>
      </c>
      <c r="AE104" s="97">
        <f t="shared" ref="AE104:AE135" ca="1" si="67">IF(OR(Q104="",Q103="",Q102=""),"",AVERAGE(Q102:Q104))</f>
        <v>-0.28891898561071172</v>
      </c>
      <c r="AF104" s="97">
        <f t="shared" ref="AF104:AF135" ca="1" si="68">IF(OR(R104="",R103="",R102=""),"",AVERAGE(R102:R104))</f>
        <v>3.0496429013008752E-2</v>
      </c>
      <c r="AG104" s="97">
        <f t="shared" ca="1" si="57"/>
        <v>0.20663176090120863</v>
      </c>
      <c r="AH104" s="97">
        <f t="shared" ca="1" si="58"/>
        <v>0.64536415321011831</v>
      </c>
    </row>
    <row r="105" spans="1:34" x14ac:dyDescent="0.3">
      <c r="A105" s="94">
        <v>41365</v>
      </c>
      <c r="B105" s="95">
        <f>IF('Raw Data'!B119="","",'Raw Data'!B119)</f>
        <v>9.3000000000000007</v>
      </c>
      <c r="C105" s="95">
        <f>IF('Raw Data'!C119="","",'Raw Data'!C119)</f>
        <v>20.6</v>
      </c>
      <c r="D105" s="95">
        <f>IF('Raw Data'!D119="","",'Raw Data'!D119)</f>
        <v>14.590848458581851</v>
      </c>
      <c r="E105" s="95">
        <f>IF('Raw Data'!E119="","",'Raw Data'!E119)</f>
        <v>20.875469302024456</v>
      </c>
      <c r="F105" s="95">
        <f>IF('Raw Data'!F119="","",'Raw Data'!F119)</f>
        <v>12.499999999999995</v>
      </c>
      <c r="G105" s="95">
        <f>IF('Raw Data'!G119="","",'Raw Data'!G119)</f>
        <v>11.899999999999995</v>
      </c>
      <c r="H105" s="95">
        <f>IF('Raw Data'!J119="","",'Raw Data'!J119)</f>
        <v>50.6</v>
      </c>
      <c r="I105" s="95">
        <f>IF('Raw Data'!K119="","",'Raw Data'!K119)</f>
        <v>54.5</v>
      </c>
      <c r="J105" s="105"/>
      <c r="K105" s="97">
        <f t="shared" ca="1" si="60"/>
        <v>-4.2306561742932035E-2</v>
      </c>
      <c r="L105" s="97">
        <f t="shared" ca="1" si="60"/>
        <v>0.37428669447848584</v>
      </c>
      <c r="M105" s="97">
        <f t="shared" ca="1" si="60"/>
        <v>0.39724735954496149</v>
      </c>
      <c r="N105" s="97">
        <f t="shared" ca="1" si="60"/>
        <v>0.67866930140859394</v>
      </c>
      <c r="O105" s="97">
        <f t="shared" ca="1" si="60"/>
        <v>-0.14276931748326871</v>
      </c>
      <c r="P105" s="97">
        <f t="shared" ca="1" si="60"/>
        <v>0.22036653894439781</v>
      </c>
      <c r="Q105" s="97">
        <f t="shared" ca="1" si="60"/>
        <v>-0.24116852967078653</v>
      </c>
      <c r="R105" s="97">
        <f t="shared" ca="1" si="60"/>
        <v>-0.25591771800009377</v>
      </c>
      <c r="S105" s="97">
        <f t="shared" ca="1" si="56"/>
        <v>0.24758233585837305</v>
      </c>
      <c r="T105" s="97">
        <f t="shared" ca="1" si="55"/>
        <v>-0.13028927353040182</v>
      </c>
      <c r="V105" s="97"/>
      <c r="W105" s="100"/>
      <c r="X105" s="94">
        <v>41365</v>
      </c>
      <c r="Y105" s="97">
        <f t="shared" ca="1" si="61"/>
        <v>-2.9472852088989893E-2</v>
      </c>
      <c r="Z105" s="97">
        <f t="shared" ca="1" si="62"/>
        <v>0.40165255313466952</v>
      </c>
      <c r="AA105" s="97">
        <f t="shared" ca="1" si="63"/>
        <v>0.44913759332955444</v>
      </c>
      <c r="AB105" s="97">
        <f t="shared" ca="1" si="64"/>
        <v>-4.9535915814365672E-2</v>
      </c>
      <c r="AC105" s="97">
        <f t="shared" ca="1" si="65"/>
        <v>-0.16514833567217416</v>
      </c>
      <c r="AD105" s="97">
        <f t="shared" ca="1" si="66"/>
        <v>0.12883764389447103</v>
      </c>
      <c r="AE105" s="97">
        <f t="shared" ca="1" si="67"/>
        <v>-0.26504375764074911</v>
      </c>
      <c r="AF105" s="97">
        <f t="shared" ca="1" si="68"/>
        <v>-0.14339787453066066</v>
      </c>
      <c r="AG105" s="97">
        <f t="shared" ca="1" si="57"/>
        <v>0.12257844779719422</v>
      </c>
      <c r="AH105" s="97">
        <f t="shared" ca="1" si="58"/>
        <v>0.43324109025665997</v>
      </c>
    </row>
    <row r="106" spans="1:34" x14ac:dyDescent="0.3">
      <c r="A106" s="94">
        <v>41395</v>
      </c>
      <c r="B106" s="95">
        <f>IF('Raw Data'!B120="","",'Raw Data'!B120)</f>
        <v>9.1999999999999993</v>
      </c>
      <c r="C106" s="95">
        <f>IF('Raw Data'!C120="","",'Raw Data'!C120)</f>
        <v>20.399999999999999</v>
      </c>
      <c r="D106" s="95">
        <f>IF('Raw Data'!D120="","",'Raw Data'!D120)</f>
        <v>0.90895555144336759</v>
      </c>
      <c r="E106" s="95">
        <f>IF('Raw Data'!E120="","",'Raw Data'!E120)</f>
        <v>2.5675553698242126</v>
      </c>
      <c r="F106" s="95">
        <f>IF('Raw Data'!F120="","",'Raw Data'!F120)</f>
        <v>12.400000000000006</v>
      </c>
      <c r="G106" s="95">
        <f>IF('Raw Data'!G120="","",'Raw Data'!G120)</f>
        <v>12.199999999999998</v>
      </c>
      <c r="H106" s="95">
        <f>IF('Raw Data'!J120="","",'Raw Data'!J120)</f>
        <v>50.8</v>
      </c>
      <c r="I106" s="95">
        <f>IF('Raw Data'!K120="","",'Raw Data'!K120)</f>
        <v>54.3</v>
      </c>
      <c r="J106" s="105"/>
      <c r="K106" s="97">
        <f t="shared" ca="1" si="60"/>
        <v>-6.1557126223845585E-2</v>
      </c>
      <c r="L106" s="97">
        <f t="shared" ca="1" si="60"/>
        <v>0.35604278870769629</v>
      </c>
      <c r="M106" s="97">
        <f t="shared" ca="1" si="60"/>
        <v>-0.43531464913774648</v>
      </c>
      <c r="N106" s="97">
        <f t="shared" ca="1" si="60"/>
        <v>-0.32343956032216958</v>
      </c>
      <c r="O106" s="97">
        <f t="shared" ca="1" si="60"/>
        <v>-0.15955358112494653</v>
      </c>
      <c r="P106" s="97">
        <f t="shared" ca="1" si="60"/>
        <v>0.26613098646936206</v>
      </c>
      <c r="Q106" s="97">
        <f t="shared" ca="1" si="60"/>
        <v>-0.16954284576090131</v>
      </c>
      <c r="R106" s="97">
        <f t="shared" ca="1" si="60"/>
        <v>-0.3172921780743308</v>
      </c>
      <c r="S106" s="97">
        <f t="shared" ca="1" si="56"/>
        <v>-5.9615190271941641E-2</v>
      </c>
      <c r="T106" s="97">
        <f t="shared" ca="1" si="55"/>
        <v>-0.5847237491092423</v>
      </c>
      <c r="V106" s="97"/>
      <c r="W106" s="100"/>
      <c r="X106" s="94">
        <v>41395</v>
      </c>
      <c r="Y106" s="97">
        <f t="shared" ca="1" si="61"/>
        <v>-7.4390835877787609E-2</v>
      </c>
      <c r="Z106" s="97">
        <f t="shared" ca="1" si="62"/>
        <v>0.37732734544028385</v>
      </c>
      <c r="AA106" s="97">
        <f t="shared" ca="1" si="63"/>
        <v>2.6203734122569027E-2</v>
      </c>
      <c r="AB106" s="97">
        <f t="shared" ca="1" si="64"/>
        <v>0.27330839012021757</v>
      </c>
      <c r="AC106" s="97">
        <f t="shared" ca="1" si="65"/>
        <v>-0.13157980838881433</v>
      </c>
      <c r="AD106" s="97">
        <f t="shared" ca="1" si="66"/>
        <v>0.23053641617216805</v>
      </c>
      <c r="AE106" s="97">
        <f t="shared" ca="1" si="67"/>
        <v>-0.18148045974588176</v>
      </c>
      <c r="AF106" s="97">
        <f t="shared" ca="1" si="68"/>
        <v>-0.16385602788873968</v>
      </c>
      <c r="AG106" s="97">
        <f t="shared" ca="1" si="57"/>
        <v>0.11690087359810612</v>
      </c>
      <c r="AH106" s="97">
        <f t="shared" ca="1" si="58"/>
        <v>-0.2971398420124558</v>
      </c>
    </row>
    <row r="107" spans="1:34" x14ac:dyDescent="0.3">
      <c r="A107" s="94">
        <v>41426</v>
      </c>
      <c r="B107" s="95">
        <f>IF('Raw Data'!B121="","",'Raw Data'!B121)</f>
        <v>8.9</v>
      </c>
      <c r="C107" s="95">
        <f>IF('Raw Data'!C121="","",'Raw Data'!C121)</f>
        <v>20.100000000000001</v>
      </c>
      <c r="D107" s="95">
        <f>IF('Raw Data'!D121="","",'Raw Data'!D121)</f>
        <v>-3.1117935183588972</v>
      </c>
      <c r="E107" s="95">
        <f>IF('Raw Data'!E121="","",'Raw Data'!E121)</f>
        <v>9.7779768331065942E-2</v>
      </c>
      <c r="F107" s="95">
        <f>IF('Raw Data'!F121="","",'Raw Data'!F121)</f>
        <v>11.499999999999996</v>
      </c>
      <c r="G107" s="95">
        <f>IF('Raw Data'!G121="","",'Raw Data'!G121)</f>
        <v>11.899999999999995</v>
      </c>
      <c r="H107" s="95">
        <f>IF('Raw Data'!J121="","",'Raw Data'!J121)</f>
        <v>50.1</v>
      </c>
      <c r="I107" s="95">
        <f>IF('Raw Data'!K121="","",'Raw Data'!K121)</f>
        <v>53.9</v>
      </c>
      <c r="J107" s="105"/>
      <c r="K107" s="97">
        <f t="shared" ca="1" si="60"/>
        <v>-0.11930881966658521</v>
      </c>
      <c r="L107" s="97">
        <f t="shared" ca="1" si="60"/>
        <v>0.32867693005151266</v>
      </c>
      <c r="M107" s="97">
        <f t="shared" ca="1" si="60"/>
        <v>-0.67998276229167598</v>
      </c>
      <c r="N107" s="97">
        <f t="shared" ca="1" si="60"/>
        <v>-0.45862612641092915</v>
      </c>
      <c r="O107" s="97">
        <f t="shared" ca="1" si="60"/>
        <v>-0.31061195390006524</v>
      </c>
      <c r="P107" s="97">
        <f t="shared" ca="1" si="60"/>
        <v>0.22036653894439781</v>
      </c>
      <c r="Q107" s="97">
        <f t="shared" ca="1" si="60"/>
        <v>-0.42023273944550343</v>
      </c>
      <c r="R107" s="97">
        <f t="shared" ca="1" si="60"/>
        <v>-0.44004109822280268</v>
      </c>
      <c r="S107" s="97">
        <f t="shared" ca="1" si="56"/>
        <v>-0.1699143655455575</v>
      </c>
      <c r="T107" s="97">
        <f t="shared" ca="1" si="55"/>
        <v>-0.89116645964934271</v>
      </c>
      <c r="V107" s="97"/>
      <c r="W107" s="100"/>
      <c r="X107" s="94">
        <v>41426</v>
      </c>
      <c r="Y107" s="97">
        <f t="shared" ca="1" si="61"/>
        <v>-7.4390835877787609E-2</v>
      </c>
      <c r="Z107" s="97">
        <f t="shared" ca="1" si="62"/>
        <v>0.35300213774589828</v>
      </c>
      <c r="AA107" s="97">
        <f t="shared" ca="1" si="63"/>
        <v>-0.23935001729482033</v>
      </c>
      <c r="AB107" s="97">
        <f t="shared" ca="1" si="64"/>
        <v>-3.4465461774834928E-2</v>
      </c>
      <c r="AC107" s="97">
        <f t="shared" ca="1" si="65"/>
        <v>-0.20431161750276017</v>
      </c>
      <c r="AD107" s="97">
        <f t="shared" ca="1" si="66"/>
        <v>0.23562135478605259</v>
      </c>
      <c r="AE107" s="97">
        <f t="shared" ca="1" si="67"/>
        <v>-0.27698137162573039</v>
      </c>
      <c r="AF107" s="97">
        <f t="shared" ca="1" si="68"/>
        <v>-0.33775033143240907</v>
      </c>
      <c r="AG107" s="97">
        <f t="shared" ca="1" si="57"/>
        <v>6.0175933469579683E-3</v>
      </c>
      <c r="AH107" s="97">
        <f t="shared" ca="1" si="58"/>
        <v>-0.53539316076299559</v>
      </c>
    </row>
    <row r="108" spans="1:34" x14ac:dyDescent="0.3">
      <c r="A108" s="94">
        <v>41456</v>
      </c>
      <c r="B108" s="95">
        <f>IF('Raw Data'!B122="","",'Raw Data'!B122)</f>
        <v>9.6999999999999993</v>
      </c>
      <c r="C108" s="95">
        <f>IF('Raw Data'!C122="","",'Raw Data'!C122)</f>
        <v>20.100000000000001</v>
      </c>
      <c r="D108" s="95">
        <f>IF('Raw Data'!D122="","",'Raw Data'!D122)</f>
        <v>5.0854114295888415</v>
      </c>
      <c r="E108" s="95">
        <f>IF('Raw Data'!E122="","",'Raw Data'!E122)</f>
        <v>9.558293270757801</v>
      </c>
      <c r="F108" s="95">
        <f>IF('Raw Data'!F122="","",'Raw Data'!F122)</f>
        <v>11.599999999999998</v>
      </c>
      <c r="G108" s="95">
        <f>IF('Raw Data'!G122="","",'Raw Data'!G122)</f>
        <v>11.499999999999996</v>
      </c>
      <c r="H108" s="95">
        <f>IF('Raw Data'!J122="","",'Raw Data'!J122)</f>
        <v>50.3</v>
      </c>
      <c r="I108" s="95">
        <f>IF('Raw Data'!K122="","",'Raw Data'!K122)</f>
        <v>54.1</v>
      </c>
      <c r="J108" s="105"/>
      <c r="K108" s="97">
        <f t="shared" ca="1" si="60"/>
        <v>3.4695696180720811E-2</v>
      </c>
      <c r="L108" s="97">
        <f t="shared" ca="1" si="60"/>
        <v>0.32867693005151266</v>
      </c>
      <c r="M108" s="97">
        <f t="shared" ca="1" si="60"/>
        <v>-0.18117156245495991</v>
      </c>
      <c r="N108" s="97">
        <f t="shared" ca="1" si="60"/>
        <v>5.9208098308195574E-2</v>
      </c>
      <c r="O108" s="97">
        <f t="shared" ca="1" si="60"/>
        <v>-0.29382769025838529</v>
      </c>
      <c r="P108" s="97">
        <f t="shared" ca="1" si="60"/>
        <v>0.15934727557777953</v>
      </c>
      <c r="Q108" s="97">
        <f t="shared" ca="1" si="60"/>
        <v>-0.34860705553561822</v>
      </c>
      <c r="R108" s="97">
        <f t="shared" ca="1" si="60"/>
        <v>-0.37866663814856566</v>
      </c>
      <c r="S108" s="97">
        <f t="shared" ca="1" si="56"/>
        <v>1.7821457900810564E-2</v>
      </c>
      <c r="T108" s="97">
        <f t="shared" ca="1" si="55"/>
        <v>-0.53923927865362276</v>
      </c>
      <c r="V108" s="97"/>
      <c r="W108" s="100"/>
      <c r="X108" s="94">
        <v>41456</v>
      </c>
      <c r="Y108" s="97">
        <f t="shared" ca="1" si="61"/>
        <v>-4.8723416569903331E-2</v>
      </c>
      <c r="Z108" s="97">
        <f t="shared" ca="1" si="62"/>
        <v>0.33779888293690719</v>
      </c>
      <c r="AA108" s="97">
        <f t="shared" ca="1" si="63"/>
        <v>-0.43215632462812748</v>
      </c>
      <c r="AB108" s="97">
        <f t="shared" ca="1" si="64"/>
        <v>-0.2409525294749677</v>
      </c>
      <c r="AC108" s="97">
        <f t="shared" ca="1" si="65"/>
        <v>-0.25466440842779903</v>
      </c>
      <c r="AD108" s="97">
        <f t="shared" ca="1" si="66"/>
        <v>0.21528160033051313</v>
      </c>
      <c r="AE108" s="97">
        <f t="shared" ca="1" si="67"/>
        <v>-0.31279421358067433</v>
      </c>
      <c r="AF108" s="97">
        <f t="shared" ca="1" si="68"/>
        <v>-0.37866663814856638</v>
      </c>
      <c r="AG108" s="97">
        <f t="shared" ca="1" si="57"/>
        <v>-7.0569365972229528E-2</v>
      </c>
      <c r="AH108" s="97">
        <f t="shared" ca="1" si="58"/>
        <v>-0.67170982913740263</v>
      </c>
    </row>
    <row r="109" spans="1:34" x14ac:dyDescent="0.3">
      <c r="A109" s="94">
        <v>41487</v>
      </c>
      <c r="B109" s="95">
        <f>IF('Raw Data'!B123="","",'Raw Data'!B123)</f>
        <v>10.4</v>
      </c>
      <c r="C109" s="95">
        <f>IF('Raw Data'!C123="","",'Raw Data'!C123)</f>
        <v>20.3</v>
      </c>
      <c r="D109" s="95">
        <f>IF('Raw Data'!D123="","",'Raw Data'!D123)</f>
        <v>7.0965000691516265</v>
      </c>
      <c r="E109" s="95">
        <f>IF('Raw Data'!E123="","",'Raw Data'!E123)</f>
        <v>5.7872303646618013</v>
      </c>
      <c r="F109" s="95">
        <f>IF('Raw Data'!F123="","",'Raw Data'!F123)</f>
        <v>11.500000000000005</v>
      </c>
      <c r="G109" s="95">
        <f>IF('Raw Data'!G123="","",'Raw Data'!G123)</f>
        <v>11.800000000000006</v>
      </c>
      <c r="H109" s="95">
        <f>IF('Raw Data'!J123="","",'Raw Data'!J123)</f>
        <v>51</v>
      </c>
      <c r="I109" s="95">
        <f>IF('Raw Data'!K123="","",'Raw Data'!K123)</f>
        <v>53.9</v>
      </c>
      <c r="J109" s="105"/>
      <c r="K109" s="97">
        <f t="shared" ca="1" si="60"/>
        <v>0.16944964754711397</v>
      </c>
      <c r="L109" s="97">
        <f t="shared" ca="1" si="60"/>
        <v>0.34692083582230188</v>
      </c>
      <c r="M109" s="97">
        <f t="shared" ca="1" si="60"/>
        <v>-5.8794051626777873E-2</v>
      </c>
      <c r="N109" s="97">
        <f t="shared" ca="1" si="60"/>
        <v>-0.14720621903772421</v>
      </c>
      <c r="O109" s="97">
        <f t="shared" ca="1" si="60"/>
        <v>-0.31061195390006374</v>
      </c>
      <c r="P109" s="97">
        <f t="shared" ca="1" si="60"/>
        <v>0.20511172310274486</v>
      </c>
      <c r="Q109" s="97">
        <f t="shared" ca="1" si="60"/>
        <v>-9.791716185101354E-2</v>
      </c>
      <c r="R109" s="97">
        <f t="shared" ca="1" si="60"/>
        <v>-0.44004109822280268</v>
      </c>
      <c r="S109" s="97">
        <f t="shared" ca="1" si="56"/>
        <v>3.4144996984599142E-2</v>
      </c>
      <c r="T109" s="97">
        <f t="shared" ca="1" si="55"/>
        <v>-0.28548392925898175</v>
      </c>
      <c r="V109" s="97"/>
      <c r="W109" s="100"/>
      <c r="X109" s="94">
        <v>41487</v>
      </c>
      <c r="Y109" s="97">
        <f t="shared" ca="1" si="61"/>
        <v>2.8278841353749858E-2</v>
      </c>
      <c r="Z109" s="97">
        <f t="shared" ca="1" si="62"/>
        <v>0.33475823197510907</v>
      </c>
      <c r="AA109" s="97">
        <f t="shared" ca="1" si="63"/>
        <v>-0.30664945879113792</v>
      </c>
      <c r="AB109" s="97">
        <f t="shared" ca="1" si="64"/>
        <v>-0.1822080823801526</v>
      </c>
      <c r="AC109" s="97">
        <f t="shared" ca="1" si="65"/>
        <v>-0.30501719935283811</v>
      </c>
      <c r="AD109" s="97">
        <f t="shared" ca="1" si="66"/>
        <v>0.19494184587497407</v>
      </c>
      <c r="AE109" s="97">
        <f t="shared" ca="1" si="67"/>
        <v>-0.28891898561071172</v>
      </c>
      <c r="AF109" s="97">
        <f t="shared" ca="1" si="68"/>
        <v>-0.41958294486472369</v>
      </c>
      <c r="AG109" s="97">
        <f t="shared" ca="1" si="57"/>
        <v>-3.9315970220049262E-2</v>
      </c>
      <c r="AH109" s="97">
        <f t="shared" ca="1" si="58"/>
        <v>-0.57196322252064902</v>
      </c>
    </row>
    <row r="110" spans="1:34" x14ac:dyDescent="0.3">
      <c r="A110" s="94">
        <v>41518</v>
      </c>
      <c r="B110" s="95">
        <f>IF('Raw Data'!B124="","",'Raw Data'!B124)</f>
        <v>10.199999999999999</v>
      </c>
      <c r="C110" s="95">
        <f>IF('Raw Data'!C124="","",'Raw Data'!C124)</f>
        <v>20.2</v>
      </c>
      <c r="D110" s="95">
        <f>IF('Raw Data'!D124="","",'Raw Data'!D124)</f>
        <v>-0.43129427722495206</v>
      </c>
      <c r="E110" s="95">
        <f>IF('Raw Data'!E124="","",'Raw Data'!E124)</f>
        <v>5.467095527468584</v>
      </c>
      <c r="F110" s="95">
        <f>IF('Raw Data'!F124="","",'Raw Data'!F124)</f>
        <v>11.200000000000006</v>
      </c>
      <c r="G110" s="95">
        <f>IF('Raw Data'!G124="","",'Raw Data'!G124)</f>
        <v>11.399999999999995</v>
      </c>
      <c r="H110" s="95">
        <f>IF('Raw Data'!J124="","",'Raw Data'!J124)</f>
        <v>51.1</v>
      </c>
      <c r="I110" s="95">
        <f>IF('Raw Data'!K124="","",'Raw Data'!K124)</f>
        <v>55.4</v>
      </c>
      <c r="J110" s="105"/>
      <c r="K110" s="97">
        <f t="shared" ca="1" si="60"/>
        <v>0.13094851858528719</v>
      </c>
      <c r="L110" s="97">
        <f t="shared" ca="1" si="60"/>
        <v>0.33779888293690713</v>
      </c>
      <c r="M110" s="97">
        <f t="shared" ca="1" si="60"/>
        <v>-0.51687069529789187</v>
      </c>
      <c r="N110" s="97">
        <f t="shared" ca="1" si="60"/>
        <v>-0.16472923987385635</v>
      </c>
      <c r="O110" s="97">
        <f t="shared" ca="1" si="60"/>
        <v>-0.3609647448251026</v>
      </c>
      <c r="P110" s="97">
        <f t="shared" ca="1" si="60"/>
        <v>0.1440924597361247</v>
      </c>
      <c r="Q110" s="97">
        <f t="shared" ca="1" si="60"/>
        <v>-6.2104319896069647E-2</v>
      </c>
      <c r="R110" s="97">
        <f t="shared" ca="1" si="60"/>
        <v>2.0267352333968518E-2</v>
      </c>
      <c r="S110" s="97">
        <f t="shared" ca="1" si="56"/>
        <v>-7.1620803123088619E-2</v>
      </c>
      <c r="T110" s="97">
        <f t="shared" ca="1" si="55"/>
        <v>-0.62217205915174612</v>
      </c>
      <c r="V110" s="97"/>
      <c r="W110" s="100"/>
      <c r="X110" s="94">
        <v>41518</v>
      </c>
      <c r="Y110" s="97">
        <f t="shared" ca="1" si="61"/>
        <v>0.111697954104374</v>
      </c>
      <c r="Z110" s="97">
        <f t="shared" ca="1" si="62"/>
        <v>0.33779888293690724</v>
      </c>
      <c r="AA110" s="97">
        <f t="shared" ca="1" si="63"/>
        <v>-0.2522787697932099</v>
      </c>
      <c r="AB110" s="97">
        <f t="shared" ca="1" si="64"/>
        <v>-8.424245353446165E-2</v>
      </c>
      <c r="AC110" s="97">
        <f t="shared" ca="1" si="65"/>
        <v>-0.32180146299451717</v>
      </c>
      <c r="AD110" s="97">
        <f t="shared" ca="1" si="66"/>
        <v>0.16951715280554969</v>
      </c>
      <c r="AE110" s="97">
        <f t="shared" ca="1" si="67"/>
        <v>-0.16954284576090048</v>
      </c>
      <c r="AF110" s="97">
        <f t="shared" ca="1" si="68"/>
        <v>-0.26614679467913333</v>
      </c>
      <c r="AG110" s="97">
        <f t="shared" ca="1" si="57"/>
        <v>-6.5514494125596375E-3</v>
      </c>
      <c r="AH110" s="97">
        <f t="shared" ca="1" si="58"/>
        <v>-0.48229842235478354</v>
      </c>
    </row>
    <row r="111" spans="1:34" x14ac:dyDescent="0.3">
      <c r="A111" s="94">
        <v>41548</v>
      </c>
      <c r="B111" s="95">
        <f>IF('Raw Data'!B125="","",'Raw Data'!B125)</f>
        <v>10.3</v>
      </c>
      <c r="C111" s="95">
        <f>IF('Raw Data'!C125="","",'Raw Data'!C125)</f>
        <v>20.100000000000001</v>
      </c>
      <c r="D111" s="95">
        <f>IF('Raw Data'!D125="","",'Raw Data'!D125)</f>
        <v>5.5708643736183632</v>
      </c>
      <c r="E111" s="95">
        <f>IF('Raw Data'!E125="","",'Raw Data'!E125)</f>
        <v>11.05226280357248</v>
      </c>
      <c r="F111" s="95">
        <f>IF('Raw Data'!F125="","",'Raw Data'!F125)</f>
        <v>10.999999999999996</v>
      </c>
      <c r="G111" s="95">
        <f>IF('Raw Data'!G125="","",'Raw Data'!G125)</f>
        <v>11.399999999999995</v>
      </c>
      <c r="H111" s="95">
        <f>IF('Raw Data'!J125="","",'Raw Data'!J125)</f>
        <v>51.4</v>
      </c>
      <c r="I111" s="95">
        <f>IF('Raw Data'!K125="","",'Raw Data'!K125)</f>
        <v>56.3</v>
      </c>
      <c r="J111" s="105"/>
      <c r="K111" s="97">
        <f t="shared" ca="1" si="60"/>
        <v>0.15019908306620075</v>
      </c>
      <c r="L111" s="97">
        <f t="shared" ca="1" si="60"/>
        <v>0.32867693005151266</v>
      </c>
      <c r="M111" s="97">
        <f t="shared" ca="1" si="60"/>
        <v>-0.15163108286304039</v>
      </c>
      <c r="N111" s="97">
        <f t="shared" ca="1" si="60"/>
        <v>0.14098257646740303</v>
      </c>
      <c r="O111" s="97">
        <f t="shared" ca="1" si="60"/>
        <v>-0.39453327210846362</v>
      </c>
      <c r="P111" s="97">
        <f t="shared" ca="1" si="60"/>
        <v>0.1440924597361247</v>
      </c>
      <c r="Q111" s="97">
        <f t="shared" ca="1" si="60"/>
        <v>4.5334205968759464E-2</v>
      </c>
      <c r="R111" s="97">
        <f t="shared" ca="1" si="60"/>
        <v>0.29645242266803079</v>
      </c>
      <c r="S111" s="97">
        <f t="shared" ca="1" si="56"/>
        <v>3.629778239162286E-2</v>
      </c>
      <c r="T111" s="97">
        <f t="shared" ca="1" si="55"/>
        <v>-0.23299985204782533</v>
      </c>
      <c r="V111" s="97"/>
      <c r="W111" s="100"/>
      <c r="X111" s="94">
        <v>41548</v>
      </c>
      <c r="Y111" s="97">
        <f t="shared" ca="1" si="61"/>
        <v>0.15019908306620064</v>
      </c>
      <c r="Z111" s="97">
        <f t="shared" ca="1" si="62"/>
        <v>0.33779888293690724</v>
      </c>
      <c r="AA111" s="97">
        <f t="shared" ca="1" si="63"/>
        <v>-0.24243194326257003</v>
      </c>
      <c r="AB111" s="97">
        <f t="shared" ca="1" si="64"/>
        <v>-5.6984294148059188E-2</v>
      </c>
      <c r="AC111" s="97">
        <f t="shared" ca="1" si="65"/>
        <v>-0.35536999027787664</v>
      </c>
      <c r="AD111" s="97">
        <f t="shared" ca="1" si="66"/>
        <v>0.16443221419166476</v>
      </c>
      <c r="AE111" s="97">
        <f t="shared" ca="1" si="67"/>
        <v>-3.8229091926107912E-2</v>
      </c>
      <c r="AF111" s="97">
        <f t="shared" ca="1" si="68"/>
        <v>-4.1107107740267788E-2</v>
      </c>
      <c r="AG111" s="97">
        <f t="shared" ca="1" si="57"/>
        <v>-3.9267458228887248E-4</v>
      </c>
      <c r="AH111" s="97">
        <f t="shared" ca="1" si="58"/>
        <v>-0.38021861348618441</v>
      </c>
    </row>
    <row r="112" spans="1:34" x14ac:dyDescent="0.3">
      <c r="A112" s="94">
        <v>41579</v>
      </c>
      <c r="B112" s="95">
        <f>IF('Raw Data'!B126="","",'Raw Data'!B126)</f>
        <v>10</v>
      </c>
      <c r="C112" s="95">
        <f>IF('Raw Data'!C126="","",'Raw Data'!C126)</f>
        <v>19.899999999999999</v>
      </c>
      <c r="D112" s="95">
        <f>IF('Raw Data'!D126="","",'Raw Data'!D126)</f>
        <v>12.680852007627919</v>
      </c>
      <c r="E112" s="95">
        <f>IF('Raw Data'!E126="","",'Raw Data'!E126)</f>
        <v>6.3019833623449069</v>
      </c>
      <c r="F112" s="95">
        <f>IF('Raw Data'!F126="","",'Raw Data'!F126)</f>
        <v>11.2</v>
      </c>
      <c r="G112" s="95">
        <f>IF('Raw Data'!G126="","",'Raw Data'!G126)</f>
        <v>11.999999999999996</v>
      </c>
      <c r="H112" s="95">
        <f>IF('Raw Data'!J126="","",'Raw Data'!J126)</f>
        <v>51.4</v>
      </c>
      <c r="I112" s="95">
        <f>IF('Raw Data'!K126="","",'Raw Data'!K126)</f>
        <v>56</v>
      </c>
      <c r="J112" s="105"/>
      <c r="K112" s="97">
        <f t="shared" ca="1" si="60"/>
        <v>9.2447389623460788E-2</v>
      </c>
      <c r="L112" s="97">
        <f t="shared" ca="1" si="60"/>
        <v>0.31043302428072317</v>
      </c>
      <c r="M112" s="97">
        <f t="shared" ca="1" si="60"/>
        <v>0.28102144748908126</v>
      </c>
      <c r="N112" s="97">
        <f t="shared" ca="1" si="60"/>
        <v>-0.11903050538236065</v>
      </c>
      <c r="O112" s="97">
        <f t="shared" ca="1" si="60"/>
        <v>-0.36096474482510377</v>
      </c>
      <c r="P112" s="97">
        <f t="shared" ca="1" si="60"/>
        <v>0.23562135478605264</v>
      </c>
      <c r="Q112" s="97">
        <f t="shared" ca="1" si="60"/>
        <v>4.5334205968759464E-2</v>
      </c>
      <c r="R112" s="97">
        <f t="shared" ca="1" si="60"/>
        <v>0.20439073255667745</v>
      </c>
      <c r="S112" s="97">
        <f t="shared" ca="1" si="56"/>
        <v>7.3254660995308918E-2</v>
      </c>
      <c r="T112" s="97">
        <f t="shared" ca="1" si="55"/>
        <v>0.39197535535107908</v>
      </c>
      <c r="V112" s="97"/>
      <c r="W112" s="100"/>
      <c r="X112" s="94">
        <v>41579</v>
      </c>
      <c r="Y112" s="97">
        <f t="shared" ca="1" si="61"/>
        <v>0.12453166375831624</v>
      </c>
      <c r="Z112" s="97">
        <f t="shared" ca="1" si="62"/>
        <v>0.32563627908971432</v>
      </c>
      <c r="AA112" s="97">
        <f t="shared" ca="1" si="63"/>
        <v>-0.12916011022395033</v>
      </c>
      <c r="AB112" s="97">
        <f t="shared" ca="1" si="64"/>
        <v>-4.7592389596271323E-2</v>
      </c>
      <c r="AC112" s="97">
        <f t="shared" ca="1" si="65"/>
        <v>-0.37215425391955664</v>
      </c>
      <c r="AD112" s="97">
        <f t="shared" ca="1" si="66"/>
        <v>0.17460209141943403</v>
      </c>
      <c r="AE112" s="97">
        <f t="shared" ca="1" si="67"/>
        <v>9.5213640138164263E-3</v>
      </c>
      <c r="AF112" s="97">
        <f t="shared" ca="1" si="68"/>
        <v>0.17370350251955893</v>
      </c>
      <c r="AG112" s="97">
        <f t="shared" ca="1" si="57"/>
        <v>1.264388008794772E-2</v>
      </c>
      <c r="AH112" s="97">
        <f t="shared" ca="1" si="58"/>
        <v>-0.15439885194949746</v>
      </c>
    </row>
    <row r="113" spans="1:34" x14ac:dyDescent="0.3">
      <c r="A113" s="94">
        <v>41609</v>
      </c>
      <c r="B113" s="95">
        <f>IF('Raw Data'!B127="","",'Raw Data'!B127)</f>
        <v>9.6999999999999993</v>
      </c>
      <c r="C113" s="95">
        <f>IF('Raw Data'!C127="","",'Raw Data'!C127)</f>
        <v>19.600000000000001</v>
      </c>
      <c r="D113" s="95">
        <f>IF('Raw Data'!D127="","",'Raw Data'!D127)</f>
        <v>4.146078284583556</v>
      </c>
      <c r="E113" s="95">
        <f>IF('Raw Data'!E127="","",'Raw Data'!E127)</f>
        <v>7.824386326583693</v>
      </c>
      <c r="F113" s="95">
        <f>IF('Raw Data'!F127="","",'Raw Data'!F127)</f>
        <v>11.6</v>
      </c>
      <c r="G113" s="95">
        <f>IF('Raw Data'!G127="","",'Raw Data'!G127)</f>
        <v>12.399999999999997</v>
      </c>
      <c r="H113" s="95">
        <f>IF('Raw Data'!J127="","",'Raw Data'!J127)</f>
        <v>51</v>
      </c>
      <c r="I113" s="95">
        <f>IF('Raw Data'!K127="","",'Raw Data'!K127)</f>
        <v>54.6</v>
      </c>
      <c r="J113" s="105"/>
      <c r="K113" s="97">
        <f t="shared" ca="1" si="60"/>
        <v>3.4695696180720811E-2</v>
      </c>
      <c r="L113" s="97">
        <f t="shared" ca="1" si="60"/>
        <v>0.28306716562453954</v>
      </c>
      <c r="M113" s="97">
        <f t="shared" ca="1" si="60"/>
        <v>-0.23833127678219398</v>
      </c>
      <c r="N113" s="97">
        <f t="shared" ca="1" si="60"/>
        <v>-3.5699684228258685E-2</v>
      </c>
      <c r="O113" s="97">
        <f t="shared" ca="1" si="60"/>
        <v>-0.29382769025838501</v>
      </c>
      <c r="P113" s="97">
        <f t="shared" ca="1" si="60"/>
        <v>0.29664061815267123</v>
      </c>
      <c r="Q113" s="97">
        <f t="shared" ca="1" si="60"/>
        <v>-9.791716185101354E-2</v>
      </c>
      <c r="R113" s="97">
        <f t="shared" ca="1" si="60"/>
        <v>-0.22523048796297526</v>
      </c>
      <c r="S113" s="97">
        <f t="shared" ca="1" si="56"/>
        <v>7.7574714481823221E-3</v>
      </c>
      <c r="T113" s="97">
        <f t="shared" ca="1" si="55"/>
        <v>-0.49744101191219581</v>
      </c>
      <c r="V113" s="97"/>
      <c r="W113" s="100"/>
      <c r="X113" s="94">
        <v>41609</v>
      </c>
      <c r="Y113" s="97">
        <f t="shared" ca="1" si="61"/>
        <v>9.2447389623460788E-2</v>
      </c>
      <c r="Z113" s="97">
        <f t="shared" ca="1" si="62"/>
        <v>0.30739237331892516</v>
      </c>
      <c r="AA113" s="97">
        <f t="shared" ca="1" si="63"/>
        <v>-3.6313637385384373E-2</v>
      </c>
      <c r="AB113" s="97">
        <f t="shared" ca="1" si="64"/>
        <v>-4.5825377144054352E-3</v>
      </c>
      <c r="AC113" s="97">
        <f t="shared" ca="1" si="65"/>
        <v>-0.34977523573065078</v>
      </c>
      <c r="AD113" s="97">
        <f t="shared" ca="1" si="66"/>
        <v>0.22545147755828285</v>
      </c>
      <c r="AE113" s="97">
        <f t="shared" ca="1" si="67"/>
        <v>-2.4162499711648708E-3</v>
      </c>
      <c r="AF113" s="97">
        <f t="shared" ca="1" si="68"/>
        <v>9.187088908724432E-2</v>
      </c>
      <c r="AG113" s="97">
        <f t="shared" ca="1" si="57"/>
        <v>3.9103304945038032E-2</v>
      </c>
      <c r="AH113" s="97">
        <f t="shared" ca="1" si="58"/>
        <v>-0.1128218362029807</v>
      </c>
    </row>
    <row r="114" spans="1:34" x14ac:dyDescent="0.3">
      <c r="A114" s="94">
        <v>41640</v>
      </c>
      <c r="B114" s="95">
        <f>IF('Raw Data'!B128="","",'Raw Data'!B128)</f>
        <v>8.6</v>
      </c>
      <c r="C114" s="95">
        <f>IF('Raw Data'!C128="","",'Raw Data'!C128)</f>
        <v>17.899999999999999</v>
      </c>
      <c r="D114" s="95">
        <f>IF('Raw Data'!D128="","",'Raw Data'!D128)</f>
        <v>10.544875178839378</v>
      </c>
      <c r="E114" s="95">
        <f>IF('Raw Data'!E128="","",'Raw Data'!E128)</f>
        <v>9.5696049490658535</v>
      </c>
      <c r="F114" s="95">
        <f>IF('Raw Data'!F128="","",'Raw Data'!F128)</f>
        <v>11.8</v>
      </c>
      <c r="G114" s="95">
        <f>IF('Raw Data'!G128="","",'Raw Data'!G128)</f>
        <v>10.700000000000006</v>
      </c>
      <c r="H114" s="95">
        <f>IF('Raw Data'!J128="","",'Raw Data'!J128)</f>
        <v>50.5</v>
      </c>
      <c r="I114" s="95">
        <f>IF('Raw Data'!K128="","",'Raw Data'!K128)</f>
        <v>53.4</v>
      </c>
      <c r="J114" s="105"/>
      <c r="K114" s="97">
        <f t="shared" ca="1" si="60"/>
        <v>-0.17706051310932519</v>
      </c>
      <c r="L114" s="97">
        <f t="shared" ca="1" si="60"/>
        <v>0.12799396657283058</v>
      </c>
      <c r="M114" s="97">
        <f t="shared" ca="1" si="60"/>
        <v>0.15104431850950353</v>
      </c>
      <c r="N114" s="97">
        <f t="shared" ca="1" si="60"/>
        <v>5.9827258585850689E-2</v>
      </c>
      <c r="O114" s="97">
        <f t="shared" ca="1" si="60"/>
        <v>-0.26025916297502544</v>
      </c>
      <c r="P114" s="97">
        <f t="shared" ca="1" si="60"/>
        <v>3.7308748844544048E-2</v>
      </c>
      <c r="Q114" s="97">
        <f t="shared" ca="1" si="60"/>
        <v>-0.27698137162573044</v>
      </c>
      <c r="R114" s="97">
        <f t="shared" ca="1" si="60"/>
        <v>-0.59347724840839311</v>
      </c>
      <c r="S114" s="97">
        <f t="shared" ca="1" si="56"/>
        <v>-1.0190897261936963E-2</v>
      </c>
      <c r="T114" s="97">
        <f t="shared" ca="1" si="55"/>
        <v>-0.18570181425258619</v>
      </c>
      <c r="V114" s="97"/>
      <c r="W114" s="100"/>
      <c r="X114" s="94">
        <v>41640</v>
      </c>
      <c r="Y114" s="97">
        <f t="shared" ca="1" si="61"/>
        <v>-1.6639142435047865E-2</v>
      </c>
      <c r="Z114" s="97">
        <f t="shared" ca="1" si="62"/>
        <v>0.24049805215936446</v>
      </c>
      <c r="AA114" s="97">
        <f t="shared" ca="1" si="63"/>
        <v>6.4578163072130268E-2</v>
      </c>
      <c r="AB114" s="97">
        <f t="shared" ca="1" si="64"/>
        <v>-3.1634310341589554E-2</v>
      </c>
      <c r="AC114" s="97">
        <f t="shared" ca="1" si="65"/>
        <v>-0.30501719935283811</v>
      </c>
      <c r="AD114" s="97">
        <f t="shared" ca="1" si="66"/>
        <v>0.18985690726108931</v>
      </c>
      <c r="AE114" s="97">
        <f t="shared" ca="1" si="67"/>
        <v>-0.10985477583599484</v>
      </c>
      <c r="AF114" s="97">
        <f t="shared" ca="1" si="68"/>
        <v>-0.20477233460489697</v>
      </c>
      <c r="AG114" s="97">
        <f t="shared" ca="1" si="57"/>
        <v>2.3607078393851427E-2</v>
      </c>
      <c r="AH114" s="97">
        <f t="shared" ca="1" si="58"/>
        <v>-9.7055823604567645E-2</v>
      </c>
    </row>
    <row r="115" spans="1:34" x14ac:dyDescent="0.3">
      <c r="A115" s="94">
        <v>41671</v>
      </c>
      <c r="B115" s="95">
        <f>IF('Raw Data'!B129="","",'Raw Data'!B129)</f>
        <v>8.6</v>
      </c>
      <c r="C115" s="95">
        <f>IF('Raw Data'!C129="","",'Raw Data'!C129)</f>
        <v>17.899999999999999</v>
      </c>
      <c r="D115" s="95">
        <f>IF('Raw Data'!D129="","",'Raw Data'!D129)</f>
        <v>-18.12700742649838</v>
      </c>
      <c r="E115" s="95">
        <f>IF('Raw Data'!E129="","",'Raw Data'!E129)</f>
        <v>10.034087967071393</v>
      </c>
      <c r="F115" s="95">
        <f>IF('Raw Data'!F129="","",'Raw Data'!F129)</f>
        <v>12.2</v>
      </c>
      <c r="G115" s="95">
        <f>IF('Raw Data'!G129="","",'Raw Data'!G129)</f>
        <v>11.000000000000004</v>
      </c>
      <c r="H115" s="95">
        <f>IF('Raw Data'!J129="","",'Raw Data'!J129)</f>
        <v>50.2</v>
      </c>
      <c r="I115" s="95">
        <f>IF('Raw Data'!K129="","",'Raw Data'!K129)</f>
        <v>55</v>
      </c>
      <c r="J115" s="105"/>
      <c r="K115" s="97">
        <f t="shared" ca="1" si="60"/>
        <v>-0.17706051310932519</v>
      </c>
      <c r="L115" s="97">
        <f t="shared" ca="1" si="60"/>
        <v>0.12799396657283058</v>
      </c>
      <c r="M115" s="97">
        <f t="shared" ca="1" si="60"/>
        <v>-1.5936791884374131</v>
      </c>
      <c r="N115" s="97">
        <f t="shared" ca="1" si="60"/>
        <v>8.5251375729428605E-2</v>
      </c>
      <c r="O115" s="97">
        <f t="shared" ca="1" si="60"/>
        <v>-0.19312210840830699</v>
      </c>
      <c r="P115" s="97">
        <f t="shared" ca="1" si="60"/>
        <v>8.3073196369507496E-2</v>
      </c>
      <c r="Q115" s="97">
        <f t="shared" ca="1" si="60"/>
        <v>-0.38441989749055955</v>
      </c>
      <c r="R115" s="97">
        <f t="shared" ca="1" si="60"/>
        <v>-0.10248156781450338</v>
      </c>
      <c r="S115" s="97">
        <f t="shared" ca="1" si="56"/>
        <v>-0.27792387854721307</v>
      </c>
      <c r="T115" s="97">
        <f t="shared" ca="1" si="55"/>
        <v>-2.1267500319742552</v>
      </c>
      <c r="V115" s="97"/>
      <c r="W115" s="100"/>
      <c r="X115" s="94">
        <v>41671</v>
      </c>
      <c r="Y115" s="97">
        <f t="shared" ca="1" si="61"/>
        <v>-0.10647511001264319</v>
      </c>
      <c r="Z115" s="97">
        <f t="shared" ca="1" si="62"/>
        <v>0.17968503292340024</v>
      </c>
      <c r="AA115" s="97">
        <f t="shared" ca="1" si="63"/>
        <v>-0.5603220489033679</v>
      </c>
      <c r="AB115" s="97">
        <f t="shared" ca="1" si="64"/>
        <v>3.645965002900687E-2</v>
      </c>
      <c r="AC115" s="97">
        <f t="shared" ca="1" si="65"/>
        <v>-0.24906965388057248</v>
      </c>
      <c r="AD115" s="97">
        <f t="shared" ca="1" si="66"/>
        <v>0.13900752112224093</v>
      </c>
      <c r="AE115" s="97">
        <f t="shared" ca="1" si="67"/>
        <v>-0.25310614365576783</v>
      </c>
      <c r="AF115" s="97">
        <f t="shared" ca="1" si="68"/>
        <v>-0.30706310139529058</v>
      </c>
      <c r="AG115" s="97">
        <f t="shared" ca="1" si="57"/>
        <v>-9.3452434786989239E-2</v>
      </c>
      <c r="AH115" s="97">
        <f t="shared" ca="1" si="58"/>
        <v>-0.93663095271301244</v>
      </c>
    </row>
    <row r="116" spans="1:34" x14ac:dyDescent="0.3">
      <c r="A116" s="94">
        <v>41699</v>
      </c>
      <c r="B116" s="95">
        <f>IF('Raw Data'!B130="","",'Raw Data'!B130)</f>
        <v>8.8000000000000007</v>
      </c>
      <c r="C116" s="95">
        <f>IF('Raw Data'!C130="","",'Raw Data'!C130)</f>
        <v>17.600000000000001</v>
      </c>
      <c r="D116" s="95">
        <f>IF('Raw Data'!D130="","",'Raw Data'!D130)</f>
        <v>-6.6447268341539969</v>
      </c>
      <c r="E116" s="95">
        <f>IF('Raw Data'!E130="","",'Raw Data'!E130)</f>
        <v>-12.523807416517963</v>
      </c>
      <c r="F116" s="95">
        <f>IF('Raw Data'!F130="","",'Raw Data'!F130)</f>
        <v>11.499999999999995</v>
      </c>
      <c r="G116" s="95">
        <f>IF('Raw Data'!G130="","",'Raw Data'!G130)</f>
        <v>10.999999999999996</v>
      </c>
      <c r="H116" s="95">
        <f>IF('Raw Data'!J130="","",'Raw Data'!J130)</f>
        <v>50.3</v>
      </c>
      <c r="I116" s="95">
        <f>IF('Raw Data'!K130="","",'Raw Data'!K130)</f>
        <v>54.5</v>
      </c>
      <c r="J116" s="105"/>
      <c r="K116" s="97">
        <f t="shared" ca="1" si="60"/>
        <v>-0.13855938414749844</v>
      </c>
      <c r="L116" s="97">
        <f t="shared" ca="1" si="60"/>
        <v>0.10062810791664693</v>
      </c>
      <c r="M116" s="97">
        <f t="shared" ca="1" si="60"/>
        <v>-0.89496661561549262</v>
      </c>
      <c r="N116" s="97">
        <f t="shared" ca="1" si="60"/>
        <v>-1.1494860689409623</v>
      </c>
      <c r="O116" s="97">
        <f t="shared" ca="1" si="60"/>
        <v>-0.31061195390006552</v>
      </c>
      <c r="P116" s="97">
        <f t="shared" ca="1" si="60"/>
        <v>8.3073196369506414E-2</v>
      </c>
      <c r="Q116" s="97">
        <f t="shared" ca="1" si="60"/>
        <v>-0.34860705553561822</v>
      </c>
      <c r="R116" s="97">
        <f t="shared" ca="1" si="60"/>
        <v>-0.25591771800009377</v>
      </c>
      <c r="S116" s="97">
        <f t="shared" ca="1" si="56"/>
        <v>-0.38498711971964417</v>
      </c>
      <c r="T116" s="97">
        <f t="shared" ca="1" si="55"/>
        <v>-0.62082572344418463</v>
      </c>
      <c r="V116" s="97"/>
      <c r="W116" s="100"/>
      <c r="X116" s="94">
        <v>41699</v>
      </c>
      <c r="Y116" s="97">
        <f t="shared" ca="1" si="61"/>
        <v>-0.16422680345538296</v>
      </c>
      <c r="Z116" s="97">
        <f t="shared" ca="1" si="62"/>
        <v>0.11887201368743604</v>
      </c>
      <c r="AA116" s="97">
        <f t="shared" ca="1" si="63"/>
        <v>-0.7792004951811341</v>
      </c>
      <c r="AB116" s="97">
        <f t="shared" ca="1" si="64"/>
        <v>-0.33480247820856102</v>
      </c>
      <c r="AC116" s="97">
        <f t="shared" ca="1" si="65"/>
        <v>-0.2546644084277993</v>
      </c>
      <c r="AD116" s="97">
        <f t="shared" ca="1" si="66"/>
        <v>6.7818380527852648E-2</v>
      </c>
      <c r="AE116" s="97">
        <f t="shared" ca="1" si="67"/>
        <v>-0.33666944155063611</v>
      </c>
      <c r="AF116" s="97">
        <f t="shared" ca="1" si="68"/>
        <v>-0.31729217807433008</v>
      </c>
      <c r="AG116" s="97">
        <f t="shared" ca="1" si="57"/>
        <v>-0.22436729850959805</v>
      </c>
      <c r="AH116" s="97">
        <f t="shared" ca="1" si="58"/>
        <v>-0.97775918989034194</v>
      </c>
    </row>
    <row r="117" spans="1:34" x14ac:dyDescent="0.3">
      <c r="A117" s="94">
        <v>41730</v>
      </c>
      <c r="B117" s="95">
        <f>IF('Raw Data'!B131="","",'Raw Data'!B131)</f>
        <v>8.6999999999999993</v>
      </c>
      <c r="C117" s="95">
        <f>IF('Raw Data'!C131="","",'Raw Data'!C131)</f>
        <v>17.3</v>
      </c>
      <c r="D117" s="95">
        <f>IF('Raw Data'!D131="","",'Raw Data'!D131)</f>
        <v>0.81242638049679805</v>
      </c>
      <c r="E117" s="95">
        <f>IF('Raw Data'!E131="","",'Raw Data'!E131)</f>
        <v>-1.5476420026037565</v>
      </c>
      <c r="F117" s="95">
        <f>IF('Raw Data'!F131="","",'Raw Data'!F131)</f>
        <v>11.900000000000002</v>
      </c>
      <c r="G117" s="95">
        <f>IF('Raw Data'!G131="","",'Raw Data'!G131)</f>
        <v>11.100000000000003</v>
      </c>
      <c r="H117" s="95">
        <f>IF('Raw Data'!J131="","",'Raw Data'!J131)</f>
        <v>50.4</v>
      </c>
      <c r="I117" s="95">
        <f>IF('Raw Data'!K131="","",'Raw Data'!K131)</f>
        <v>54.8</v>
      </c>
      <c r="J117" s="105"/>
      <c r="K117" s="97">
        <f t="shared" ca="1" si="60"/>
        <v>-0.15780994862841199</v>
      </c>
      <c r="L117" s="97">
        <f t="shared" ca="1" si="60"/>
        <v>7.3262249260462986E-2</v>
      </c>
      <c r="M117" s="97">
        <f t="shared" ca="1" si="60"/>
        <v>-0.44118858200692002</v>
      </c>
      <c r="N117" s="97">
        <f t="shared" ca="1" si="60"/>
        <v>-0.5486905512298822</v>
      </c>
      <c r="O117" s="97">
        <f t="shared" ca="1" si="60"/>
        <v>-0.24347489933334554</v>
      </c>
      <c r="P117" s="97">
        <f t="shared" ca="1" si="60"/>
        <v>9.8328012211162066E-2</v>
      </c>
      <c r="Q117" s="97">
        <f t="shared" ca="1" si="60"/>
        <v>-0.31279421358067433</v>
      </c>
      <c r="R117" s="97">
        <f t="shared" ca="1" si="60"/>
        <v>-0.1638560278887404</v>
      </c>
      <c r="S117" s="97">
        <f t="shared" ca="1" si="56"/>
        <v>-0.20326228662115578</v>
      </c>
      <c r="T117" s="97">
        <f t="shared" ca="1" si="55"/>
        <v>-0.37436385832477276</v>
      </c>
      <c r="V117" s="97"/>
      <c r="W117" s="100"/>
      <c r="X117" s="94">
        <v>41730</v>
      </c>
      <c r="Y117" s="97">
        <f t="shared" ca="1" si="61"/>
        <v>-0.15780994862841188</v>
      </c>
      <c r="Z117" s="97">
        <f t="shared" ca="1" si="62"/>
        <v>0.10062810791664684</v>
      </c>
      <c r="AA117" s="97">
        <f t="shared" ca="1" si="63"/>
        <v>-0.97661146201994187</v>
      </c>
      <c r="AB117" s="97">
        <f t="shared" ca="1" si="64"/>
        <v>-0.53764174814713861</v>
      </c>
      <c r="AC117" s="97">
        <f t="shared" ca="1" si="65"/>
        <v>-0.24906965388057267</v>
      </c>
      <c r="AD117" s="97">
        <f t="shared" ca="1" si="66"/>
        <v>8.8158134983391992E-2</v>
      </c>
      <c r="AE117" s="97">
        <f t="shared" ca="1" si="67"/>
        <v>-0.34860705553561733</v>
      </c>
      <c r="AF117" s="97">
        <f t="shared" ca="1" si="68"/>
        <v>-0.17408510456777918</v>
      </c>
      <c r="AG117" s="97">
        <f t="shared" ca="1" si="57"/>
        <v>-0.28872442829600437</v>
      </c>
      <c r="AH117" s="97">
        <f t="shared" ca="1" si="58"/>
        <v>-1.0406465379144041</v>
      </c>
    </row>
    <row r="118" spans="1:34" x14ac:dyDescent="0.3">
      <c r="A118" s="94">
        <v>41760</v>
      </c>
      <c r="B118" s="95">
        <f>IF('Raw Data'!B132="","",'Raw Data'!B132)</f>
        <v>8.8000000000000007</v>
      </c>
      <c r="C118" s="95">
        <f>IF('Raw Data'!C132="","",'Raw Data'!C132)</f>
        <v>17.2</v>
      </c>
      <c r="D118" s="95">
        <f>IF('Raw Data'!D132="","",'Raw Data'!D132)</f>
        <v>7.0707832101189805</v>
      </c>
      <c r="E118" s="95">
        <f>IF('Raw Data'!E132="","",'Raw Data'!E132)</f>
        <v>-3.3242241065679954</v>
      </c>
      <c r="F118" s="95">
        <f>IF('Raw Data'!F132="","",'Raw Data'!F132)</f>
        <v>11.4</v>
      </c>
      <c r="G118" s="95">
        <f>IF('Raw Data'!G132="","",'Raw Data'!G132)</f>
        <v>10.900000000000006</v>
      </c>
      <c r="H118" s="95">
        <f>IF('Raw Data'!J132="","",'Raw Data'!J132)</f>
        <v>50.8</v>
      </c>
      <c r="I118" s="95">
        <f>IF('Raw Data'!K132="","",'Raw Data'!K132)</f>
        <v>55.5</v>
      </c>
      <c r="J118" s="105"/>
      <c r="K118" s="97">
        <f t="shared" ca="1" si="60"/>
        <v>-0.13855938414749844</v>
      </c>
      <c r="L118" s="97">
        <f t="shared" ca="1" si="60"/>
        <v>6.4140296375068226E-2</v>
      </c>
      <c r="M118" s="97">
        <f t="shared" ca="1" si="60"/>
        <v>-6.035895788343032E-2</v>
      </c>
      <c r="N118" s="97">
        <f t="shared" ca="1" si="60"/>
        <v>-0.64593421736071199</v>
      </c>
      <c r="O118" s="97">
        <f t="shared" ca="1" si="60"/>
        <v>-0.32739621754174425</v>
      </c>
      <c r="P118" s="97">
        <f t="shared" ca="1" si="60"/>
        <v>6.7818380527853189E-2</v>
      </c>
      <c r="Q118" s="97">
        <f t="shared" ca="1" si="60"/>
        <v>-0.16954284576090131</v>
      </c>
      <c r="R118" s="97">
        <f t="shared" ca="1" si="60"/>
        <v>5.0954582371087034E-2</v>
      </c>
      <c r="S118" s="97">
        <f t="shared" ca="1" si="56"/>
        <v>-0.17338168333841061</v>
      </c>
      <c r="T118" s="97">
        <f t="shared" ca="1" si="55"/>
        <v>0.24990854600432721</v>
      </c>
      <c r="V118" s="97"/>
      <c r="W118" s="100"/>
      <c r="X118" s="94">
        <v>41760</v>
      </c>
      <c r="Y118" s="97">
        <f t="shared" ca="1" si="61"/>
        <v>-0.14497623897446962</v>
      </c>
      <c r="Z118" s="97">
        <f t="shared" ca="1" si="62"/>
        <v>7.9343551184059391E-2</v>
      </c>
      <c r="AA118" s="97">
        <f t="shared" ca="1" si="63"/>
        <v>-0.46550471850194763</v>
      </c>
      <c r="AB118" s="97">
        <f t="shared" ca="1" si="64"/>
        <v>-0.7813702791771856</v>
      </c>
      <c r="AC118" s="97">
        <f t="shared" ca="1" si="65"/>
        <v>-0.29382769025838512</v>
      </c>
      <c r="AD118" s="97">
        <f t="shared" ca="1" si="66"/>
        <v>8.3073196369507232E-2</v>
      </c>
      <c r="AE118" s="97">
        <f t="shared" ca="1" si="67"/>
        <v>-0.27698137162573128</v>
      </c>
      <c r="AF118" s="97">
        <f t="shared" ca="1" si="68"/>
        <v>-0.12293972117258239</v>
      </c>
      <c r="AG118" s="97">
        <f t="shared" ca="1" si="57"/>
        <v>-0.25387702989307021</v>
      </c>
      <c r="AH118" s="97">
        <f t="shared" ca="1" si="58"/>
        <v>-0.24842701192154337</v>
      </c>
    </row>
    <row r="119" spans="1:34" x14ac:dyDescent="0.3">
      <c r="A119" s="94">
        <v>41791</v>
      </c>
      <c r="B119" s="95">
        <f>IF('Raw Data'!B133="","",'Raw Data'!B133)</f>
        <v>9.1999999999999993</v>
      </c>
      <c r="C119" s="95">
        <f>IF('Raw Data'!C133="","",'Raw Data'!C133)</f>
        <v>17.3</v>
      </c>
      <c r="D119" s="95">
        <f>IF('Raw Data'!D133="","",'Raw Data'!D133)</f>
        <v>7.1865276844871904</v>
      </c>
      <c r="E119" s="95">
        <f>IF('Raw Data'!E133="","",'Raw Data'!E133)</f>
        <v>4.684619934402444</v>
      </c>
      <c r="F119" s="95">
        <f>IF('Raw Data'!F133="","",'Raw Data'!F133)</f>
        <v>11.700000000000003</v>
      </c>
      <c r="G119" s="95">
        <f>IF('Raw Data'!G133="","",'Raw Data'!G133)</f>
        <v>10.800000000000006</v>
      </c>
      <c r="H119" s="95">
        <f>IF('Raw Data'!J133="","",'Raw Data'!J133)</f>
        <v>51</v>
      </c>
      <c r="I119" s="95">
        <f>IF('Raw Data'!K133="","",'Raw Data'!K133)</f>
        <v>55</v>
      </c>
      <c r="J119" s="105"/>
      <c r="K119" s="97">
        <f t="shared" ca="1" si="60"/>
        <v>-6.1557126223845585E-2</v>
      </c>
      <c r="L119" s="97">
        <f t="shared" ca="1" si="60"/>
        <v>7.3262249260462986E-2</v>
      </c>
      <c r="M119" s="97">
        <f t="shared" ca="1" si="60"/>
        <v>-5.3315747362198775E-2</v>
      </c>
      <c r="N119" s="97">
        <f t="shared" ca="1" si="60"/>
        <v>-0.20755911818787229</v>
      </c>
      <c r="O119" s="97">
        <f t="shared" ca="1" si="60"/>
        <v>-0.27704342661670478</v>
      </c>
      <c r="P119" s="97">
        <f t="shared" ca="1" si="60"/>
        <v>5.2563564686198619E-2</v>
      </c>
      <c r="Q119" s="97">
        <f t="shared" ca="1" si="60"/>
        <v>-9.791716185101354E-2</v>
      </c>
      <c r="R119" s="97">
        <f t="shared" ca="1" si="60"/>
        <v>-0.10248156781450338</v>
      </c>
      <c r="S119" s="97">
        <f t="shared" ca="1" si="56"/>
        <v>-7.8941600740659978E-2</v>
      </c>
      <c r="T119" s="97">
        <f t="shared" ca="1" si="55"/>
        <v>-5.1548083722714383E-2</v>
      </c>
      <c r="V119" s="97"/>
      <c r="W119" s="100"/>
      <c r="X119" s="94">
        <v>41791</v>
      </c>
      <c r="Y119" s="97">
        <f t="shared" ca="1" si="61"/>
        <v>-0.11930881966658534</v>
      </c>
      <c r="Z119" s="97">
        <f t="shared" ca="1" si="62"/>
        <v>7.0221598298664742E-2</v>
      </c>
      <c r="AA119" s="97">
        <f t="shared" ca="1" si="63"/>
        <v>-0.18495442908418305</v>
      </c>
      <c r="AB119" s="97">
        <f t="shared" ca="1" si="64"/>
        <v>-0.46739462892615546</v>
      </c>
      <c r="AC119" s="97">
        <f t="shared" ca="1" si="65"/>
        <v>-0.28263818116393152</v>
      </c>
      <c r="AD119" s="97">
        <f t="shared" ca="1" si="66"/>
        <v>7.2903319141737963E-2</v>
      </c>
      <c r="AE119" s="97">
        <f t="shared" ca="1" si="67"/>
        <v>-0.19341807373086306</v>
      </c>
      <c r="AF119" s="97">
        <f t="shared" ca="1" si="68"/>
        <v>-7.1794337777385586E-2</v>
      </c>
      <c r="AG119" s="97">
        <f t="shared" ca="1" si="57"/>
        <v>-0.15186185690007545</v>
      </c>
      <c r="AH119" s="97">
        <f t="shared" ca="1" si="58"/>
        <v>-5.8667798681053311E-2</v>
      </c>
    </row>
    <row r="120" spans="1:34" x14ac:dyDescent="0.3">
      <c r="A120" s="94">
        <v>41821</v>
      </c>
      <c r="B120" s="95">
        <f>IF('Raw Data'!B134="","",'Raw Data'!B134)</f>
        <v>9</v>
      </c>
      <c r="C120" s="95">
        <f>IF('Raw Data'!C134="","",'Raw Data'!C134)</f>
        <v>17</v>
      </c>
      <c r="D120" s="95">
        <f>IF('Raw Data'!D134="","",'Raw Data'!D134)</f>
        <v>14.430849652088593</v>
      </c>
      <c r="E120" s="95">
        <f>IF('Raw Data'!E134="","",'Raw Data'!E134)</f>
        <v>-1.3757587253051782</v>
      </c>
      <c r="F120" s="95">
        <f>IF('Raw Data'!F134="","",'Raw Data'!F134)</f>
        <v>11.100000000000003</v>
      </c>
      <c r="G120" s="95">
        <f>IF('Raw Data'!G134="","",'Raw Data'!G134)</f>
        <v>10.600000000000005</v>
      </c>
      <c r="H120" s="95">
        <f>IF('Raw Data'!J134="","",'Raw Data'!J134)</f>
        <v>51.7</v>
      </c>
      <c r="I120" s="95">
        <f>IF('Raw Data'!K134="","",'Raw Data'!K134)</f>
        <v>54.2</v>
      </c>
      <c r="J120" s="105"/>
      <c r="K120" s="97">
        <f t="shared" ca="1" si="60"/>
        <v>-0.100058255185672</v>
      </c>
      <c r="L120" s="97">
        <f t="shared" ca="1" si="60"/>
        <v>4.5896390604279032E-2</v>
      </c>
      <c r="M120" s="97">
        <f t="shared" ca="1" si="60"/>
        <v>0.38751121202319849</v>
      </c>
      <c r="N120" s="97">
        <f t="shared" ca="1" si="60"/>
        <v>-0.5392822835265213</v>
      </c>
      <c r="O120" s="97">
        <f t="shared" ca="1" si="60"/>
        <v>-0.37774900846678283</v>
      </c>
      <c r="P120" s="97">
        <f t="shared" ca="1" si="60"/>
        <v>2.2053933002889211E-2</v>
      </c>
      <c r="Q120" s="97">
        <f t="shared" ca="1" si="60"/>
        <v>0.15277273183359114</v>
      </c>
      <c r="R120" s="97">
        <f t="shared" ca="1" si="60"/>
        <v>-0.34797940811144717</v>
      </c>
      <c r="S120" s="97">
        <f t="shared" ca="1" si="56"/>
        <v>-9.3604668591434917E-2</v>
      </c>
      <c r="T120" s="97">
        <f t="shared" ca="1" si="55"/>
        <v>0.59110945118602753</v>
      </c>
      <c r="V120" s="97"/>
      <c r="W120" s="100"/>
      <c r="X120" s="94">
        <v>41821</v>
      </c>
      <c r="Y120" s="97">
        <f t="shared" ca="1" si="61"/>
        <v>-0.10005825518567202</v>
      </c>
      <c r="Z120" s="97">
        <f t="shared" ca="1" si="62"/>
        <v>6.1099645413270086E-2</v>
      </c>
      <c r="AA120" s="97">
        <f t="shared" ca="1" si="63"/>
        <v>9.1278835592523144E-2</v>
      </c>
      <c r="AB120" s="97">
        <f t="shared" ca="1" si="64"/>
        <v>-0.46425853969170189</v>
      </c>
      <c r="AC120" s="97">
        <f t="shared" ca="1" si="65"/>
        <v>-0.32739621754174392</v>
      </c>
      <c r="AD120" s="97">
        <f t="shared" ca="1" si="66"/>
        <v>4.7478626072313672E-2</v>
      </c>
      <c r="AE120" s="97">
        <f t="shared" ca="1" si="67"/>
        <v>-3.8229091926107905E-2</v>
      </c>
      <c r="AF120" s="97">
        <f t="shared" ca="1" si="68"/>
        <v>-0.13316879785162117</v>
      </c>
      <c r="AG120" s="97">
        <f t="shared" ca="1" si="57"/>
        <v>-0.11530931755683516</v>
      </c>
      <c r="AH120" s="97">
        <f t="shared" ca="1" si="58"/>
        <v>0.26315663782254678</v>
      </c>
    </row>
    <row r="121" spans="1:34" x14ac:dyDescent="0.3">
      <c r="A121" s="94">
        <v>41852</v>
      </c>
      <c r="B121" s="95">
        <f>IF('Raw Data'!B135="","",'Raw Data'!B135)</f>
        <v>6.9</v>
      </c>
      <c r="C121" s="95">
        <f>IF('Raw Data'!C135="","",'Raw Data'!C135)</f>
        <v>16.5</v>
      </c>
      <c r="D121" s="95">
        <f>IF('Raw Data'!D135="","",'Raw Data'!D135)</f>
        <v>9.3636259574457643</v>
      </c>
      <c r="E121" s="95">
        <f>IF('Raw Data'!E135="","",'Raw Data'!E135)</f>
        <v>-4.808129233214391</v>
      </c>
      <c r="F121" s="95">
        <f>IF('Raw Data'!F135="","",'Raw Data'!F135)</f>
        <v>11.3</v>
      </c>
      <c r="G121" s="95">
        <f>IF('Raw Data'!G135="","",'Raw Data'!G135)</f>
        <v>10.699999999999998</v>
      </c>
      <c r="H121" s="95">
        <f>IF('Raw Data'!J135="","",'Raw Data'!J135)</f>
        <v>51.1</v>
      </c>
      <c r="I121" s="95">
        <f>IF('Raw Data'!K135="","",'Raw Data'!K135)</f>
        <v>54.4</v>
      </c>
      <c r="J121" s="105"/>
      <c r="K121" s="97">
        <f t="shared" ca="1" si="60"/>
        <v>-0.50432010928485083</v>
      </c>
      <c r="L121" s="97">
        <f t="shared" ca="1" si="60"/>
        <v>2.8662617730588569E-4</v>
      </c>
      <c r="M121" s="97">
        <f t="shared" ca="1" si="60"/>
        <v>7.9163678075223162E-2</v>
      </c>
      <c r="N121" s="97">
        <f t="shared" ca="1" si="60"/>
        <v>-0.72715780639914662</v>
      </c>
      <c r="O121" s="97">
        <f t="shared" ca="1" si="60"/>
        <v>-0.34418048118342387</v>
      </c>
      <c r="P121" s="97">
        <f t="shared" ca="1" si="60"/>
        <v>3.7308748844542695E-2</v>
      </c>
      <c r="Q121" s="97">
        <f t="shared" ca="1" si="60"/>
        <v>-6.2104319896069647E-2</v>
      </c>
      <c r="R121" s="97">
        <f t="shared" ca="1" si="60"/>
        <v>-0.28660494803721231</v>
      </c>
      <c r="S121" s="97">
        <f t="shared" ca="1" si="56"/>
        <v>-0.24314989062839162</v>
      </c>
      <c r="T121" s="97">
        <f t="shared" ca="1" si="55"/>
        <v>0.33553506687403239</v>
      </c>
      <c r="V121" s="97"/>
      <c r="W121" s="100"/>
      <c r="X121" s="94">
        <v>41852</v>
      </c>
      <c r="Y121" s="97">
        <f t="shared" ca="1" si="61"/>
        <v>-0.2219784968981228</v>
      </c>
      <c r="Z121" s="97">
        <f t="shared" ca="1" si="62"/>
        <v>3.9815088680682634E-2</v>
      </c>
      <c r="AA121" s="97">
        <f t="shared" ca="1" si="63"/>
        <v>0.13778638091207429</v>
      </c>
      <c r="AB121" s="97">
        <f t="shared" ca="1" si="64"/>
        <v>-0.4913330693711801</v>
      </c>
      <c r="AC121" s="97">
        <f t="shared" ca="1" si="65"/>
        <v>-0.33299097208897049</v>
      </c>
      <c r="AD121" s="97">
        <f t="shared" ca="1" si="66"/>
        <v>3.7308748844543514E-2</v>
      </c>
      <c r="AE121" s="97">
        <f t="shared" ca="1" si="67"/>
        <v>-2.4162499711640173E-3</v>
      </c>
      <c r="AF121" s="97">
        <f t="shared" ca="1" si="68"/>
        <v>-0.24568864132105431</v>
      </c>
      <c r="AG121" s="97">
        <f t="shared" ca="1" si="57"/>
        <v>-0.13856538665349549</v>
      </c>
      <c r="AH121" s="97">
        <f t="shared" ca="1" si="58"/>
        <v>0.29169881144578186</v>
      </c>
    </row>
    <row r="122" spans="1:34" x14ac:dyDescent="0.3">
      <c r="A122" s="94">
        <v>41883</v>
      </c>
      <c r="B122" s="95">
        <f>IF('Raw Data'!B136="","",'Raw Data'!B136)</f>
        <v>8</v>
      </c>
      <c r="C122" s="95">
        <f>IF('Raw Data'!C136="","",'Raw Data'!C136)</f>
        <v>16.100000000000001</v>
      </c>
      <c r="D122" s="95">
        <f>IF('Raw Data'!D136="","",'Raw Data'!D136)</f>
        <v>15.243571918043813</v>
      </c>
      <c r="E122" s="95">
        <f>IF('Raw Data'!E136="","",'Raw Data'!E136)</f>
        <v>7.5904377922935184</v>
      </c>
      <c r="F122" s="95">
        <f>IF('Raw Data'!F136="","",'Raw Data'!F136)</f>
        <v>11.600000000000005</v>
      </c>
      <c r="G122" s="95">
        <f>IF('Raw Data'!G136="","",'Raw Data'!G136)</f>
        <v>10.899999999999997</v>
      </c>
      <c r="H122" s="95">
        <f>IF('Raw Data'!J136="","",'Raw Data'!J136)</f>
        <v>51.1</v>
      </c>
      <c r="I122" s="95">
        <f>IF('Raw Data'!K136="","",'Raw Data'!K136)</f>
        <v>54</v>
      </c>
      <c r="J122" s="105"/>
      <c r="K122" s="97">
        <f t="shared" ca="1" si="60"/>
        <v>-0.29256389999480481</v>
      </c>
      <c r="L122" s="97">
        <f t="shared" ca="1" si="60"/>
        <v>-3.6201185364272505E-2</v>
      </c>
      <c r="M122" s="97">
        <f t="shared" ca="1" si="60"/>
        <v>0.43696648015293255</v>
      </c>
      <c r="N122" s="97">
        <f t="shared" ca="1" si="60"/>
        <v>-4.8505179178110251E-2</v>
      </c>
      <c r="O122" s="97">
        <f t="shared" ca="1" si="60"/>
        <v>-0.29382769025838412</v>
      </c>
      <c r="P122" s="97">
        <f t="shared" ca="1" si="60"/>
        <v>6.7818380527851843E-2</v>
      </c>
      <c r="Q122" s="97">
        <f t="shared" ca="1" si="60"/>
        <v>-6.2104319896069647E-2</v>
      </c>
      <c r="R122" s="97">
        <f t="shared" ca="1" si="60"/>
        <v>-0.4093538681856842</v>
      </c>
      <c r="S122" s="97">
        <f t="shared" ca="1" si="56"/>
        <v>-2.7718849019131225E-2</v>
      </c>
      <c r="T122" s="97">
        <f t="shared" ca="1" si="55"/>
        <v>0.31479273804942653</v>
      </c>
      <c r="V122" s="97"/>
      <c r="W122" s="100"/>
      <c r="X122" s="94">
        <v>41883</v>
      </c>
      <c r="Y122" s="97">
        <f t="shared" ca="1" si="61"/>
        <v>-0.29898075482177588</v>
      </c>
      <c r="Z122" s="97">
        <f t="shared" ca="1" si="62"/>
        <v>3.3272771391041366E-3</v>
      </c>
      <c r="AA122" s="97">
        <f t="shared" ca="1" si="63"/>
        <v>0.30121379008378474</v>
      </c>
      <c r="AB122" s="97">
        <f t="shared" ca="1" si="64"/>
        <v>-0.43831508970125937</v>
      </c>
      <c r="AC122" s="97">
        <f t="shared" ca="1" si="65"/>
        <v>-0.3385857266361969</v>
      </c>
      <c r="AD122" s="97">
        <f t="shared" ca="1" si="66"/>
        <v>4.239368745842792E-2</v>
      </c>
      <c r="AE122" s="97">
        <f t="shared" ca="1" si="67"/>
        <v>9.5213640138172781E-3</v>
      </c>
      <c r="AF122" s="97">
        <f t="shared" ca="1" si="68"/>
        <v>-0.34797940811144795</v>
      </c>
      <c r="AG122" s="97">
        <f t="shared" ca="1" si="57"/>
        <v>-0.1214911360796526</v>
      </c>
      <c r="AH122" s="97">
        <f t="shared" ca="1" si="58"/>
        <v>0.41381241870316215</v>
      </c>
    </row>
    <row r="123" spans="1:34" x14ac:dyDescent="0.3">
      <c r="A123" s="94">
        <v>41913</v>
      </c>
      <c r="B123" s="95">
        <f>IF('Raw Data'!B137="","",'Raw Data'!B137)</f>
        <v>7.7</v>
      </c>
      <c r="C123" s="95">
        <f>IF('Raw Data'!C137="","",'Raw Data'!C137)</f>
        <v>15.9</v>
      </c>
      <c r="D123" s="95">
        <f>IF('Raw Data'!D137="","",'Raw Data'!D137)</f>
        <v>11.591015230855319</v>
      </c>
      <c r="E123" s="95">
        <f>IF('Raw Data'!E137="","",'Raw Data'!E137)</f>
        <v>4.4855373212446912</v>
      </c>
      <c r="F123" s="95">
        <f>IF('Raw Data'!F137="","",'Raw Data'!F137)</f>
        <v>11.600000000000005</v>
      </c>
      <c r="G123" s="95">
        <f>IF('Raw Data'!G137="","",'Raw Data'!G137)</f>
        <v>10.900000000000006</v>
      </c>
      <c r="H123" s="95">
        <f>IF('Raw Data'!J137="","",'Raw Data'!J137)</f>
        <v>50.8</v>
      </c>
      <c r="I123" s="95">
        <f>IF('Raw Data'!K137="","",'Raw Data'!K137)</f>
        <v>53.8</v>
      </c>
      <c r="J123" s="105"/>
      <c r="K123" s="97">
        <f t="shared" ca="1" si="60"/>
        <v>-0.35031559343754459</v>
      </c>
      <c r="L123" s="97">
        <f t="shared" ca="1" si="60"/>
        <v>-5.4445091135061859E-2</v>
      </c>
      <c r="M123" s="97">
        <f t="shared" ca="1" si="60"/>
        <v>0.21470338008682338</v>
      </c>
      <c r="N123" s="97">
        <f t="shared" ca="1" si="60"/>
        <v>-0.21845617896720082</v>
      </c>
      <c r="O123" s="97">
        <f t="shared" ca="1" si="60"/>
        <v>-0.29382769025838412</v>
      </c>
      <c r="P123" s="97">
        <f t="shared" ca="1" si="60"/>
        <v>6.7818380527853189E-2</v>
      </c>
      <c r="Q123" s="97">
        <f t="shared" ca="1" si="60"/>
        <v>-0.16954284576090131</v>
      </c>
      <c r="R123" s="97">
        <f t="shared" ca="1" si="60"/>
        <v>-0.47072832825992122</v>
      </c>
      <c r="S123" s="97">
        <f t="shared" ca="1" si="56"/>
        <v>-0.10575379886391915</v>
      </c>
      <c r="T123" s="97">
        <f t="shared" ca="1" si="55"/>
        <v>0.10813685682282603</v>
      </c>
      <c r="V123" s="97"/>
      <c r="W123" s="100"/>
      <c r="X123" s="94">
        <v>41913</v>
      </c>
      <c r="Y123" s="97">
        <f t="shared" ca="1" si="61"/>
        <v>-0.38239986757240008</v>
      </c>
      <c r="Z123" s="97">
        <f t="shared" ca="1" si="62"/>
        <v>-3.0119883440676159E-2</v>
      </c>
      <c r="AA123" s="97">
        <f t="shared" ca="1" si="63"/>
        <v>0.24361117943832636</v>
      </c>
      <c r="AB123" s="97">
        <f t="shared" ca="1" si="64"/>
        <v>-0.33137305484815255</v>
      </c>
      <c r="AC123" s="97">
        <f t="shared" ca="1" si="65"/>
        <v>-0.31061195390006402</v>
      </c>
      <c r="AD123" s="97">
        <f t="shared" ca="1" si="66"/>
        <v>5.7648503300082581E-2</v>
      </c>
      <c r="AE123" s="97">
        <f t="shared" ca="1" si="67"/>
        <v>-9.7917161851013526E-2</v>
      </c>
      <c r="AF123" s="97">
        <f t="shared" ca="1" si="68"/>
        <v>-0.38889571482760593</v>
      </c>
      <c r="AG123" s="97">
        <f t="shared" ca="1" si="57"/>
        <v>-0.12554084617048067</v>
      </c>
      <c r="AH123" s="97">
        <f t="shared" ca="1" si="58"/>
        <v>0.25282155391542832</v>
      </c>
    </row>
    <row r="124" spans="1:34" x14ac:dyDescent="0.3">
      <c r="A124" s="94">
        <v>41944</v>
      </c>
      <c r="B124" s="95">
        <f>IF('Raw Data'!B138="","",'Raw Data'!B138)</f>
        <v>7.2</v>
      </c>
      <c r="C124" s="95">
        <f>IF('Raw Data'!C138="","",'Raw Data'!C138)</f>
        <v>15.8</v>
      </c>
      <c r="D124" s="95">
        <f>IF('Raw Data'!D138="","",'Raw Data'!D138)</f>
        <v>4.6911837168489772</v>
      </c>
      <c r="E124" s="95">
        <f>IF('Raw Data'!E138="","",'Raw Data'!E138)</f>
        <v>-6.3506081707222624</v>
      </c>
      <c r="F124" s="95">
        <f>IF('Raw Data'!F138="","",'Raw Data'!F138)</f>
        <v>11.999999999999995</v>
      </c>
      <c r="G124" s="95">
        <f>IF('Raw Data'!G138="","",'Raw Data'!G138)</f>
        <v>11.299999999999994</v>
      </c>
      <c r="H124" s="95">
        <f>IF('Raw Data'!J138="","",'Raw Data'!J138)</f>
        <v>50.3</v>
      </c>
      <c r="I124" s="95">
        <f>IF('Raw Data'!K138="","",'Raw Data'!K138)</f>
        <v>53.9</v>
      </c>
      <c r="J124" s="105"/>
      <c r="K124" s="97">
        <f t="shared" ca="1" si="60"/>
        <v>-0.44656841584211099</v>
      </c>
      <c r="L124" s="97">
        <f t="shared" ca="1" si="60"/>
        <v>-6.3567044020456459E-2</v>
      </c>
      <c r="M124" s="97">
        <f t="shared" ca="1" si="60"/>
        <v>-0.20516086120366184</v>
      </c>
      <c r="N124" s="97">
        <f t="shared" ca="1" si="60"/>
        <v>-0.81158751357572634</v>
      </c>
      <c r="O124" s="97">
        <f t="shared" ca="1" si="60"/>
        <v>-0.22669063569166711</v>
      </c>
      <c r="P124" s="97">
        <f t="shared" ca="1" si="60"/>
        <v>0.12883764389446986</v>
      </c>
      <c r="Q124" s="97">
        <f t="shared" ca="1" si="60"/>
        <v>-0.34860705553561822</v>
      </c>
      <c r="R124" s="97">
        <f t="shared" ca="1" si="60"/>
        <v>-0.44004109822280268</v>
      </c>
      <c r="S124" s="97">
        <f t="shared" ca="1" si="56"/>
        <v>-0.27078947107319218</v>
      </c>
      <c r="T124" s="97">
        <f t="shared" ca="1" si="55"/>
        <v>-5.8806080827176865E-2</v>
      </c>
      <c r="V124" s="97"/>
      <c r="W124" s="100"/>
      <c r="X124" s="94">
        <v>41944</v>
      </c>
      <c r="Y124" s="97">
        <f t="shared" ca="1" si="61"/>
        <v>-0.3631493030914868</v>
      </c>
      <c r="Z124" s="97">
        <f t="shared" ca="1" si="62"/>
        <v>-5.1404440173263601E-2</v>
      </c>
      <c r="AA124" s="97">
        <f t="shared" ca="1" si="63"/>
        <v>0.14883633301203136</v>
      </c>
      <c r="AB124" s="97">
        <f t="shared" ca="1" si="64"/>
        <v>-0.35951629057367912</v>
      </c>
      <c r="AC124" s="97">
        <f t="shared" ca="1" si="65"/>
        <v>-0.27144867206947848</v>
      </c>
      <c r="AD124" s="97">
        <f t="shared" ca="1" si="66"/>
        <v>8.8158134983391645E-2</v>
      </c>
      <c r="AE124" s="97">
        <f t="shared" ca="1" si="67"/>
        <v>-0.19341807373086306</v>
      </c>
      <c r="AF124" s="97">
        <f t="shared" ca="1" si="68"/>
        <v>-0.44004109822280268</v>
      </c>
      <c r="AG124" s="97">
        <f t="shared" ca="1" si="57"/>
        <v>-0.13475403965208085</v>
      </c>
      <c r="AH124" s="97">
        <f t="shared" ca="1" si="58"/>
        <v>0.12137450468169191</v>
      </c>
    </row>
    <row r="125" spans="1:34" x14ac:dyDescent="0.3">
      <c r="A125" s="94">
        <v>41974</v>
      </c>
      <c r="B125" s="95">
        <f>IF('Raw Data'!B139="","",'Raw Data'!B139)</f>
        <v>7.9</v>
      </c>
      <c r="C125" s="95">
        <f>IF('Raw Data'!C139="","",'Raw Data'!C139)</f>
        <v>15.7</v>
      </c>
      <c r="D125" s="95">
        <f>IF('Raw Data'!D139="","",'Raw Data'!D139)</f>
        <v>9.6747571235803207</v>
      </c>
      <c r="E125" s="95">
        <f>IF('Raw Data'!E139="","",'Raw Data'!E139)</f>
        <v>-0.57561625306159314</v>
      </c>
      <c r="F125" s="95">
        <f>IF('Raw Data'!F139="","",'Raw Data'!F139)</f>
        <v>12.1</v>
      </c>
      <c r="G125" s="95">
        <f>IF('Raw Data'!G139="","",'Raw Data'!G139)</f>
        <v>11.499999999999995</v>
      </c>
      <c r="H125" s="95">
        <f>IF('Raw Data'!J139="","",'Raw Data'!J139)</f>
        <v>50.1</v>
      </c>
      <c r="I125" s="95">
        <f>IF('Raw Data'!K139="","",'Raw Data'!K139)</f>
        <v>54.1</v>
      </c>
      <c r="J125" s="105"/>
      <c r="K125" s="97">
        <f t="shared" ca="1" si="60"/>
        <v>-0.31181446447571803</v>
      </c>
      <c r="L125" s="97">
        <f t="shared" ca="1" si="60"/>
        <v>-7.2688996905851219E-2</v>
      </c>
      <c r="M125" s="97">
        <f t="shared" ca="1" si="60"/>
        <v>9.8096437628225397E-2</v>
      </c>
      <c r="N125" s="97">
        <f t="shared" ca="1" si="60"/>
        <v>-0.49548538427017352</v>
      </c>
      <c r="O125" s="97">
        <f t="shared" ca="1" si="60"/>
        <v>-0.20990637204998661</v>
      </c>
      <c r="P125" s="97">
        <f t="shared" ca="1" si="60"/>
        <v>0.15934727557777925</v>
      </c>
      <c r="Q125" s="97">
        <f t="shared" ca="1" si="60"/>
        <v>-0.42023273944550343</v>
      </c>
      <c r="R125" s="97">
        <f t="shared" ca="1" si="60"/>
        <v>-0.37866663814856566</v>
      </c>
      <c r="S125" s="97">
        <f t="shared" ca="1" si="56"/>
        <v>-0.13874191741595412</v>
      </c>
      <c r="T125" s="97">
        <f t="shared" ca="1" si="55"/>
        <v>0.1386504369257085</v>
      </c>
      <c r="V125" s="97"/>
      <c r="W125" s="100"/>
      <c r="X125" s="94">
        <v>41974</v>
      </c>
      <c r="Y125" s="97">
        <f t="shared" ca="1" si="61"/>
        <v>-0.36956615791845787</v>
      </c>
      <c r="Z125" s="97">
        <f t="shared" ca="1" si="62"/>
        <v>-6.3567044020456501E-2</v>
      </c>
      <c r="AA125" s="97">
        <f t="shared" ca="1" si="63"/>
        <v>3.5879652170462316E-2</v>
      </c>
      <c r="AB125" s="97">
        <f t="shared" ca="1" si="64"/>
        <v>-0.50850969227103349</v>
      </c>
      <c r="AC125" s="97">
        <f t="shared" ca="1" si="65"/>
        <v>-0.24347489933334596</v>
      </c>
      <c r="AD125" s="97">
        <f t="shared" ca="1" si="66"/>
        <v>0.11866776666670076</v>
      </c>
      <c r="AE125" s="97">
        <f t="shared" ca="1" si="67"/>
        <v>-0.31279421358067433</v>
      </c>
      <c r="AF125" s="97">
        <f t="shared" ca="1" si="68"/>
        <v>-0.42981202154376325</v>
      </c>
      <c r="AG125" s="97">
        <f t="shared" ca="1" si="57"/>
        <v>-0.1717617291176885</v>
      </c>
      <c r="AH125" s="97">
        <f t="shared" ca="1" si="58"/>
        <v>6.2660404307119222E-2</v>
      </c>
    </row>
    <row r="126" spans="1:34" x14ac:dyDescent="0.3">
      <c r="A126" s="94">
        <v>42005</v>
      </c>
      <c r="B126" s="95">
        <f>IF('Raw Data'!B140="","",'Raw Data'!B140)</f>
        <v>6.8</v>
      </c>
      <c r="C126" s="95">
        <f>IF('Raw Data'!C140="","",'Raw Data'!C140)</f>
        <v>13.9</v>
      </c>
      <c r="D126" s="95">
        <f>IF('Raw Data'!D140="","",'Raw Data'!D140)</f>
        <v>-3.4586552721698487</v>
      </c>
      <c r="E126" s="95">
        <f>IF('Raw Data'!E140="","",'Raw Data'!E140)</f>
        <v>-16.440257443661363</v>
      </c>
      <c r="F126" s="95">
        <f>IF('Raw Data'!F140="","",'Raw Data'!F140)</f>
        <v>13.100000000000003</v>
      </c>
      <c r="G126" s="95">
        <f>IF('Raw Data'!G140="","",'Raw Data'!G140)</f>
        <v>11.100000000000005</v>
      </c>
      <c r="H126" s="95">
        <f>IF('Raw Data'!J140="","",'Raw Data'!J140)</f>
        <v>49.8</v>
      </c>
      <c r="I126" s="95">
        <f>IF('Raw Data'!K140="","",'Raw Data'!K140)</f>
        <v>53.7</v>
      </c>
      <c r="J126" s="105"/>
      <c r="K126" s="97">
        <f t="shared" ca="1" si="60"/>
        <v>-0.52357067376576416</v>
      </c>
      <c r="L126" s="97">
        <f t="shared" ca="1" si="60"/>
        <v>-0.23688414884295445</v>
      </c>
      <c r="M126" s="97">
        <f t="shared" ca="1" si="60"/>
        <v>-0.70108977726746058</v>
      </c>
      <c r="N126" s="97">
        <f t="shared" ca="1" si="60"/>
        <v>-1.3638583504177311</v>
      </c>
      <c r="O126" s="97">
        <f t="shared" ca="1" si="60"/>
        <v>-4.206373563318918E-2</v>
      </c>
      <c r="P126" s="97">
        <f t="shared" ca="1" si="60"/>
        <v>9.832801221116233E-2</v>
      </c>
      <c r="Q126" s="97">
        <f t="shared" ca="1" si="60"/>
        <v>-0.52767126531033504</v>
      </c>
      <c r="R126" s="97">
        <f t="shared" ca="1" si="60"/>
        <v>-0.50141555829703754</v>
      </c>
      <c r="S126" s="97">
        <f t="shared" ca="1" si="56"/>
        <v>-0.46152311228598958</v>
      </c>
      <c r="T126" s="97">
        <f t="shared" ref="T126:T157" ca="1" si="69">$BC$6*R126+$BD$6*Q126+$BE$6*P126+$BF$6*O126+$BG$6*N126+$BH$6*M126+$BI$6*L126</f>
        <v>-0.34191220342457196</v>
      </c>
      <c r="V126" s="97"/>
      <c r="W126" s="100"/>
      <c r="X126" s="94">
        <v>42005</v>
      </c>
      <c r="Y126" s="97">
        <f t="shared" ca="1" si="61"/>
        <v>-0.42731785136119771</v>
      </c>
      <c r="Z126" s="97">
        <f t="shared" ca="1" si="62"/>
        <v>-0.1243800632564207</v>
      </c>
      <c r="AA126" s="97">
        <f t="shared" ca="1" si="63"/>
        <v>-0.26938473361429899</v>
      </c>
      <c r="AB126" s="97">
        <f t="shared" ca="1" si="64"/>
        <v>-0.89031041608787698</v>
      </c>
      <c r="AC126" s="97">
        <f t="shared" ca="1" si="65"/>
        <v>-0.15955358112494764</v>
      </c>
      <c r="AD126" s="97">
        <f t="shared" ca="1" si="66"/>
        <v>0.12883764389447047</v>
      </c>
      <c r="AE126" s="97">
        <f t="shared" ca="1" si="67"/>
        <v>-0.43217035343048554</v>
      </c>
      <c r="AF126" s="97">
        <f t="shared" ca="1" si="68"/>
        <v>-0.44004109822280196</v>
      </c>
      <c r="AG126" s="97">
        <f t="shared" ca="1" si="57"/>
        <v>-0.29035150025837858</v>
      </c>
      <c r="AH126" s="97">
        <f t="shared" ca="1" si="58"/>
        <v>-8.7355949108680109E-2</v>
      </c>
    </row>
    <row r="127" spans="1:34" x14ac:dyDescent="0.3">
      <c r="A127" s="94">
        <v>42036</v>
      </c>
      <c r="B127" s="95">
        <f>IF('Raw Data'!B141="","",'Raw Data'!B141)</f>
        <v>6.8</v>
      </c>
      <c r="C127" s="95">
        <f>IF('Raw Data'!C141="","",'Raw Data'!C141)</f>
        <v>13.9</v>
      </c>
      <c r="D127" s="95">
        <f>IF('Raw Data'!D141="","",'Raw Data'!D141)</f>
        <v>48.130657082963189</v>
      </c>
      <c r="E127" s="95">
        <f>IF('Raw Data'!E141="","",'Raw Data'!E141)</f>
        <v>-16.661334138631016</v>
      </c>
      <c r="F127" s="95">
        <f>IF('Raw Data'!F141="","",'Raw Data'!F141)</f>
        <v>12.899999999999995</v>
      </c>
      <c r="G127" s="95">
        <f>IF('Raw Data'!G141="","",'Raw Data'!G141)</f>
        <v>10.799999999999994</v>
      </c>
      <c r="H127" s="95">
        <f>IF('Raw Data'!J141="","",'Raw Data'!J141)</f>
        <v>49.9</v>
      </c>
      <c r="I127" s="95">
        <f>IF('Raw Data'!K141="","",'Raw Data'!K141)</f>
        <v>53.9</v>
      </c>
      <c r="J127" s="105"/>
      <c r="K127" s="97">
        <f t="shared" ca="1" si="60"/>
        <v>-0.52357067376576416</v>
      </c>
      <c r="L127" s="97">
        <f t="shared" ca="1" si="60"/>
        <v>-0.23688414884295445</v>
      </c>
      <c r="M127" s="97">
        <f t="shared" ca="1" si="60"/>
        <v>2.438190862660623</v>
      </c>
      <c r="N127" s="97">
        <f t="shared" ca="1" si="60"/>
        <v>-1.3759592875300464</v>
      </c>
      <c r="O127" s="97">
        <f t="shared" ca="1" si="60"/>
        <v>-7.5632262916549911E-2</v>
      </c>
      <c r="P127" s="97">
        <f t="shared" ca="1" si="60"/>
        <v>5.2563564686196725E-2</v>
      </c>
      <c r="Q127" s="97">
        <f t="shared" ca="1" si="60"/>
        <v>-0.49185842335539121</v>
      </c>
      <c r="R127" s="97">
        <f t="shared" ca="1" si="60"/>
        <v>-0.44004109822280268</v>
      </c>
      <c r="S127" s="97">
        <f t="shared" ca="1" si="56"/>
        <v>4.645134238191747E-2</v>
      </c>
      <c r="T127" s="97">
        <f t="shared" ca="1" si="69"/>
        <v>3.5344253060496911</v>
      </c>
      <c r="V127" s="97"/>
      <c r="W127" s="100"/>
      <c r="X127" s="94">
        <v>42036</v>
      </c>
      <c r="Y127" s="97">
        <f t="shared" ca="1" si="61"/>
        <v>-0.45298527066908206</v>
      </c>
      <c r="Z127" s="97">
        <f t="shared" ca="1" si="62"/>
        <v>-0.18215243153058669</v>
      </c>
      <c r="AA127" s="97">
        <f t="shared" ca="1" si="63"/>
        <v>0.61173250767379594</v>
      </c>
      <c r="AB127" s="97">
        <f t="shared" ca="1" si="64"/>
        <v>-1.0784343407393171</v>
      </c>
      <c r="AC127" s="97">
        <f t="shared" ca="1" si="65"/>
        <v>-0.10920079019990857</v>
      </c>
      <c r="AD127" s="97">
        <f t="shared" ca="1" si="66"/>
        <v>0.10341295082504609</v>
      </c>
      <c r="AE127" s="97">
        <f t="shared" ca="1" si="67"/>
        <v>-0.47992080937040987</v>
      </c>
      <c r="AF127" s="97">
        <f t="shared" ca="1" si="68"/>
        <v>-0.44004109822280196</v>
      </c>
      <c r="AG127" s="97">
        <f t="shared" ca="1" si="57"/>
        <v>-0.18460456244000875</v>
      </c>
      <c r="AH127" s="97">
        <f t="shared" ca="1" si="58"/>
        <v>1.1103878465169426</v>
      </c>
    </row>
    <row r="128" spans="1:34" x14ac:dyDescent="0.3">
      <c r="A128" s="94">
        <v>42064</v>
      </c>
      <c r="B128" s="95">
        <f>IF('Raw Data'!B142="","",'Raw Data'!B142)</f>
        <v>5.6</v>
      </c>
      <c r="C128" s="95">
        <f>IF('Raw Data'!C142="","",'Raw Data'!C142)</f>
        <v>13.5</v>
      </c>
      <c r="D128" s="95">
        <f>IF('Raw Data'!D142="","",'Raw Data'!D142)</f>
        <v>-15.156734177779196</v>
      </c>
      <c r="E128" s="95">
        <f>IF('Raw Data'!E142="","",'Raw Data'!E142)</f>
        <v>-8.892043061486758</v>
      </c>
      <c r="F128" s="95">
        <f>IF('Raw Data'!F142="","",'Raw Data'!F142)</f>
        <v>12.599999999999994</v>
      </c>
      <c r="G128" s="95">
        <f>IF('Raw Data'!G142="","",'Raw Data'!G142)</f>
        <v>10.199999999999999</v>
      </c>
      <c r="H128" s="95">
        <f>IF('Raw Data'!J142="","",'Raw Data'!J142)</f>
        <v>50.1</v>
      </c>
      <c r="I128" s="95">
        <f>IF('Raw Data'!K142="","",'Raw Data'!K142)</f>
        <v>53.7</v>
      </c>
      <c r="J128" s="105"/>
      <c r="K128" s="97">
        <f t="shared" ca="1" si="60"/>
        <v>-0.75457744753672362</v>
      </c>
      <c r="L128" s="97">
        <f t="shared" ca="1" si="60"/>
        <v>-0.27337196038453299</v>
      </c>
      <c r="M128" s="97">
        <f t="shared" ca="1" si="60"/>
        <v>-1.41293397437424</v>
      </c>
      <c r="N128" s="97">
        <f t="shared" ca="1" si="60"/>
        <v>-0.95069644946970133</v>
      </c>
      <c r="O128" s="97">
        <f t="shared" ca="1" si="60"/>
        <v>-0.12598505384158909</v>
      </c>
      <c r="P128" s="97">
        <f t="shared" ca="1" si="60"/>
        <v>-3.8965330363730157E-2</v>
      </c>
      <c r="Q128" s="97">
        <f t="shared" ca="1" si="60"/>
        <v>-0.42023273944550343</v>
      </c>
      <c r="R128" s="97">
        <f t="shared" ca="1" si="60"/>
        <v>-0.50141555829703754</v>
      </c>
      <c r="S128" s="97">
        <f t="shared" ca="1" si="56"/>
        <v>-0.59275503599508617</v>
      </c>
      <c r="T128" s="97">
        <f t="shared" ca="1" si="69"/>
        <v>-1.4259677522204246</v>
      </c>
      <c r="V128" s="97"/>
      <c r="W128" s="100"/>
      <c r="X128" s="94">
        <v>42064</v>
      </c>
      <c r="Y128" s="97">
        <f t="shared" ca="1" si="61"/>
        <v>-0.60057293168941728</v>
      </c>
      <c r="Z128" s="97">
        <f t="shared" ca="1" si="62"/>
        <v>-0.24904675269014728</v>
      </c>
      <c r="AA128" s="97">
        <f t="shared" ca="1" si="63"/>
        <v>0.10805570367297412</v>
      </c>
      <c r="AB128" s="97">
        <f t="shared" ca="1" si="64"/>
        <v>-1.230171362472493</v>
      </c>
      <c r="AC128" s="97">
        <f t="shared" ca="1" si="65"/>
        <v>-8.1227017463776058E-2</v>
      </c>
      <c r="AD128" s="97">
        <f t="shared" ca="1" si="66"/>
        <v>3.7308748844542966E-2</v>
      </c>
      <c r="AE128" s="97">
        <f t="shared" ca="1" si="67"/>
        <v>-0.47992080937040987</v>
      </c>
      <c r="AF128" s="97">
        <f t="shared" ca="1" si="68"/>
        <v>-0.48095740493895928</v>
      </c>
      <c r="AG128" s="97">
        <f t="shared" ref="AG128:AG159" ca="1" si="70">IF(OR(S128="",S127="",S126=""),"",AVERAGE(S126:S128))</f>
        <v>-0.33594226863305271</v>
      </c>
      <c r="AH128" s="97">
        <f t="shared" ref="AH128:AH164" ca="1" si="71">IF(OR(T128="",T127="",T126=""),"",AVERAGE(T126:T128))</f>
        <v>0.58884845013489817</v>
      </c>
    </row>
    <row r="129" spans="1:34" x14ac:dyDescent="0.3">
      <c r="A129" s="94">
        <v>42095</v>
      </c>
      <c r="B129" s="95">
        <f>IF('Raw Data'!B143="","",'Raw Data'!B143)</f>
        <v>5.9</v>
      </c>
      <c r="C129" s="95">
        <f>IF('Raw Data'!C143="","",'Raw Data'!C143)</f>
        <v>12</v>
      </c>
      <c r="D129" s="95">
        <f>IF('Raw Data'!D143="","",'Raw Data'!D143)</f>
        <v>-6.6581417879341185</v>
      </c>
      <c r="E129" s="95">
        <f>IF('Raw Data'!E143="","",'Raw Data'!E143)</f>
        <v>-11.877453480891065</v>
      </c>
      <c r="F129" s="95">
        <f>IF('Raw Data'!F143="","",'Raw Data'!F143)</f>
        <v>12.6</v>
      </c>
      <c r="G129" s="95">
        <f>IF('Raw Data'!G143="","",'Raw Data'!G143)</f>
        <v>9.9000000000000057</v>
      </c>
      <c r="H129" s="95">
        <f>IF('Raw Data'!J143="","",'Raw Data'!J143)</f>
        <v>50.1</v>
      </c>
      <c r="I129" s="95">
        <f>IF('Raw Data'!K143="","",'Raw Data'!K143)</f>
        <v>53.4</v>
      </c>
      <c r="J129" s="105"/>
      <c r="K129" s="97">
        <f t="shared" ca="1" si="60"/>
        <v>-0.69682575409398362</v>
      </c>
      <c r="L129" s="97">
        <f t="shared" ca="1" si="60"/>
        <v>-0.41020125366545246</v>
      </c>
      <c r="M129" s="97">
        <f t="shared" ca="1" si="60"/>
        <v>-0.89578293401100773</v>
      </c>
      <c r="N129" s="97">
        <f t="shared" ca="1" si="60"/>
        <v>-1.114106996857438</v>
      </c>
      <c r="O129" s="97">
        <f t="shared" ca="1" si="60"/>
        <v>-0.12598505384158817</v>
      </c>
      <c r="P129" s="97">
        <f t="shared" ca="1" si="60"/>
        <v>-8.4729777888693056E-2</v>
      </c>
      <c r="Q129" s="97">
        <f t="shared" ca="1" si="60"/>
        <v>-0.42023273944550343</v>
      </c>
      <c r="R129" s="97">
        <f t="shared" ca="1" si="60"/>
        <v>-0.59347724840839311</v>
      </c>
      <c r="S129" s="97">
        <f t="shared" ca="1" si="56"/>
        <v>-0.5546052950596938</v>
      </c>
      <c r="T129" s="97">
        <f t="shared" ca="1" si="69"/>
        <v>-0.72607070464553947</v>
      </c>
      <c r="V129" s="97"/>
      <c r="W129" s="100"/>
      <c r="X129" s="94">
        <v>42095</v>
      </c>
      <c r="Y129" s="97">
        <f t="shared" ca="1" si="61"/>
        <v>-0.65832462513215717</v>
      </c>
      <c r="Z129" s="97">
        <f t="shared" ca="1" si="62"/>
        <v>-0.3068191209643133</v>
      </c>
      <c r="AA129" s="97">
        <f t="shared" ca="1" si="63"/>
        <v>4.3157984758458445E-2</v>
      </c>
      <c r="AB129" s="97">
        <f t="shared" ca="1" si="64"/>
        <v>-1.1469209112857286</v>
      </c>
      <c r="AC129" s="97">
        <f t="shared" ca="1" si="65"/>
        <v>-0.10920079019990907</v>
      </c>
      <c r="AD129" s="97">
        <f t="shared" ca="1" si="66"/>
        <v>-2.3710514522075496E-2</v>
      </c>
      <c r="AE129" s="97">
        <f t="shared" ca="1" si="67"/>
        <v>-0.44410796741546604</v>
      </c>
      <c r="AF129" s="97">
        <f t="shared" ca="1" si="68"/>
        <v>-0.51164463497607782</v>
      </c>
      <c r="AG129" s="97">
        <f t="shared" ca="1" si="70"/>
        <v>-0.36696966289095417</v>
      </c>
      <c r="AH129" s="97">
        <f t="shared" ca="1" si="71"/>
        <v>0.46079561639457567</v>
      </c>
    </row>
    <row r="130" spans="1:34" x14ac:dyDescent="0.3">
      <c r="A130" s="94">
        <v>42125</v>
      </c>
      <c r="B130" s="95">
        <f>IF('Raw Data'!B144="","",'Raw Data'!B144)</f>
        <v>6.1</v>
      </c>
      <c r="C130" s="95">
        <f>IF('Raw Data'!C144="","",'Raw Data'!C144)</f>
        <v>11.4</v>
      </c>
      <c r="D130" s="95">
        <f>IF('Raw Data'!D144="","",'Raw Data'!D144)</f>
        <v>-3.4746414036911637</v>
      </c>
      <c r="E130" s="95">
        <f>IF('Raw Data'!E144="","",'Raw Data'!E144)</f>
        <v>-12.659668807241383</v>
      </c>
      <c r="F130" s="95">
        <f>IF('Raw Data'!F144="","",'Raw Data'!F144)</f>
        <v>12.799999999999997</v>
      </c>
      <c r="G130" s="95">
        <f>IF('Raw Data'!G144="","",'Raw Data'!G144)</f>
        <v>10.199999999999994</v>
      </c>
      <c r="H130" s="95">
        <f>IF('Raw Data'!J144="","",'Raw Data'!J144)</f>
        <v>50.2</v>
      </c>
      <c r="I130" s="95">
        <f>IF('Raw Data'!K144="","",'Raw Data'!K144)</f>
        <v>53.2</v>
      </c>
      <c r="J130" s="105"/>
      <c r="K130" s="97">
        <f t="shared" ca="1" si="60"/>
        <v>-0.65832462513215717</v>
      </c>
      <c r="L130" s="97">
        <f t="shared" ca="1" si="60"/>
        <v>-0.46493297097782021</v>
      </c>
      <c r="M130" s="97">
        <f t="shared" ca="1" si="60"/>
        <v>-0.70206255536627959</v>
      </c>
      <c r="N130" s="97">
        <f t="shared" ca="1" si="60"/>
        <v>-1.1569226291146226</v>
      </c>
      <c r="O130" s="97">
        <f t="shared" ca="1" si="60"/>
        <v>-9.2416526558229239E-2</v>
      </c>
      <c r="P130" s="97">
        <f t="shared" ca="1" si="60"/>
        <v>-3.8965330363730968E-2</v>
      </c>
      <c r="Q130" s="97">
        <f t="shared" ca="1" si="60"/>
        <v>-0.38441989749055955</v>
      </c>
      <c r="R130" s="97">
        <f t="shared" ca="1" si="60"/>
        <v>-0.65485170848262797</v>
      </c>
      <c r="S130" s="97">
        <f t="shared" ca="1" si="56"/>
        <v>-0.51893743958547323</v>
      </c>
      <c r="T130" s="97">
        <f t="shared" ca="1" si="69"/>
        <v>-0.49398763824493114</v>
      </c>
      <c r="V130" s="97"/>
      <c r="W130" s="100"/>
      <c r="X130" s="94">
        <v>42125</v>
      </c>
      <c r="Y130" s="97">
        <f t="shared" ca="1" si="61"/>
        <v>-0.7032426089209548</v>
      </c>
      <c r="Z130" s="97">
        <f t="shared" ca="1" si="62"/>
        <v>-0.38283539500926861</v>
      </c>
      <c r="AA130" s="97">
        <f t="shared" ca="1" si="63"/>
        <v>-1.0035931545838424</v>
      </c>
      <c r="AB130" s="97">
        <f t="shared" ca="1" si="64"/>
        <v>-1.0739086918139205</v>
      </c>
      <c r="AC130" s="97">
        <f t="shared" ca="1" si="65"/>
        <v>-0.11479554474713551</v>
      </c>
      <c r="AD130" s="97">
        <f t="shared" ca="1" si="66"/>
        <v>-5.4220146205384734E-2</v>
      </c>
      <c r="AE130" s="97">
        <f t="shared" ca="1" si="67"/>
        <v>-0.4082951254605221</v>
      </c>
      <c r="AF130" s="97">
        <f t="shared" ca="1" si="68"/>
        <v>-0.58324817172935284</v>
      </c>
      <c r="AG130" s="97">
        <f t="shared" ca="1" si="70"/>
        <v>-0.55543259021341773</v>
      </c>
      <c r="AH130" s="97">
        <f t="shared" ca="1" si="71"/>
        <v>-0.88200869837029838</v>
      </c>
    </row>
    <row r="131" spans="1:34" x14ac:dyDescent="0.3">
      <c r="A131" s="94">
        <v>42156</v>
      </c>
      <c r="B131" s="95">
        <f>IF('Raw Data'!B145="","",'Raw Data'!B145)</f>
        <v>6.8</v>
      </c>
      <c r="C131" s="95">
        <f>IF('Raw Data'!C145="","",'Raw Data'!C145)</f>
        <v>11.4</v>
      </c>
      <c r="D131" s="95">
        <f>IF('Raw Data'!D145="","",'Raw Data'!D145)</f>
        <v>1.4929577492204047</v>
      </c>
      <c r="E131" s="95">
        <f>IF('Raw Data'!E145="","",'Raw Data'!E145)</f>
        <v>-4.2259499645806731</v>
      </c>
      <c r="F131" s="95">
        <f>IF('Raw Data'!F145="","",'Raw Data'!F145)</f>
        <v>11.999999999999995</v>
      </c>
      <c r="G131" s="95">
        <f>IF('Raw Data'!G145="","",'Raw Data'!G145)</f>
        <v>10.6</v>
      </c>
      <c r="H131" s="95">
        <f>IF('Raw Data'!J145="","",'Raw Data'!J145)</f>
        <v>50.2</v>
      </c>
      <c r="I131" s="95">
        <f>IF('Raw Data'!K145="","",'Raw Data'!K145)</f>
        <v>53.8</v>
      </c>
      <c r="J131" s="105"/>
      <c r="K131" s="97">
        <f t="shared" ca="1" si="60"/>
        <v>-0.52357067376576416</v>
      </c>
      <c r="L131" s="97">
        <f t="shared" ca="1" si="60"/>
        <v>-0.46493297097782021</v>
      </c>
      <c r="M131" s="97">
        <f t="shared" ca="1" si="60"/>
        <v>-0.39977731185872989</v>
      </c>
      <c r="N131" s="97">
        <f t="shared" ca="1" si="60"/>
        <v>-0.69529142302120872</v>
      </c>
      <c r="O131" s="97">
        <f t="shared" ca="1" si="60"/>
        <v>-0.22669063569166711</v>
      </c>
      <c r="P131" s="97">
        <f t="shared" ca="1" si="60"/>
        <v>2.2053933002888396E-2</v>
      </c>
      <c r="Q131" s="97">
        <f t="shared" ca="1" si="60"/>
        <v>-0.38441989749055955</v>
      </c>
      <c r="R131" s="97">
        <f t="shared" ca="1" si="60"/>
        <v>-0.47072832825992122</v>
      </c>
      <c r="S131" s="97">
        <f t="shared" ca="1" si="56"/>
        <v>-0.38136818038538361</v>
      </c>
      <c r="T131" s="97">
        <f t="shared" ca="1" si="69"/>
        <v>-0.35545367891340751</v>
      </c>
      <c r="V131" s="97"/>
      <c r="W131" s="100"/>
      <c r="X131" s="94">
        <v>42156</v>
      </c>
      <c r="Y131" s="97">
        <f t="shared" ca="1" si="61"/>
        <v>-0.62624035099730169</v>
      </c>
      <c r="Z131" s="97">
        <f t="shared" ca="1" si="62"/>
        <v>-0.446689065207031</v>
      </c>
      <c r="AA131" s="97">
        <f t="shared" ca="1" si="63"/>
        <v>-0.66587426707867248</v>
      </c>
      <c r="AB131" s="97">
        <f t="shared" ca="1" si="64"/>
        <v>-0.98877368299775636</v>
      </c>
      <c r="AC131" s="97">
        <f t="shared" ca="1" si="65"/>
        <v>-0.14836407203049484</v>
      </c>
      <c r="AD131" s="97">
        <f t="shared" ca="1" si="66"/>
        <v>-3.388039174984521E-2</v>
      </c>
      <c r="AE131" s="97">
        <f t="shared" ca="1" si="67"/>
        <v>-0.39635751147554082</v>
      </c>
      <c r="AF131" s="97">
        <f t="shared" ca="1" si="68"/>
        <v>-0.57301909505031412</v>
      </c>
      <c r="AG131" s="97">
        <f t="shared" ca="1" si="70"/>
        <v>-0.48497030501018362</v>
      </c>
      <c r="AH131" s="97">
        <f t="shared" ca="1" si="71"/>
        <v>-0.52517067393462602</v>
      </c>
    </row>
    <row r="132" spans="1:34" x14ac:dyDescent="0.3">
      <c r="A132" s="94">
        <v>42186</v>
      </c>
      <c r="B132" s="95">
        <f>IF('Raw Data'!B146="","",'Raw Data'!B146)</f>
        <v>6</v>
      </c>
      <c r="C132" s="95">
        <f>IF('Raw Data'!C146="","",'Raw Data'!C146)</f>
        <v>11.2</v>
      </c>
      <c r="D132" s="95">
        <f>IF('Raw Data'!D146="","",'Raw Data'!D146)</f>
        <v>-9.2049503964078685</v>
      </c>
      <c r="E132" s="95">
        <f>IF('Raw Data'!E146="","",'Raw Data'!E146)</f>
        <v>-6.3526824683719827</v>
      </c>
      <c r="F132" s="95">
        <f>IF('Raw Data'!F146="","",'Raw Data'!F146)</f>
        <v>13.900000000000006</v>
      </c>
      <c r="G132" s="95">
        <f>IF('Raw Data'!G146="","",'Raw Data'!G146)</f>
        <v>10.299999999999997</v>
      </c>
      <c r="H132" s="95">
        <f>IF('Raw Data'!J146="","",'Raw Data'!J146)</f>
        <v>50</v>
      </c>
      <c r="I132" s="95">
        <f>IF('Raw Data'!K146="","",'Raw Data'!K146)</f>
        <v>53.9</v>
      </c>
      <c r="J132" s="105"/>
      <c r="K132" s="97">
        <f t="shared" ca="1" si="60"/>
        <v>-0.67757518961307039</v>
      </c>
      <c r="L132" s="97">
        <f t="shared" ca="1" si="60"/>
        <v>-0.48317687674860954</v>
      </c>
      <c r="M132" s="97">
        <f t="shared" ca="1" si="60"/>
        <v>-1.0507597420588926</v>
      </c>
      <c r="N132" s="97">
        <f t="shared" ca="1" si="60"/>
        <v>-0.81170105311192631</v>
      </c>
      <c r="O132" s="97">
        <f t="shared" ca="1" si="60"/>
        <v>9.2210373500248688E-2</v>
      </c>
      <c r="P132" s="97">
        <f t="shared" ca="1" si="60"/>
        <v>-2.3710514522075857E-2</v>
      </c>
      <c r="Q132" s="97">
        <f t="shared" ca="1" si="60"/>
        <v>-0.45604558140044732</v>
      </c>
      <c r="R132" s="97">
        <f t="shared" ca="1" si="60"/>
        <v>-0.44004109822280268</v>
      </c>
      <c r="S132" s="97">
        <f t="shared" ca="1" si="56"/>
        <v>-0.49245216709238765</v>
      </c>
      <c r="T132" s="97">
        <f t="shared" ca="1" si="69"/>
        <v>-1.0126870183606473</v>
      </c>
      <c r="V132" s="97"/>
      <c r="W132" s="100"/>
      <c r="X132" s="94">
        <v>42186</v>
      </c>
      <c r="Y132" s="97">
        <f t="shared" ca="1" si="61"/>
        <v>-0.61982349617033061</v>
      </c>
      <c r="Z132" s="97">
        <f t="shared" ca="1" si="62"/>
        <v>-0.47101427290141668</v>
      </c>
      <c r="AA132" s="97">
        <f t="shared" ca="1" si="63"/>
        <v>-0.71753320309463398</v>
      </c>
      <c r="AB132" s="97">
        <f t="shared" ca="1" si="64"/>
        <v>-0.88797170174925244</v>
      </c>
      <c r="AC132" s="97">
        <f t="shared" ca="1" si="65"/>
        <v>-7.5632262916549217E-2</v>
      </c>
      <c r="AD132" s="97">
        <f t="shared" ca="1" si="66"/>
        <v>-1.3540637294306143E-2</v>
      </c>
      <c r="AE132" s="97">
        <f t="shared" ca="1" si="67"/>
        <v>-0.4082951254605221</v>
      </c>
      <c r="AF132" s="97">
        <f t="shared" ca="1" si="68"/>
        <v>-0.52187371165511731</v>
      </c>
      <c r="AG132" s="97">
        <f t="shared" ca="1" si="70"/>
        <v>-0.46425259568774813</v>
      </c>
      <c r="AH132" s="97">
        <f t="shared" ca="1" si="71"/>
        <v>-0.62070944517299531</v>
      </c>
    </row>
    <row r="133" spans="1:34" x14ac:dyDescent="0.3">
      <c r="A133" s="94">
        <v>42217</v>
      </c>
      <c r="B133" s="95">
        <f>IF('Raw Data'!B147="","",'Raw Data'!B147)</f>
        <v>6.1</v>
      </c>
      <c r="C133" s="95">
        <f>IF('Raw Data'!C147="","",'Raw Data'!C147)</f>
        <v>10.9</v>
      </c>
      <c r="D133" s="95">
        <f>IF('Raw Data'!D147="","",'Raw Data'!D147)</f>
        <v>-5.8408173364939531</v>
      </c>
      <c r="E133" s="95">
        <f>IF('Raw Data'!E147="","",'Raw Data'!E147)</f>
        <v>-9.9382213386803642</v>
      </c>
      <c r="F133" s="95">
        <f>IF('Raw Data'!F147="","",'Raw Data'!F147)</f>
        <v>13.4</v>
      </c>
      <c r="G133" s="95">
        <f>IF('Raw Data'!G147="","",'Raw Data'!G147)</f>
        <v>10.399999999999995</v>
      </c>
      <c r="H133" s="95">
        <f>IF('Raw Data'!J147="","",'Raw Data'!J147)</f>
        <v>49.7</v>
      </c>
      <c r="I133" s="95">
        <f>IF('Raw Data'!K147="","",'Raw Data'!K147)</f>
        <v>53.4</v>
      </c>
      <c r="J133" s="105"/>
      <c r="K133" s="97">
        <f t="shared" ca="1" si="60"/>
        <v>-0.65832462513215717</v>
      </c>
      <c r="L133" s="97">
        <f t="shared" ca="1" si="60"/>
        <v>-0.51054273540479334</v>
      </c>
      <c r="M133" s="97">
        <f t="shared" ca="1" si="60"/>
        <v>-0.84604761656224425</v>
      </c>
      <c r="N133" s="97">
        <f t="shared" ca="1" si="60"/>
        <v>-1.007960457068187</v>
      </c>
      <c r="O133" s="97">
        <f t="shared" ca="1" si="60"/>
        <v>8.2890552918493867E-3</v>
      </c>
      <c r="P133" s="97">
        <f t="shared" ca="1" si="60"/>
        <v>-8.455698680421557E-3</v>
      </c>
      <c r="Q133" s="97">
        <f t="shared" ca="1" si="60"/>
        <v>-0.56348410726527642</v>
      </c>
      <c r="R133" s="97">
        <f t="shared" ref="R133" ca="1" si="72">(I133-I$3)/I$4</f>
        <v>-0.59347724840839311</v>
      </c>
      <c r="S133" s="97">
        <f t="shared" ca="1" si="56"/>
        <v>-0.50384034625932572</v>
      </c>
      <c r="T133" s="97">
        <f t="shared" ca="1" si="69"/>
        <v>-0.73959247325811606</v>
      </c>
      <c r="V133" s="97"/>
      <c r="W133" s="100"/>
      <c r="X133" s="94">
        <v>42217</v>
      </c>
      <c r="Y133" s="97">
        <f t="shared" ca="1" si="61"/>
        <v>-0.6198234961703305</v>
      </c>
      <c r="Z133" s="97">
        <f t="shared" ca="1" si="62"/>
        <v>-0.48621752771040772</v>
      </c>
      <c r="AA133" s="97">
        <f t="shared" ca="1" si="63"/>
        <v>-0.76552822349328897</v>
      </c>
      <c r="AB133" s="97">
        <f t="shared" ca="1" si="64"/>
        <v>-0.83831764440044065</v>
      </c>
      <c r="AC133" s="97">
        <f t="shared" ca="1" si="65"/>
        <v>-4.2063735633189679E-2</v>
      </c>
      <c r="AD133" s="97">
        <f t="shared" ca="1" si="66"/>
        <v>-3.3707600665363394E-3</v>
      </c>
      <c r="AE133" s="97">
        <f t="shared" ca="1" si="67"/>
        <v>-0.46798319538542782</v>
      </c>
      <c r="AF133" s="97">
        <f t="shared" ca="1" si="68"/>
        <v>-0.50141555829703899</v>
      </c>
      <c r="AG133" s="97">
        <f t="shared" ca="1" si="70"/>
        <v>-0.459220231245699</v>
      </c>
      <c r="AH133" s="97">
        <f t="shared" ca="1" si="71"/>
        <v>-0.70257772351072367</v>
      </c>
    </row>
    <row r="134" spans="1:34" x14ac:dyDescent="0.3">
      <c r="A134" s="94">
        <v>42248</v>
      </c>
      <c r="B134" s="95">
        <f>IF('Raw Data'!B148="","",'Raw Data'!B148)</f>
        <v>5.7</v>
      </c>
      <c r="C134" s="95">
        <f>IF('Raw Data'!C148="","",'Raw Data'!C148)</f>
        <v>10.3</v>
      </c>
      <c r="D134" s="95">
        <f>IF('Raw Data'!D148="","",'Raw Data'!D148)</f>
        <v>-4.0452342610586092</v>
      </c>
      <c r="E134" s="95">
        <f>IF('Raw Data'!E148="","",'Raw Data'!E148)</f>
        <v>-16.562307103370195</v>
      </c>
      <c r="F134" s="95">
        <f>IF('Raw Data'!F148="","",'Raw Data'!F148)</f>
        <v>13.800000000000006</v>
      </c>
      <c r="G134" s="95">
        <f>IF('Raw Data'!G148="","",'Raw Data'!G148)</f>
        <v>10.800000000000006</v>
      </c>
      <c r="H134" s="95">
        <f>IF('Raw Data'!J148="","",'Raw Data'!J148)</f>
        <v>49.8</v>
      </c>
      <c r="I134" s="95">
        <f>IF('Raw Data'!K148="","",'Raw Data'!K148)</f>
        <v>53.4</v>
      </c>
      <c r="J134" s="105"/>
      <c r="K134" s="97">
        <f t="shared" ref="K134:R161" ca="1" si="73">(B134-B$3)/B$4</f>
        <v>-0.73532688305581018</v>
      </c>
      <c r="L134" s="97">
        <f t="shared" ca="1" si="73"/>
        <v>-0.56527445271716104</v>
      </c>
      <c r="M134" s="97">
        <f t="shared" ca="1" si="73"/>
        <v>-0.73678391583110159</v>
      </c>
      <c r="N134" s="97">
        <f t="shared" ca="1" si="73"/>
        <v>-1.3705389064886404</v>
      </c>
      <c r="O134" s="97">
        <f t="shared" ca="1" si="73"/>
        <v>7.5426109858569068E-2</v>
      </c>
      <c r="P134" s="97">
        <f t="shared" ca="1" si="73"/>
        <v>5.2563564686198619E-2</v>
      </c>
      <c r="Q134" s="97">
        <f t="shared" ca="1" si="73"/>
        <v>-0.52767126531033504</v>
      </c>
      <c r="R134" s="97">
        <f t="shared" ca="1" si="73"/>
        <v>-0.59347724840839311</v>
      </c>
      <c r="S134" s="97">
        <f t="shared" ca="1" si="56"/>
        <v>-0.54665574725799082</v>
      </c>
      <c r="T134" s="97">
        <f t="shared" ca="1" si="69"/>
        <v>-0.39198356466565443</v>
      </c>
      <c r="V134" s="97"/>
      <c r="W134" s="100"/>
      <c r="X134" s="94">
        <v>42248</v>
      </c>
      <c r="Y134" s="97">
        <f t="shared" ca="1" si="61"/>
        <v>-0.69040889926701254</v>
      </c>
      <c r="Z134" s="97">
        <f t="shared" ca="1" si="62"/>
        <v>-0.51966468829018797</v>
      </c>
      <c r="AA134" s="97">
        <f t="shared" ca="1" si="63"/>
        <v>-0.87786375815074613</v>
      </c>
      <c r="AB134" s="97">
        <f t="shared" ca="1" si="64"/>
        <v>-1.0634001388895846</v>
      </c>
      <c r="AC134" s="97">
        <f t="shared" ca="1" si="65"/>
        <v>5.8641846216889039E-2</v>
      </c>
      <c r="AD134" s="97">
        <f t="shared" ca="1" si="66"/>
        <v>6.7991171612337351E-3</v>
      </c>
      <c r="AE134" s="97">
        <f t="shared" ca="1" si="67"/>
        <v>-0.51573365132535287</v>
      </c>
      <c r="AF134" s="97">
        <f t="shared" ca="1" si="68"/>
        <v>-0.54233186501319619</v>
      </c>
      <c r="AG134" s="97">
        <f t="shared" ca="1" si="70"/>
        <v>-0.51431608686990138</v>
      </c>
      <c r="AH134" s="97">
        <f t="shared" ca="1" si="71"/>
        <v>-0.71475435209480587</v>
      </c>
    </row>
    <row r="135" spans="1:34" x14ac:dyDescent="0.3">
      <c r="A135" s="94">
        <v>42278</v>
      </c>
      <c r="B135" s="95">
        <f>IF('Raw Data'!B149="","",'Raw Data'!B149)</f>
        <v>5.6</v>
      </c>
      <c r="C135" s="95">
        <f>IF('Raw Data'!C149="","",'Raw Data'!C149)</f>
        <v>10.199999999999999</v>
      </c>
      <c r="D135" s="95">
        <f>IF('Raw Data'!D149="","",'Raw Data'!D149)</f>
        <v>-7.0523187073210218</v>
      </c>
      <c r="E135" s="95">
        <f>IF('Raw Data'!E149="","",'Raw Data'!E149)</f>
        <v>-15.594804624738522</v>
      </c>
      <c r="F135" s="95">
        <f>IF('Raw Data'!F149="","",'Raw Data'!F149)</f>
        <v>14.100000000000003</v>
      </c>
      <c r="G135" s="95">
        <f>IF('Raw Data'!G149="","",'Raw Data'!G149)</f>
        <v>11</v>
      </c>
      <c r="H135" s="95">
        <f>IF('Raw Data'!J149="","",'Raw Data'!J149)</f>
        <v>49.8</v>
      </c>
      <c r="I135" s="95">
        <f>IF('Raw Data'!K149="","",'Raw Data'!K149)</f>
        <v>53.1</v>
      </c>
      <c r="J135" s="105"/>
      <c r="K135" s="97">
        <f t="shared" ca="1" si="73"/>
        <v>-0.75457744753672362</v>
      </c>
      <c r="L135" s="97">
        <f t="shared" ca="1" si="73"/>
        <v>-0.57439640560255589</v>
      </c>
      <c r="M135" s="97">
        <f t="shared" ca="1" si="73"/>
        <v>-0.91976914191429404</v>
      </c>
      <c r="N135" s="97">
        <f t="shared" ca="1" si="73"/>
        <v>-1.317581326986476</v>
      </c>
      <c r="O135" s="97">
        <f t="shared" ca="1" si="73"/>
        <v>0.12577890078360765</v>
      </c>
      <c r="P135" s="97">
        <f t="shared" ca="1" si="73"/>
        <v>8.3073196369506955E-2</v>
      </c>
      <c r="Q135" s="97">
        <f t="shared" ca="1" si="73"/>
        <v>-0.52767126531033504</v>
      </c>
      <c r="R135" s="97">
        <f t="shared" ca="1" si="73"/>
        <v>-0.68553893851974645</v>
      </c>
      <c r="S135" s="97">
        <f t="shared" ca="1" si="56"/>
        <v>-0.55957870414782251</v>
      </c>
      <c r="T135" s="97">
        <f t="shared" ca="1" si="69"/>
        <v>-0.68703121278580337</v>
      </c>
      <c r="V135" s="97"/>
      <c r="W135" s="100"/>
      <c r="X135" s="94">
        <v>42278</v>
      </c>
      <c r="Y135" s="97">
        <f t="shared" ca="1" si="61"/>
        <v>-0.71607631857489695</v>
      </c>
      <c r="Z135" s="97">
        <f t="shared" ca="1" si="62"/>
        <v>-0.55007119790817005</v>
      </c>
      <c r="AA135" s="97">
        <f t="shared" ca="1" si="63"/>
        <v>-0.83420022476921341</v>
      </c>
      <c r="AB135" s="97">
        <f t="shared" ca="1" si="64"/>
        <v>-1.2320268968477679</v>
      </c>
      <c r="AC135" s="97">
        <f t="shared" ca="1" si="65"/>
        <v>6.9831355311342033E-2</v>
      </c>
      <c r="AD135" s="97">
        <f t="shared" ca="1" si="66"/>
        <v>4.2393687458428003E-2</v>
      </c>
      <c r="AE135" s="97">
        <f t="shared" ca="1" si="67"/>
        <v>-0.53960887929531542</v>
      </c>
      <c r="AF135" s="97">
        <f t="shared" ca="1" si="68"/>
        <v>-0.62416447844551082</v>
      </c>
      <c r="AG135" s="97">
        <f t="shared" ca="1" si="70"/>
        <v>-0.53669159922171294</v>
      </c>
      <c r="AH135" s="97">
        <f t="shared" ca="1" si="71"/>
        <v>-0.60620241690319132</v>
      </c>
    </row>
    <row r="136" spans="1:34" x14ac:dyDescent="0.3">
      <c r="A136" s="94">
        <v>42309</v>
      </c>
      <c r="B136" s="95">
        <f>IF('Raw Data'!B150="","",'Raw Data'!B150)</f>
        <v>6.2</v>
      </c>
      <c r="C136" s="95">
        <f>IF('Raw Data'!C150="","",'Raw Data'!C150)</f>
        <v>10.199999999999999</v>
      </c>
      <c r="D136" s="95">
        <f>IF('Raw Data'!D150="","",'Raw Data'!D150)</f>
        <v>-7.0759444329885053</v>
      </c>
      <c r="E136" s="95">
        <f>IF('Raw Data'!E150="","",'Raw Data'!E150)</f>
        <v>-5.2929127807028218</v>
      </c>
      <c r="F136" s="95">
        <f>IF('Raw Data'!F150="","",'Raw Data'!F150)</f>
        <v>13.4</v>
      </c>
      <c r="G136" s="95">
        <f>IF('Raw Data'!G150="","",'Raw Data'!G150)</f>
        <v>10.999999999999996</v>
      </c>
      <c r="H136" s="95">
        <f>IF('Raw Data'!J150="","",'Raw Data'!J150)</f>
        <v>49.6</v>
      </c>
      <c r="I136" s="95">
        <f>IF('Raw Data'!K150="","",'Raw Data'!K150)</f>
        <v>53.6</v>
      </c>
      <c r="J136" s="105"/>
      <c r="K136" s="97">
        <f t="shared" ca="1" si="73"/>
        <v>-0.63907406065124384</v>
      </c>
      <c r="L136" s="97">
        <f t="shared" ca="1" si="73"/>
        <v>-0.57439640560255589</v>
      </c>
      <c r="M136" s="97">
        <f t="shared" ca="1" si="73"/>
        <v>-0.9212067998284299</v>
      </c>
      <c r="N136" s="97">
        <f t="shared" ca="1" si="73"/>
        <v>-0.75369310095856612</v>
      </c>
      <c r="O136" s="97">
        <f t="shared" ca="1" si="73"/>
        <v>8.2890552918493867E-3</v>
      </c>
      <c r="P136" s="97">
        <f t="shared" ca="1" si="73"/>
        <v>8.3073196369506414E-2</v>
      </c>
      <c r="Q136" s="97">
        <f t="shared" ca="1" si="73"/>
        <v>-0.59929694922022037</v>
      </c>
      <c r="R136" s="97">
        <f t="shared" ca="1" si="73"/>
        <v>-0.53210278833415603</v>
      </c>
      <c r="S136" s="97">
        <f t="shared" ca="1" si="56"/>
        <v>-0.46616801922990664</v>
      </c>
      <c r="T136" s="97">
        <f t="shared" ca="1" si="69"/>
        <v>-0.98208503107026268</v>
      </c>
      <c r="V136" s="97"/>
      <c r="W136" s="100"/>
      <c r="X136" s="94">
        <v>42309</v>
      </c>
      <c r="Y136" s="97">
        <f t="shared" ref="Y136:Y148" ca="1" si="74">IF(OR(K136="",K135="",K134=""),"",AVERAGE(K134:K136))</f>
        <v>-0.70965946374792599</v>
      </c>
      <c r="Z136" s="97">
        <f t="shared" ref="Z136:Z148" ca="1" si="75">IF(OR(L136="",L135="",L134=""),"",AVERAGE(L134:L136))</f>
        <v>-0.57135575464075761</v>
      </c>
      <c r="AA136" s="97">
        <f t="shared" ref="AA136:AA148" ca="1" si="76">IF(OR(M136="",M135="",M134=""),"",AVERAGE(M134:M136))</f>
        <v>-0.85925328585794192</v>
      </c>
      <c r="AB136" s="97">
        <f t="shared" ref="AB136:AB148" ca="1" si="77">IF(OR(N136="",N135="",N134=""),"",AVERAGE(N134:N136))</f>
        <v>-1.1472711114778942</v>
      </c>
      <c r="AC136" s="97">
        <f t="shared" ref="AC136:AC148" ca="1" si="78">IF(OR(O136="",O135="",O134=""),"",AVERAGE(O134:O136))</f>
        <v>6.9831355311342033E-2</v>
      </c>
      <c r="AD136" s="97">
        <f t="shared" ref="AD136:AD148" ca="1" si="79">IF(OR(P136="",P135="",P134=""),"",AVERAGE(P134:P136))</f>
        <v>7.2903319141737324E-2</v>
      </c>
      <c r="AE136" s="97">
        <f t="shared" ref="AE136:AE160" ca="1" si="80">IF(OR(Q136="",Q135="",Q134=""),"",AVERAGE(Q134:Q136))</f>
        <v>-0.55154649328029681</v>
      </c>
      <c r="AF136" s="97">
        <f t="shared" ref="AF136:AF160" ca="1" si="81">IF(OR(R136="",R135="",R134=""),"",AVERAGE(R134:R136))</f>
        <v>-0.60370632508743183</v>
      </c>
      <c r="AG136" s="97">
        <f t="shared" ca="1" si="70"/>
        <v>-0.52413415687857334</v>
      </c>
      <c r="AH136" s="97">
        <f t="shared" ca="1" si="71"/>
        <v>-0.68703326950724009</v>
      </c>
    </row>
    <row r="137" spans="1:34" x14ac:dyDescent="0.3">
      <c r="A137" s="94">
        <v>42339</v>
      </c>
      <c r="B137" s="95">
        <f>IF('Raw Data'!B151="","",'Raw Data'!B151)</f>
        <v>5.9</v>
      </c>
      <c r="C137" s="95">
        <f>IF('Raw Data'!C151="","",'Raw Data'!C151)</f>
        <v>10</v>
      </c>
      <c r="D137" s="95">
        <f>IF('Raw Data'!D151="","",'Raw Data'!D151)</f>
        <v>-1.88784375221803</v>
      </c>
      <c r="E137" s="95">
        <f>IF('Raw Data'!E151="","",'Raw Data'!E151)</f>
        <v>-4.5250878921737376</v>
      </c>
      <c r="F137" s="95">
        <f>IF('Raw Data'!F151="","",'Raw Data'!F151)</f>
        <v>12.700000000000006</v>
      </c>
      <c r="G137" s="95">
        <f>IF('Raw Data'!G151="","",'Raw Data'!G151)</f>
        <v>10.699999999999994</v>
      </c>
      <c r="H137" s="95">
        <f>IF('Raw Data'!J151="","",'Raw Data'!J151)</f>
        <v>49.7</v>
      </c>
      <c r="I137" s="95">
        <f>IF('Raw Data'!K151="","",'Raw Data'!K151)</f>
        <v>54.4</v>
      </c>
      <c r="J137" s="105"/>
      <c r="K137" s="97">
        <f t="shared" ca="1" si="73"/>
        <v>-0.69682575409398362</v>
      </c>
      <c r="L137" s="97">
        <f t="shared" ca="1" si="73"/>
        <v>-0.59264031137334505</v>
      </c>
      <c r="M137" s="97">
        <f t="shared" ca="1" si="73"/>
        <v>-0.60550373495670073</v>
      </c>
      <c r="N137" s="97">
        <f t="shared" ca="1" si="73"/>
        <v>-0.71166514911752532</v>
      </c>
      <c r="O137" s="97">
        <f t="shared" ca="1" si="73"/>
        <v>-0.10920079019990737</v>
      </c>
      <c r="P137" s="97">
        <f t="shared" ca="1" si="73"/>
        <v>3.7308748844542154E-2</v>
      </c>
      <c r="Q137" s="97">
        <f t="shared" ca="1" si="73"/>
        <v>-0.56348410726527642</v>
      </c>
      <c r="R137" s="97">
        <f t="shared" ca="1" si="73"/>
        <v>-0.28660494803721231</v>
      </c>
      <c r="S137" s="97">
        <f t="shared" ca="1" si="56"/>
        <v>-0.44642116514948665</v>
      </c>
      <c r="T137" s="97">
        <f t="shared" ca="1" si="69"/>
        <v>-0.51782808789042389</v>
      </c>
      <c r="V137" s="97"/>
      <c r="W137" s="100"/>
      <c r="X137" s="94">
        <v>42339</v>
      </c>
      <c r="Y137" s="97">
        <f t="shared" ca="1" si="74"/>
        <v>-0.69682575409398373</v>
      </c>
      <c r="Z137" s="97">
        <f t="shared" ca="1" si="75"/>
        <v>-0.58047770752615235</v>
      </c>
      <c r="AA137" s="97">
        <f t="shared" ca="1" si="76"/>
        <v>-0.81549322556647486</v>
      </c>
      <c r="AB137" s="97">
        <f t="shared" ca="1" si="77"/>
        <v>-0.92764652568752248</v>
      </c>
      <c r="AC137" s="97">
        <f t="shared" ca="1" si="78"/>
        <v>8.2890552918498898E-3</v>
      </c>
      <c r="AD137" s="97">
        <f t="shared" ca="1" si="79"/>
        <v>6.7818380527851843E-2</v>
      </c>
      <c r="AE137" s="97">
        <f t="shared" ca="1" si="80"/>
        <v>-0.56348410726527731</v>
      </c>
      <c r="AF137" s="97">
        <f t="shared" ca="1" si="81"/>
        <v>-0.50141555829703821</v>
      </c>
      <c r="AG137" s="97">
        <f t="shared" ca="1" si="70"/>
        <v>-0.49072262950907192</v>
      </c>
      <c r="AH137" s="97">
        <f t="shared" ca="1" si="71"/>
        <v>-0.72898144391549657</v>
      </c>
    </row>
    <row r="138" spans="1:34" x14ac:dyDescent="0.3">
      <c r="A138" s="94">
        <v>42370</v>
      </c>
      <c r="B138" s="95">
        <f>IF('Raw Data'!B152="","",'Raw Data'!B152)</f>
        <v>5.4</v>
      </c>
      <c r="C138" s="95">
        <f>IF('Raw Data'!C152="","",'Raw Data'!C152)</f>
        <v>10.199999999999999</v>
      </c>
      <c r="D138" s="95">
        <f>IF('Raw Data'!D152="","",'Raw Data'!D152)</f>
        <v>-15.248101434341432</v>
      </c>
      <c r="E138" s="95">
        <f>IF('Raw Data'!E152="","",'Raw Data'!E152)</f>
        <v>-17.629108741542616</v>
      </c>
      <c r="F138" s="95">
        <f>IF('Raw Data'!F152="","",'Raw Data'!F152)</f>
        <v>13.500000000000004</v>
      </c>
      <c r="G138" s="95">
        <f>IF('Raw Data'!G152="","",'Raw Data'!G152)</f>
        <v>9.9999999999999964</v>
      </c>
      <c r="H138" s="95">
        <f>IF('Raw Data'!J152="","",'Raw Data'!J152)</f>
        <v>49.4</v>
      </c>
      <c r="I138" s="95">
        <f>IF('Raw Data'!K152="","",'Raw Data'!K152)</f>
        <v>53.5</v>
      </c>
      <c r="J138" s="105"/>
      <c r="K138" s="97">
        <f t="shared" ca="1" si="73"/>
        <v>-0.79307857649854996</v>
      </c>
      <c r="L138" s="97">
        <f t="shared" ca="1" si="73"/>
        <v>-0.57439640560255589</v>
      </c>
      <c r="M138" s="97">
        <f t="shared" ca="1" si="73"/>
        <v>-1.4184937976507104</v>
      </c>
      <c r="N138" s="97">
        <f t="shared" ca="1" si="73"/>
        <v>-1.4289317621291302</v>
      </c>
      <c r="O138" s="97">
        <f t="shared" ca="1" si="73"/>
        <v>2.5073318933529605E-2</v>
      </c>
      <c r="P138" s="97">
        <f t="shared" ca="1" si="73"/>
        <v>-6.9474962047039845E-2</v>
      </c>
      <c r="Q138" s="97">
        <f t="shared" ca="1" si="73"/>
        <v>-0.67092263313010814</v>
      </c>
      <c r="R138" s="97">
        <f t="shared" ca="1" si="73"/>
        <v>-0.56279001837127463</v>
      </c>
      <c r="S138" s="97">
        <f t="shared" ca="1" si="56"/>
        <v>-0.7098836974990762</v>
      </c>
      <c r="T138" s="97">
        <f t="shared" ca="1" si="69"/>
        <v>-1.1660963497062717</v>
      </c>
      <c r="V138" s="97"/>
      <c r="W138" s="100"/>
      <c r="X138" s="94">
        <v>42370</v>
      </c>
      <c r="Y138" s="97">
        <f t="shared" ca="1" si="74"/>
        <v>-0.70965946374792577</v>
      </c>
      <c r="Z138" s="97">
        <f t="shared" ca="1" si="75"/>
        <v>-0.58047770752615224</v>
      </c>
      <c r="AA138" s="97">
        <f t="shared" ca="1" si="76"/>
        <v>-0.98173477747861371</v>
      </c>
      <c r="AB138" s="97">
        <f t="shared" ca="1" si="77"/>
        <v>-0.96476333740174047</v>
      </c>
      <c r="AC138" s="97">
        <f t="shared" ca="1" si="78"/>
        <v>-2.5279471991509466E-2</v>
      </c>
      <c r="AD138" s="97">
        <f t="shared" ca="1" si="79"/>
        <v>1.6968994389002911E-2</v>
      </c>
      <c r="AE138" s="97">
        <f t="shared" ca="1" si="80"/>
        <v>-0.61123456320520164</v>
      </c>
      <c r="AF138" s="97">
        <f t="shared" ca="1" si="81"/>
        <v>-0.46049925158088101</v>
      </c>
      <c r="AG138" s="97">
        <f t="shared" ca="1" si="70"/>
        <v>-0.54082429395948983</v>
      </c>
      <c r="AH138" s="97">
        <f t="shared" ca="1" si="71"/>
        <v>-0.88866982288898611</v>
      </c>
    </row>
    <row r="139" spans="1:34" x14ac:dyDescent="0.3">
      <c r="A139" s="94">
        <v>42401</v>
      </c>
      <c r="B139" s="95">
        <f>IF('Raw Data'!B153="","",'Raw Data'!B153)</f>
        <v>5.4</v>
      </c>
      <c r="C139" s="95">
        <f>IF('Raw Data'!C153="","",'Raw Data'!C153)</f>
        <v>10.199999999999999</v>
      </c>
      <c r="D139" s="95">
        <f>IF('Raw Data'!D153="","",'Raw Data'!D153)</f>
        <v>-27.961202967351873</v>
      </c>
      <c r="E139" s="95">
        <f>IF('Raw Data'!E153="","",'Raw Data'!E153)</f>
        <v>-12.762930705471796</v>
      </c>
      <c r="F139" s="95">
        <f>IF('Raw Data'!F153="","",'Raw Data'!F153)</f>
        <v>12.400000000000002</v>
      </c>
      <c r="G139" s="95">
        <f>IF('Raw Data'!G153="","",'Raw Data'!G153)</f>
        <v>9.2999999999999936</v>
      </c>
      <c r="H139" s="95">
        <f>IF('Raw Data'!J153="","",'Raw Data'!J153)</f>
        <v>49</v>
      </c>
      <c r="I139" s="95">
        <f>IF('Raw Data'!K153="","",'Raw Data'!K153)</f>
        <v>52.7</v>
      </c>
      <c r="J139" s="105"/>
      <c r="K139" s="97">
        <f t="shared" ca="1" si="73"/>
        <v>-0.79307857649854996</v>
      </c>
      <c r="L139" s="97">
        <f t="shared" ca="1" si="73"/>
        <v>-0.57439640560255589</v>
      </c>
      <c r="M139" s="97">
        <f t="shared" ca="1" si="73"/>
        <v>-2.192103518231697</v>
      </c>
      <c r="N139" s="97">
        <f t="shared" ca="1" si="73"/>
        <v>-1.1625748112080636</v>
      </c>
      <c r="O139" s="97">
        <f t="shared" ca="1" si="73"/>
        <v>-0.15955358112494714</v>
      </c>
      <c r="P139" s="97">
        <f t="shared" ca="1" si="73"/>
        <v>-0.17625867293862266</v>
      </c>
      <c r="Q139" s="97">
        <f t="shared" ca="1" si="73"/>
        <v>-0.81417400094988113</v>
      </c>
      <c r="R139" s="97">
        <f t="shared" ca="1" si="73"/>
        <v>-0.8082878586682184</v>
      </c>
      <c r="S139" s="97">
        <f t="shared" ca="1" si="56"/>
        <v>-0.8429942609340727</v>
      </c>
      <c r="T139" s="97">
        <f t="shared" ca="1" si="69"/>
        <v>-2.391409886750143</v>
      </c>
      <c r="V139" s="97"/>
      <c r="W139" s="100"/>
      <c r="X139" s="94">
        <v>42401</v>
      </c>
      <c r="Y139" s="97">
        <f t="shared" ca="1" si="74"/>
        <v>-0.76099430236369459</v>
      </c>
      <c r="Z139" s="97">
        <f t="shared" ca="1" si="75"/>
        <v>-0.58047770752615224</v>
      </c>
      <c r="AA139" s="97">
        <f t="shared" ca="1" si="76"/>
        <v>-1.4053670169463695</v>
      </c>
      <c r="AB139" s="97">
        <f t="shared" ca="1" si="77"/>
        <v>-1.1010572408182397</v>
      </c>
      <c r="AC139" s="97">
        <f t="shared" ca="1" si="78"/>
        <v>-8.1227017463774961E-2</v>
      </c>
      <c r="AD139" s="97">
        <f t="shared" ca="1" si="79"/>
        <v>-6.9474962047040109E-2</v>
      </c>
      <c r="AE139" s="97">
        <f t="shared" ca="1" si="80"/>
        <v>-0.68286024711508853</v>
      </c>
      <c r="AF139" s="97">
        <f t="shared" ca="1" si="81"/>
        <v>-0.55256094169223513</v>
      </c>
      <c r="AG139" s="97">
        <f t="shared" ca="1" si="70"/>
        <v>-0.66643304119421176</v>
      </c>
      <c r="AH139" s="97">
        <f t="shared" ca="1" si="71"/>
        <v>-1.3584447747822797</v>
      </c>
    </row>
    <row r="140" spans="1:34" x14ac:dyDescent="0.3">
      <c r="A140" s="94">
        <v>42430</v>
      </c>
      <c r="B140" s="95">
        <f>IF('Raw Data'!B154="","",'Raw Data'!B154)</f>
        <v>6.8</v>
      </c>
      <c r="C140" s="95">
        <f>IF('Raw Data'!C154="","",'Raw Data'!C154)</f>
        <v>10.7</v>
      </c>
      <c r="D140" s="95">
        <f>IF('Raw Data'!D154="","",'Raw Data'!D154)</f>
        <v>7.5316344175629988</v>
      </c>
      <c r="E140" s="95">
        <f>IF('Raw Data'!E154="","",'Raw Data'!E154)</f>
        <v>-6.399112171812062</v>
      </c>
      <c r="F140" s="95">
        <f>IF('Raw Data'!F154="","",'Raw Data'!F154)</f>
        <v>12.400000000000002</v>
      </c>
      <c r="G140" s="95">
        <f>IF('Raw Data'!G154="","",'Raw Data'!G154)</f>
        <v>9.7999999999999972</v>
      </c>
      <c r="H140" s="95">
        <f>IF('Raw Data'!J154="","",'Raw Data'!J154)</f>
        <v>50.2</v>
      </c>
      <c r="I140" s="95">
        <f>IF('Raw Data'!K154="","",'Raw Data'!K154)</f>
        <v>53.8</v>
      </c>
      <c r="J140" s="105"/>
      <c r="K140" s="97">
        <f t="shared" ca="1" si="73"/>
        <v>-0.52357067376576416</v>
      </c>
      <c r="L140" s="97">
        <f t="shared" ca="1" si="73"/>
        <v>-0.52878664117558272</v>
      </c>
      <c r="M140" s="97">
        <f t="shared" ca="1" si="73"/>
        <v>-3.2315527812927743E-2</v>
      </c>
      <c r="N140" s="97">
        <f t="shared" ca="1" si="73"/>
        <v>-0.81424244681943125</v>
      </c>
      <c r="O140" s="97">
        <f t="shared" ca="1" si="73"/>
        <v>-0.15955358112494714</v>
      </c>
      <c r="P140" s="97">
        <f t="shared" ca="1" si="73"/>
        <v>-9.9984593730348986E-2</v>
      </c>
      <c r="Q140" s="97">
        <f t="shared" ca="1" si="73"/>
        <v>-0.38441989749055955</v>
      </c>
      <c r="R140" s="97">
        <f t="shared" ca="1" si="73"/>
        <v>-0.47072832825992122</v>
      </c>
      <c r="S140" s="97">
        <f t="shared" ca="1" si="56"/>
        <v>-0.35974224407150035</v>
      </c>
      <c r="T140" s="97">
        <f t="shared" ca="1" si="69"/>
        <v>0.20514763436488048</v>
      </c>
      <c r="V140" s="97"/>
      <c r="W140" s="100"/>
      <c r="X140" s="94">
        <v>42430</v>
      </c>
      <c r="Y140" s="97">
        <f t="shared" ca="1" si="74"/>
        <v>-0.70324260892095458</v>
      </c>
      <c r="Z140" s="97">
        <f t="shared" ca="1" si="75"/>
        <v>-0.5591931507935648</v>
      </c>
      <c r="AA140" s="97">
        <f t="shared" ca="1" si="76"/>
        <v>-1.2143042812317784</v>
      </c>
      <c r="AB140" s="97">
        <f t="shared" ca="1" si="77"/>
        <v>-1.1352496733855417</v>
      </c>
      <c r="AC140" s="97">
        <f t="shared" ca="1" si="78"/>
        <v>-9.8011281105454887E-2</v>
      </c>
      <c r="AD140" s="97">
        <f t="shared" ca="1" si="79"/>
        <v>-0.11523940957200383</v>
      </c>
      <c r="AE140" s="97">
        <f t="shared" ca="1" si="80"/>
        <v>-0.62317217719018292</v>
      </c>
      <c r="AF140" s="97">
        <f t="shared" ca="1" si="81"/>
        <v>-0.61393540176647143</v>
      </c>
      <c r="AG140" s="97">
        <f t="shared" ca="1" si="70"/>
        <v>-0.63754006750154979</v>
      </c>
      <c r="AH140" s="97">
        <f t="shared" ca="1" si="71"/>
        <v>-1.1174528673638446</v>
      </c>
    </row>
    <row r="141" spans="1:34" x14ac:dyDescent="0.3">
      <c r="A141" s="94">
        <v>42461</v>
      </c>
      <c r="B141" s="95">
        <f>IF('Raw Data'!B155="","",'Raw Data'!B155)</f>
        <v>6</v>
      </c>
      <c r="C141" s="95">
        <f>IF('Raw Data'!C155="","",'Raw Data'!C155)</f>
        <v>10.5</v>
      </c>
      <c r="D141" s="95">
        <f>IF('Raw Data'!D155="","",'Raw Data'!D155)</f>
        <v>-5.2379684739628711</v>
      </c>
      <c r="E141" s="95">
        <f>IF('Raw Data'!E155="","",'Raw Data'!E155)</f>
        <v>-9.5312166229944122</v>
      </c>
      <c r="F141" s="95">
        <f>IF('Raw Data'!F155="","",'Raw Data'!F155)</f>
        <v>12.100000000000003</v>
      </c>
      <c r="G141" s="95">
        <f>IF('Raw Data'!G155="","",'Raw Data'!G155)</f>
        <v>9.3999999999999968</v>
      </c>
      <c r="H141" s="95">
        <f>IF('Raw Data'!J155="","",'Raw Data'!J155)</f>
        <v>50.1</v>
      </c>
      <c r="I141" s="95">
        <f>IF('Raw Data'!K155="","",'Raw Data'!K155)</f>
        <v>53.5</v>
      </c>
      <c r="J141" s="105"/>
      <c r="K141" s="97">
        <f t="shared" ca="1" si="73"/>
        <v>-0.67757518961307039</v>
      </c>
      <c r="L141" s="97">
        <f t="shared" ca="1" si="73"/>
        <v>-0.54703054694637188</v>
      </c>
      <c r="M141" s="97">
        <f t="shared" ca="1" si="73"/>
        <v>-0.8093634338013127</v>
      </c>
      <c r="N141" s="97">
        <f t="shared" ca="1" si="73"/>
        <v>-0.98568249389523666</v>
      </c>
      <c r="O141" s="97">
        <f t="shared" ca="1" si="73"/>
        <v>-0.209906372049986</v>
      </c>
      <c r="P141" s="97">
        <f t="shared" ca="1" si="73"/>
        <v>-0.16100385709696755</v>
      </c>
      <c r="Q141" s="97">
        <f t="shared" ca="1" si="73"/>
        <v>-0.42023273944550343</v>
      </c>
      <c r="R141" s="97">
        <f t="shared" ca="1" si="73"/>
        <v>-0.56279001837127463</v>
      </c>
      <c r="S141" s="97">
        <f t="shared" ca="1" si="56"/>
        <v>-0.56509364890049085</v>
      </c>
      <c r="T141" s="97">
        <f t="shared" ca="1" si="69"/>
        <v>-0.67750638708867417</v>
      </c>
      <c r="V141" s="97"/>
      <c r="W141" s="100"/>
      <c r="X141" s="94">
        <v>42461</v>
      </c>
      <c r="Y141" s="97">
        <f t="shared" ca="1" si="74"/>
        <v>-0.66474147995912813</v>
      </c>
      <c r="Z141" s="97">
        <f t="shared" ca="1" si="75"/>
        <v>-0.55007119790817016</v>
      </c>
      <c r="AA141" s="97">
        <f t="shared" ca="1" si="76"/>
        <v>-1.0112608266153125</v>
      </c>
      <c r="AB141" s="97">
        <f t="shared" ca="1" si="77"/>
        <v>-0.98749991730757714</v>
      </c>
      <c r="AC141" s="97">
        <f t="shared" ca="1" si="78"/>
        <v>-0.17633784476662676</v>
      </c>
      <c r="AD141" s="97">
        <f t="shared" ca="1" si="79"/>
        <v>-0.14574904125531307</v>
      </c>
      <c r="AE141" s="97">
        <f t="shared" ca="1" si="80"/>
        <v>-0.53960887929531476</v>
      </c>
      <c r="AF141" s="97">
        <f t="shared" ca="1" si="81"/>
        <v>-0.61393540176647143</v>
      </c>
      <c r="AG141" s="97">
        <f t="shared" ca="1" si="70"/>
        <v>-0.58927671796868797</v>
      </c>
      <c r="AH141" s="97">
        <f t="shared" ca="1" si="71"/>
        <v>-0.95458954649131222</v>
      </c>
    </row>
    <row r="142" spans="1:34" x14ac:dyDescent="0.3">
      <c r="A142" s="94">
        <v>42491</v>
      </c>
      <c r="B142" s="95">
        <f>IF('Raw Data'!B156="","",'Raw Data'!B156)</f>
        <v>6</v>
      </c>
      <c r="C142" s="95">
        <f>IF('Raw Data'!C156="","",'Raw Data'!C156)</f>
        <v>9.6</v>
      </c>
      <c r="D142" s="95">
        <f>IF('Raw Data'!D156="","",'Raw Data'!D156)</f>
        <v>-6.93328656041062</v>
      </c>
      <c r="E142" s="95">
        <f>IF('Raw Data'!E156="","",'Raw Data'!E156)</f>
        <v>-0.16842386579831137</v>
      </c>
      <c r="F142" s="95">
        <f>IF('Raw Data'!F156="","",'Raw Data'!F156)</f>
        <v>12.4</v>
      </c>
      <c r="G142" s="95">
        <f>IF('Raw Data'!G156="","",'Raw Data'!G156)</f>
        <v>9.7000000000000028</v>
      </c>
      <c r="H142" s="95">
        <f>IF('Raw Data'!J156="","",'Raw Data'!J156)</f>
        <v>50.1</v>
      </c>
      <c r="I142" s="95">
        <f>IF('Raw Data'!K156="","",'Raw Data'!K156)</f>
        <v>53.1</v>
      </c>
      <c r="J142" s="105"/>
      <c r="K142" s="97">
        <f t="shared" ca="1" si="73"/>
        <v>-0.67757518961307039</v>
      </c>
      <c r="L142" s="97">
        <f t="shared" ca="1" si="73"/>
        <v>-0.62912812291492359</v>
      </c>
      <c r="M142" s="97">
        <f t="shared" ca="1" si="73"/>
        <v>-0.91252587199527335</v>
      </c>
      <c r="N142" s="97">
        <f t="shared" ca="1" si="73"/>
        <v>-0.47319714863519208</v>
      </c>
      <c r="O142" s="97">
        <f t="shared" ca="1" si="73"/>
        <v>-0.15955358112494744</v>
      </c>
      <c r="P142" s="97">
        <f t="shared" ca="1" si="73"/>
        <v>-0.11523940957200274</v>
      </c>
      <c r="Q142" s="97">
        <f t="shared" ca="1" si="73"/>
        <v>-0.42023273944550343</v>
      </c>
      <c r="R142" s="97">
        <f t="shared" ca="1" si="73"/>
        <v>-0.68553893851974645</v>
      </c>
      <c r="S142" s="97">
        <f t="shared" ca="1" si="56"/>
        <v>-0.49453655397590163</v>
      </c>
      <c r="T142" s="97">
        <f t="shared" ca="1" si="69"/>
        <v>-1.1659515378459042</v>
      </c>
      <c r="V142" s="97"/>
      <c r="W142" s="100"/>
      <c r="X142" s="94">
        <v>42491</v>
      </c>
      <c r="Y142" s="97">
        <f t="shared" ca="1" si="74"/>
        <v>-0.62624035099730169</v>
      </c>
      <c r="Z142" s="97">
        <f t="shared" ca="1" si="75"/>
        <v>-0.56831510367895943</v>
      </c>
      <c r="AA142" s="97">
        <f t="shared" ca="1" si="76"/>
        <v>-0.58473494453650465</v>
      </c>
      <c r="AB142" s="97">
        <f t="shared" ca="1" si="77"/>
        <v>-0.7577073631166199</v>
      </c>
      <c r="AC142" s="97">
        <f t="shared" ca="1" si="78"/>
        <v>-0.17633784476662684</v>
      </c>
      <c r="AD142" s="97">
        <f t="shared" ca="1" si="79"/>
        <v>-0.12540928679977309</v>
      </c>
      <c r="AE142" s="97">
        <f t="shared" ca="1" si="80"/>
        <v>-0.4082951254605221</v>
      </c>
      <c r="AF142" s="97">
        <f t="shared" ca="1" si="81"/>
        <v>-0.57301909505031412</v>
      </c>
      <c r="AG142" s="97">
        <f t="shared" ca="1" si="70"/>
        <v>-0.47312414898263094</v>
      </c>
      <c r="AH142" s="97">
        <f t="shared" ca="1" si="71"/>
        <v>-0.54610343018989926</v>
      </c>
    </row>
    <row r="143" spans="1:34" x14ac:dyDescent="0.3">
      <c r="A143" s="94">
        <v>42522</v>
      </c>
      <c r="B143" s="95">
        <f>IF('Raw Data'!B157="","",'Raw Data'!B157)</f>
        <v>6.2</v>
      </c>
      <c r="C143" s="95">
        <f>IF('Raw Data'!C157="","",'Raw Data'!C157)</f>
        <v>9</v>
      </c>
      <c r="D143" s="95">
        <f>IF('Raw Data'!D157="","",'Raw Data'!D157)</f>
        <v>-6.8269386447883678</v>
      </c>
      <c r="E143" s="95">
        <f>IF('Raw Data'!E157="","",'Raw Data'!E157)</f>
        <v>-7.2944043902928497</v>
      </c>
      <c r="F143" s="95">
        <f>IF('Raw Data'!F157="","",'Raw Data'!F157)</f>
        <v>12.399999999999995</v>
      </c>
      <c r="G143" s="95">
        <f>IF('Raw Data'!G157="","",'Raw Data'!G157)</f>
        <v>10.300000000000002</v>
      </c>
      <c r="H143" s="95">
        <f>IF('Raw Data'!J157="","",'Raw Data'!J157)</f>
        <v>50</v>
      </c>
      <c r="I143" s="95">
        <f>IF('Raw Data'!K157="","",'Raw Data'!K157)</f>
        <v>53.7</v>
      </c>
      <c r="J143" s="105"/>
      <c r="K143" s="97">
        <f t="shared" ca="1" si="73"/>
        <v>-0.63907406065124384</v>
      </c>
      <c r="L143" s="97">
        <f t="shared" ca="1" si="73"/>
        <v>-0.68385984022729129</v>
      </c>
      <c r="M143" s="97">
        <f t="shared" ca="1" si="73"/>
        <v>-0.90605445500271042</v>
      </c>
      <c r="N143" s="97">
        <f t="shared" ca="1" si="73"/>
        <v>-0.86324749836712378</v>
      </c>
      <c r="O143" s="97">
        <f t="shared" ca="1" si="73"/>
        <v>-0.15955358112494833</v>
      </c>
      <c r="P143" s="97">
        <f t="shared" ca="1" si="73"/>
        <v>-2.3710514522075045E-2</v>
      </c>
      <c r="Q143" s="97">
        <f t="shared" ca="1" si="73"/>
        <v>-0.45604558140044732</v>
      </c>
      <c r="R143" s="97">
        <f t="shared" ca="1" si="73"/>
        <v>-0.50141555829703754</v>
      </c>
      <c r="S143" s="97">
        <f t="shared" ca="1" si="56"/>
        <v>-0.54591665831589886</v>
      </c>
      <c r="T143" s="97">
        <f t="shared" ca="1" si="69"/>
        <v>-0.87144789267768208</v>
      </c>
      <c r="V143" s="97"/>
      <c r="W143" s="100"/>
      <c r="X143" s="94">
        <v>42522</v>
      </c>
      <c r="Y143" s="97">
        <f t="shared" ca="1" si="74"/>
        <v>-0.66474147995912825</v>
      </c>
      <c r="Z143" s="97">
        <f t="shared" ca="1" si="75"/>
        <v>-0.62000617002952885</v>
      </c>
      <c r="AA143" s="97">
        <f t="shared" ca="1" si="76"/>
        <v>-0.87598125359976553</v>
      </c>
      <c r="AB143" s="97">
        <f t="shared" ca="1" si="77"/>
        <v>-0.77404238029918415</v>
      </c>
      <c r="AC143" s="97">
        <f t="shared" ca="1" si="78"/>
        <v>-0.17633784476662726</v>
      </c>
      <c r="AD143" s="97">
        <f t="shared" ca="1" si="79"/>
        <v>-9.9984593730348445E-2</v>
      </c>
      <c r="AE143" s="97">
        <f t="shared" ca="1" si="80"/>
        <v>-0.43217035343048477</v>
      </c>
      <c r="AF143" s="97">
        <f t="shared" ca="1" si="81"/>
        <v>-0.58324817172935284</v>
      </c>
      <c r="AG143" s="97">
        <f t="shared" ca="1" si="70"/>
        <v>-0.5351822870640971</v>
      </c>
      <c r="AH143" s="97">
        <f t="shared" ca="1" si="71"/>
        <v>-0.90496860587075345</v>
      </c>
    </row>
    <row r="144" spans="1:34" x14ac:dyDescent="0.3">
      <c r="A144" s="94">
        <v>42552</v>
      </c>
      <c r="B144" s="95">
        <f>IF('Raw Data'!B158="","",'Raw Data'!B158)</f>
        <v>6</v>
      </c>
      <c r="C144" s="95">
        <f>IF('Raw Data'!C158="","",'Raw Data'!C158)</f>
        <v>8.1</v>
      </c>
      <c r="D144" s="95">
        <f>IF('Raw Data'!D158="","",'Raw Data'!D158)</f>
        <v>-6.4722736527756624</v>
      </c>
      <c r="E144" s="95">
        <f>IF('Raw Data'!E158="","",'Raw Data'!E158)</f>
        <v>-11.417473231995153</v>
      </c>
      <c r="F144" s="95">
        <f>IF('Raw Data'!F158="","",'Raw Data'!F158)</f>
        <v>11.100000000000003</v>
      </c>
      <c r="G144" s="95">
        <f>IF('Raw Data'!G158="","",'Raw Data'!G158)</f>
        <v>9.7999999999999936</v>
      </c>
      <c r="H144" s="95">
        <f>IF('Raw Data'!J158="","",'Raw Data'!J158)</f>
        <v>49.9</v>
      </c>
      <c r="I144" s="95">
        <f>IF('Raw Data'!K158="","",'Raw Data'!K158)</f>
        <v>53.9</v>
      </c>
      <c r="J144" s="105"/>
      <c r="K144" s="97">
        <f t="shared" ca="1" si="73"/>
        <v>-0.67757518961307039</v>
      </c>
      <c r="L144" s="97">
        <f t="shared" ca="1" si="73"/>
        <v>-0.76595741619584301</v>
      </c>
      <c r="M144" s="97">
        <f t="shared" ca="1" si="73"/>
        <v>-0.88447260224566449</v>
      </c>
      <c r="N144" s="97">
        <f t="shared" ca="1" si="73"/>
        <v>-1.0889293449771227</v>
      </c>
      <c r="O144" s="97">
        <f t="shared" ca="1" si="73"/>
        <v>-0.37774900846678283</v>
      </c>
      <c r="P144" s="97">
        <f t="shared" ca="1" si="73"/>
        <v>-9.9984593730349527E-2</v>
      </c>
      <c r="Q144" s="97">
        <f t="shared" ca="1" si="73"/>
        <v>-0.49185842335539121</v>
      </c>
      <c r="R144" s="97">
        <f t="shared" ca="1" si="73"/>
        <v>-0.44004109822280268</v>
      </c>
      <c r="S144" s="97">
        <f t="shared" ca="1" si="56"/>
        <v>-0.64911135920480556</v>
      </c>
      <c r="T144" s="97">
        <f t="shared" ca="1" si="69"/>
        <v>-0.7019329878357764</v>
      </c>
      <c r="V144" s="97"/>
      <c r="W144" s="100"/>
      <c r="X144" s="94">
        <v>42552</v>
      </c>
      <c r="Y144" s="97">
        <f t="shared" ca="1" si="74"/>
        <v>-0.66474147995912813</v>
      </c>
      <c r="Z144" s="97">
        <f t="shared" ca="1" si="75"/>
        <v>-0.69298179311268593</v>
      </c>
      <c r="AA144" s="97">
        <f t="shared" ca="1" si="76"/>
        <v>-0.90101764308121612</v>
      </c>
      <c r="AB144" s="97">
        <f t="shared" ca="1" si="77"/>
        <v>-0.80845799732647949</v>
      </c>
      <c r="AC144" s="97">
        <f t="shared" ca="1" si="78"/>
        <v>-0.23228539023889286</v>
      </c>
      <c r="AD144" s="97">
        <f t="shared" ca="1" si="79"/>
        <v>-7.9644839274809101E-2</v>
      </c>
      <c r="AE144" s="97">
        <f t="shared" ca="1" si="80"/>
        <v>-0.45604558140044738</v>
      </c>
      <c r="AF144" s="97">
        <f t="shared" ca="1" si="81"/>
        <v>-0.54233186501319552</v>
      </c>
      <c r="AG144" s="97">
        <f t="shared" ca="1" si="70"/>
        <v>-0.56318819049886859</v>
      </c>
      <c r="AH144" s="97">
        <f t="shared" ca="1" si="71"/>
        <v>-0.91311080611978757</v>
      </c>
    </row>
    <row r="145" spans="1:34" x14ac:dyDescent="0.3">
      <c r="A145" s="94">
        <v>42583</v>
      </c>
      <c r="B145" s="95">
        <f>IF('Raw Data'!B159="","",'Raw Data'!B159)</f>
        <v>6.3</v>
      </c>
      <c r="C145" s="95">
        <f>IF('Raw Data'!C159="","",'Raw Data'!C159)</f>
        <v>8.1</v>
      </c>
      <c r="D145" s="95">
        <f>IF('Raw Data'!D159="","",'Raw Data'!D159)</f>
        <v>-3.7370842010903398</v>
      </c>
      <c r="E145" s="95">
        <f>IF('Raw Data'!E159="","",'Raw Data'!E159)</f>
        <v>2.3145757374458253</v>
      </c>
      <c r="F145" s="95">
        <f>IF('Raw Data'!F159="","",'Raw Data'!F159)</f>
        <v>11.700000000000003</v>
      </c>
      <c r="G145" s="95">
        <f>IF('Raw Data'!G159="","",'Raw Data'!G159)</f>
        <v>10.199999999999994</v>
      </c>
      <c r="H145" s="95">
        <f>IF('Raw Data'!J159="","",'Raw Data'!J159)</f>
        <v>50.4</v>
      </c>
      <c r="I145" s="95">
        <f>IF('Raw Data'!K159="","",'Raw Data'!K159)</f>
        <v>53.5</v>
      </c>
      <c r="J145" s="105"/>
      <c r="K145" s="97">
        <f t="shared" ca="1" si="73"/>
        <v>-0.61982349617033061</v>
      </c>
      <c r="L145" s="97">
        <f t="shared" ca="1" si="73"/>
        <v>-0.76595741619584301</v>
      </c>
      <c r="M145" s="97">
        <f t="shared" ca="1" si="73"/>
        <v>-0.7180325606901018</v>
      </c>
      <c r="N145" s="97">
        <f t="shared" ca="1" si="73"/>
        <v>-0.33728674861367069</v>
      </c>
      <c r="O145" s="97">
        <f t="shared" ca="1" si="73"/>
        <v>-0.27704342661670478</v>
      </c>
      <c r="P145" s="97">
        <f t="shared" ca="1" si="73"/>
        <v>-3.8965330363730968E-2</v>
      </c>
      <c r="Q145" s="97">
        <f t="shared" ca="1" si="73"/>
        <v>-0.31279421358067433</v>
      </c>
      <c r="R145" s="97">
        <f t="shared" ca="1" si="73"/>
        <v>-0.56279001837127463</v>
      </c>
      <c r="S145" s="97">
        <f t="shared" ca="1" si="56"/>
        <v>-0.4595181631083971</v>
      </c>
      <c r="T145" s="97">
        <f t="shared" ca="1" si="69"/>
        <v>-0.98356309912347017</v>
      </c>
      <c r="V145" s="97"/>
      <c r="W145" s="100"/>
      <c r="X145" s="94">
        <v>42583</v>
      </c>
      <c r="Y145" s="97">
        <f t="shared" ca="1" si="74"/>
        <v>-0.64549091547821491</v>
      </c>
      <c r="Z145" s="97">
        <f t="shared" ca="1" si="75"/>
        <v>-0.73859155753965899</v>
      </c>
      <c r="AA145" s="97">
        <f t="shared" ca="1" si="76"/>
        <v>-0.83618653931282561</v>
      </c>
      <c r="AB145" s="97">
        <f t="shared" ca="1" si="77"/>
        <v>-0.76315453065263916</v>
      </c>
      <c r="AC145" s="97">
        <f t="shared" ca="1" si="78"/>
        <v>-0.27144867206947865</v>
      </c>
      <c r="AD145" s="97">
        <f t="shared" ca="1" si="79"/>
        <v>-5.4220146205385178E-2</v>
      </c>
      <c r="AE145" s="97">
        <f t="shared" ca="1" si="80"/>
        <v>-0.42023273944550427</v>
      </c>
      <c r="AF145" s="97">
        <f t="shared" ca="1" si="81"/>
        <v>-0.50141555829703821</v>
      </c>
      <c r="AG145" s="97">
        <f t="shared" ca="1" si="70"/>
        <v>-0.55151539354303381</v>
      </c>
      <c r="AH145" s="97">
        <f t="shared" ca="1" si="71"/>
        <v>-0.85231465987897614</v>
      </c>
    </row>
    <row r="146" spans="1:34" x14ac:dyDescent="0.3">
      <c r="A146" s="94">
        <v>42614</v>
      </c>
      <c r="B146" s="95">
        <f>IF('Raw Data'!B160="","",'Raw Data'!B160)</f>
        <v>6.1</v>
      </c>
      <c r="C146" s="95">
        <f>IF('Raw Data'!C160="","",'Raw Data'!C160)</f>
        <v>8.1999999999999993</v>
      </c>
      <c r="D146" s="95">
        <f>IF('Raw Data'!D160="","",'Raw Data'!D160)</f>
        <v>-10.483274749868302</v>
      </c>
      <c r="E146" s="95">
        <f>IF('Raw Data'!E160="","",'Raw Data'!E160)</f>
        <v>-1.8789408659226088</v>
      </c>
      <c r="F146" s="95">
        <f>IF('Raw Data'!F160="","",'Raw Data'!F160)</f>
        <v>11.099999999999994</v>
      </c>
      <c r="G146" s="95">
        <f>IF('Raw Data'!G160="","",'Raw Data'!G160)</f>
        <v>9.6999999999999993</v>
      </c>
      <c r="H146" s="95">
        <f>IF('Raw Data'!J160="","",'Raw Data'!J160)</f>
        <v>50.4</v>
      </c>
      <c r="I146" s="95">
        <f>IF('Raw Data'!K160="","",'Raw Data'!K160)</f>
        <v>53.7</v>
      </c>
      <c r="J146" s="105"/>
      <c r="K146" s="97">
        <f t="shared" ca="1" si="73"/>
        <v>-0.65832462513215717</v>
      </c>
      <c r="L146" s="97">
        <f t="shared" ca="1" si="73"/>
        <v>-0.75683546331044838</v>
      </c>
      <c r="M146" s="97">
        <f t="shared" ca="1" si="73"/>
        <v>-1.1285475378477161</v>
      </c>
      <c r="N146" s="97">
        <f t="shared" ca="1" si="73"/>
        <v>-0.56682465039828756</v>
      </c>
      <c r="O146" s="97">
        <f t="shared" ca="1" si="73"/>
        <v>-0.37774900846678433</v>
      </c>
      <c r="P146" s="97">
        <f t="shared" ca="1" si="73"/>
        <v>-0.11523940957200328</v>
      </c>
      <c r="Q146" s="97">
        <f t="shared" ca="1" si="73"/>
        <v>-0.31279421358067433</v>
      </c>
      <c r="R146" s="97">
        <f t="shared" ca="1" si="73"/>
        <v>-0.50141555829703754</v>
      </c>
      <c r="S146" s="97">
        <f t="shared" ca="1" si="56"/>
        <v>-0.60058678245456609</v>
      </c>
      <c r="T146" s="97">
        <f t="shared" ca="1" si="69"/>
        <v>-1.3177802724113321</v>
      </c>
      <c r="V146" s="97"/>
      <c r="W146" s="100"/>
      <c r="X146" s="94">
        <v>42614</v>
      </c>
      <c r="Y146" s="97">
        <f t="shared" ca="1" si="74"/>
        <v>-0.65190777030518599</v>
      </c>
      <c r="Z146" s="97">
        <f t="shared" ca="1" si="75"/>
        <v>-0.76291676523404472</v>
      </c>
      <c r="AA146" s="97">
        <f t="shared" ca="1" si="76"/>
        <v>-0.91035090026116083</v>
      </c>
      <c r="AB146" s="97">
        <f t="shared" ca="1" si="77"/>
        <v>-0.66434691466302709</v>
      </c>
      <c r="AC146" s="97">
        <f t="shared" ca="1" si="78"/>
        <v>-0.34418048118342398</v>
      </c>
      <c r="AD146" s="97">
        <f t="shared" ca="1" si="79"/>
        <v>-8.4729777888694582E-2</v>
      </c>
      <c r="AE146" s="97">
        <f t="shared" ca="1" si="80"/>
        <v>-0.37248228350557994</v>
      </c>
      <c r="AF146" s="97">
        <f t="shared" ca="1" si="81"/>
        <v>-0.50141555829703821</v>
      </c>
      <c r="AG146" s="97">
        <f t="shared" ca="1" si="70"/>
        <v>-0.56973876825592285</v>
      </c>
      <c r="AH146" s="97">
        <f t="shared" ca="1" si="71"/>
        <v>-1.001092119790193</v>
      </c>
    </row>
    <row r="147" spans="1:34" x14ac:dyDescent="0.3">
      <c r="A147" s="94">
        <v>42644</v>
      </c>
      <c r="B147" s="95">
        <f>IF('Raw Data'!B161="","",'Raw Data'!B161)</f>
        <v>6.1</v>
      </c>
      <c r="C147" s="95">
        <f>IF('Raw Data'!C161="","",'Raw Data'!C161)</f>
        <v>8.3000000000000007</v>
      </c>
      <c r="D147" s="95">
        <f>IF('Raw Data'!D161="","",'Raw Data'!D161)</f>
        <v>-7.9882859225123743</v>
      </c>
      <c r="E147" s="95">
        <f>IF('Raw Data'!E161="","",'Raw Data'!E161)</f>
        <v>-1.8843531698586424</v>
      </c>
      <c r="F147" s="95">
        <f>IF('Raw Data'!F161="","",'Raw Data'!F161)</f>
        <v>11.000000000000005</v>
      </c>
      <c r="G147" s="95">
        <f>IF('Raw Data'!G161="","",'Raw Data'!G161)</f>
        <v>8.9000000000000057</v>
      </c>
      <c r="H147" s="95">
        <f>IF('Raw Data'!J161="","",'Raw Data'!J161)</f>
        <v>51.2</v>
      </c>
      <c r="I147" s="95">
        <f>IF('Raw Data'!K161="","",'Raw Data'!K161)</f>
        <v>54</v>
      </c>
      <c r="J147" s="105"/>
      <c r="K147" s="97">
        <f t="shared" ca="1" si="73"/>
        <v>-0.65832462513215717</v>
      </c>
      <c r="L147" s="97">
        <f t="shared" ca="1" si="73"/>
        <v>-0.74771351042505363</v>
      </c>
      <c r="M147" s="97">
        <f t="shared" ca="1" si="73"/>
        <v>-0.97672403478107728</v>
      </c>
      <c r="N147" s="97">
        <f t="shared" ca="1" si="73"/>
        <v>-0.56712090030184104</v>
      </c>
      <c r="O147" s="97">
        <f t="shared" ca="1" si="73"/>
        <v>-0.39453327210846212</v>
      </c>
      <c r="P147" s="97">
        <f t="shared" ca="1" si="73"/>
        <v>-0.2372779363052393</v>
      </c>
      <c r="Q147" s="97">
        <f t="shared" ca="1" si="73"/>
        <v>-2.6291477941125765E-2</v>
      </c>
      <c r="R147" s="97">
        <f t="shared" ca="1" si="73"/>
        <v>-0.4093538681856842</v>
      </c>
      <c r="S147" s="97">
        <f t="shared" ca="1" si="56"/>
        <v>-0.59694904650897174</v>
      </c>
      <c r="T147" s="97">
        <f t="shared" ca="1" si="69"/>
        <v>-1.0382580261355088</v>
      </c>
      <c r="V147" s="97"/>
      <c r="W147" s="100"/>
      <c r="X147" s="94">
        <v>42644</v>
      </c>
      <c r="Y147" s="97">
        <f t="shared" ca="1" si="74"/>
        <v>-0.64549091547821502</v>
      </c>
      <c r="Z147" s="97">
        <f t="shared" ca="1" si="75"/>
        <v>-0.75683546331044838</v>
      </c>
      <c r="AA147" s="97">
        <f t="shared" ca="1" si="76"/>
        <v>-0.94110137777296499</v>
      </c>
      <c r="AB147" s="97">
        <f t="shared" ca="1" si="77"/>
        <v>-0.49041076643793308</v>
      </c>
      <c r="AC147" s="97">
        <f t="shared" ca="1" si="78"/>
        <v>-0.34977523573065045</v>
      </c>
      <c r="AD147" s="97">
        <f t="shared" ca="1" si="79"/>
        <v>-0.13049422541365785</v>
      </c>
      <c r="AE147" s="97">
        <f t="shared" ca="1" si="80"/>
        <v>-0.21729330170082481</v>
      </c>
      <c r="AF147" s="97">
        <f t="shared" ca="1" si="81"/>
        <v>-0.49118648161799872</v>
      </c>
      <c r="AG147" s="97">
        <f t="shared" ca="1" si="70"/>
        <v>-0.55235133069064501</v>
      </c>
      <c r="AH147" s="97">
        <f t="shared" ca="1" si="71"/>
        <v>-1.1132004658901036</v>
      </c>
    </row>
    <row r="148" spans="1:34" x14ac:dyDescent="0.3">
      <c r="A148" s="94">
        <v>42675</v>
      </c>
      <c r="B148" s="95">
        <f>IF('Raw Data'!B162="","",'Raw Data'!B162)</f>
        <v>6.2</v>
      </c>
      <c r="C148" s="95">
        <f>IF('Raw Data'!C162="","",'Raw Data'!C162)</f>
        <v>8.3000000000000007</v>
      </c>
      <c r="D148" s="95">
        <f>IF('Raw Data'!D162="","",'Raw Data'!D162)</f>
        <v>-1.542394759618464</v>
      </c>
      <c r="E148" s="95">
        <f>IF('Raw Data'!E162="","",'Raw Data'!E162)</f>
        <v>4.74773770642412</v>
      </c>
      <c r="F148" s="95">
        <f>IF('Raw Data'!F162="","",'Raw Data'!F162)</f>
        <v>10.800000000000002</v>
      </c>
      <c r="G148" s="95">
        <f>IF('Raw Data'!G162="","",'Raw Data'!G162)</f>
        <v>9.3000000000000007</v>
      </c>
      <c r="H148" s="95">
        <f>IF('Raw Data'!J162="","",'Raw Data'!J162)</f>
        <v>51.7</v>
      </c>
      <c r="I148" s="95">
        <f>IF('Raw Data'!K162="","",'Raw Data'!K162)</f>
        <v>54.7</v>
      </c>
      <c r="J148" s="105"/>
      <c r="K148" s="97">
        <f t="shared" ca="1" si="73"/>
        <v>-0.63907406065124384</v>
      </c>
      <c r="L148" s="97">
        <f t="shared" ca="1" si="73"/>
        <v>-0.74771351042505363</v>
      </c>
      <c r="M148" s="97">
        <f t="shared" ca="1" si="73"/>
        <v>-0.58448268844448503</v>
      </c>
      <c r="N148" s="97">
        <f t="shared" ca="1" si="73"/>
        <v>-0.20410428008289425</v>
      </c>
      <c r="O148" s="97">
        <f t="shared" ca="1" si="73"/>
        <v>-0.42810179939182197</v>
      </c>
      <c r="P148" s="97">
        <f t="shared" ca="1" si="73"/>
        <v>-0.17625867293862157</v>
      </c>
      <c r="Q148" s="97">
        <f t="shared" ca="1" si="73"/>
        <v>0.15277273183359114</v>
      </c>
      <c r="R148" s="97">
        <f t="shared" ca="1" si="73"/>
        <v>-0.19454325792585675</v>
      </c>
      <c r="S148" s="97">
        <f t="shared" ca="1" si="56"/>
        <v>-0.46328916865568665</v>
      </c>
      <c r="T148" s="97">
        <f t="shared" ca="1" si="69"/>
        <v>-0.68602550501604265</v>
      </c>
      <c r="V148" s="97"/>
      <c r="W148" s="100"/>
      <c r="X148" s="94">
        <v>42675</v>
      </c>
      <c r="Y148" s="97">
        <f t="shared" ca="1" si="74"/>
        <v>-0.65190777030518599</v>
      </c>
      <c r="Z148" s="97">
        <f t="shared" ca="1" si="75"/>
        <v>-0.75075416138685191</v>
      </c>
      <c r="AA148" s="97">
        <f t="shared" ca="1" si="76"/>
        <v>-0.89658475369109281</v>
      </c>
      <c r="AB148" s="97">
        <f t="shared" ca="1" si="77"/>
        <v>-0.44601661026100764</v>
      </c>
      <c r="AC148" s="97">
        <f t="shared" ca="1" si="78"/>
        <v>-0.40012802665568947</v>
      </c>
      <c r="AD148" s="97">
        <f t="shared" ca="1" si="79"/>
        <v>-0.17625867293862138</v>
      </c>
      <c r="AE148" s="97">
        <f t="shared" ca="1" si="80"/>
        <v>-6.2104319896069647E-2</v>
      </c>
      <c r="AF148" s="97">
        <f t="shared" ca="1" si="81"/>
        <v>-0.36843756146952616</v>
      </c>
      <c r="AG148" s="97">
        <f t="shared" ca="1" si="70"/>
        <v>-0.55360833253974151</v>
      </c>
      <c r="AH148" s="97">
        <f t="shared" ca="1" si="71"/>
        <v>-1.0140212678542946</v>
      </c>
    </row>
    <row r="149" spans="1:34" x14ac:dyDescent="0.3">
      <c r="A149" s="94">
        <v>42705</v>
      </c>
      <c r="B149" s="95">
        <f>IF('Raw Data'!B163="","",'Raw Data'!B163)</f>
        <v>6</v>
      </c>
      <c r="C149" s="95">
        <f>IF('Raw Data'!C163="","",'Raw Data'!C163)</f>
        <v>8.1</v>
      </c>
      <c r="D149" s="95">
        <f>IF('Raw Data'!D163="","",'Raw Data'!D163)</f>
        <v>-6.2918902634414504</v>
      </c>
      <c r="E149" s="95">
        <f>IF('Raw Data'!E163="","",'Raw Data'!E163)</f>
        <v>2.7279988159026254</v>
      </c>
      <c r="F149" s="95">
        <f>IF('Raw Data'!F163="","",'Raw Data'!F163)</f>
        <v>11.400000000000006</v>
      </c>
      <c r="G149" s="95">
        <f>IF('Raw Data'!G163="","",'Raw Data'!G163)</f>
        <v>9.4</v>
      </c>
      <c r="H149" s="95">
        <f>IF('Raw Data'!J163="","",'Raw Data'!J163)</f>
        <v>51.4</v>
      </c>
      <c r="I149" s="95">
        <f>IF('Raw Data'!K163="","",'Raw Data'!K163)</f>
        <v>54.5</v>
      </c>
      <c r="J149" s="105"/>
      <c r="K149" s="97">
        <f t="shared" ca="1" si="73"/>
        <v>-0.67757518961307039</v>
      </c>
      <c r="L149" s="97">
        <f t="shared" ca="1" si="73"/>
        <v>-0.76595741619584301</v>
      </c>
      <c r="M149" s="97">
        <f t="shared" ca="1" si="73"/>
        <v>-0.87349602481033528</v>
      </c>
      <c r="N149" s="97">
        <f t="shared" ca="1" si="73"/>
        <v>-0.31465746752245344</v>
      </c>
      <c r="O149" s="97">
        <f t="shared" ca="1" si="73"/>
        <v>-0.32739621754174336</v>
      </c>
      <c r="P149" s="97">
        <f t="shared" ca="1" si="73"/>
        <v>-0.16100385709696699</v>
      </c>
      <c r="Q149" s="97">
        <f t="shared" ca="1" si="73"/>
        <v>4.5334205968759464E-2</v>
      </c>
      <c r="R149" s="97">
        <f t="shared" ca="1" si="73"/>
        <v>-0.25591771800009377</v>
      </c>
      <c r="S149" s="97">
        <f t="shared" ca="1" si="56"/>
        <v>-0.52001436213006891</v>
      </c>
      <c r="T149" s="97">
        <f t="shared" ca="1" si="69"/>
        <v>-0.99767102373939653</v>
      </c>
      <c r="V149" s="97"/>
      <c r="W149" s="100"/>
      <c r="X149" s="94">
        <v>42705</v>
      </c>
      <c r="Y149" s="97">
        <f t="shared" ref="Y149:AC160" ca="1" si="82">IF(OR(K149="",K148="",K147=""),"",AVERAGE(K147:K149))</f>
        <v>-0.65832462513215717</v>
      </c>
      <c r="Z149" s="97">
        <f t="shared" ca="1" si="82"/>
        <v>-0.75379481234865009</v>
      </c>
      <c r="AA149" s="97">
        <f t="shared" ca="1" si="82"/>
        <v>-0.8115675826786326</v>
      </c>
      <c r="AB149" s="97">
        <f t="shared" ca="1" si="82"/>
        <v>-0.36196088263572962</v>
      </c>
      <c r="AC149" s="97">
        <f t="shared" ca="1" si="82"/>
        <v>-0.38334376301400913</v>
      </c>
      <c r="AD149" s="97">
        <f t="shared" ref="AD149:AD160" ca="1" si="83">IF(OR(P149="",P148="",P147=""),"",AVERAGE(P147:P149))</f>
        <v>-0.19151348878027596</v>
      </c>
      <c r="AE149" s="97">
        <f t="shared" ca="1" si="80"/>
        <v>5.7271819953741608E-2</v>
      </c>
      <c r="AF149" s="97">
        <f t="shared" ca="1" si="81"/>
        <v>-0.28660494803721154</v>
      </c>
      <c r="AG149" s="97">
        <f t="shared" ca="1" si="70"/>
        <v>-0.52675085909824249</v>
      </c>
      <c r="AH149" s="97">
        <f t="shared" ca="1" si="71"/>
        <v>-0.90731818496364935</v>
      </c>
    </row>
    <row r="150" spans="1:34" x14ac:dyDescent="0.3">
      <c r="A150" s="94">
        <v>42736</v>
      </c>
      <c r="B150" s="95">
        <f>IF('Raw Data'!B164="","",'Raw Data'!B164)</f>
        <v>6.3</v>
      </c>
      <c r="C150" s="95">
        <f>IF('Raw Data'!C164="","",'Raw Data'!C164)</f>
        <v>8.9</v>
      </c>
      <c r="D150" s="95">
        <f>IF('Raw Data'!D164="","",'Raw Data'!D164)</f>
        <v>6.4194019505810589</v>
      </c>
      <c r="E150" s="95">
        <f>IF('Raw Data'!E164="","",'Raw Data'!E164)</f>
        <v>12.955962547752584</v>
      </c>
      <c r="F150" s="95">
        <f>IF('Raw Data'!F164="","",'Raw Data'!F164)</f>
        <v>10.1</v>
      </c>
      <c r="G150" s="95">
        <f>IF('Raw Data'!G164="","",'Raw Data'!G164)</f>
        <v>7.5999999999999943</v>
      </c>
      <c r="H150" s="95">
        <f>IF('Raw Data'!J164="","",'Raw Data'!J164)</f>
        <v>51.3</v>
      </c>
      <c r="I150" s="95">
        <f>IF('Raw Data'!K164="","",'Raw Data'!K164)</f>
        <v>54.6</v>
      </c>
      <c r="J150" s="105"/>
      <c r="K150" s="97">
        <f t="shared" ca="1" si="73"/>
        <v>-0.61982349617033061</v>
      </c>
      <c r="L150" s="97">
        <f t="shared" ca="1" si="73"/>
        <v>-0.69298179311268593</v>
      </c>
      <c r="M150" s="97">
        <f t="shared" ca="1" si="73"/>
        <v>-9.9996403779254658E-2</v>
      </c>
      <c r="N150" s="97">
        <f t="shared" ca="1" si="73"/>
        <v>0.24518420155600212</v>
      </c>
      <c r="O150" s="97">
        <f t="shared" ca="1" si="73"/>
        <v>-0.54559164488358025</v>
      </c>
      <c r="P150" s="97">
        <f t="shared" ca="1" si="73"/>
        <v>-0.43559054224675114</v>
      </c>
      <c r="Q150" s="97">
        <f t="shared" ca="1" si="73"/>
        <v>9.5213640138155781E-3</v>
      </c>
      <c r="R150" s="97">
        <f t="shared" ca="1" si="73"/>
        <v>-0.22523048796297526</v>
      </c>
      <c r="S150" s="97">
        <f t="shared" ca="1" si="56"/>
        <v>-0.35813327977276677</v>
      </c>
      <c r="T150" s="97">
        <f t="shared" ca="1" si="69"/>
        <v>-0.34139511964761193</v>
      </c>
      <c r="V150" s="97"/>
      <c r="W150" s="100"/>
      <c r="X150" s="94">
        <v>42736</v>
      </c>
      <c r="Y150" s="97">
        <f t="shared" ca="1" si="82"/>
        <v>-0.64549091547821491</v>
      </c>
      <c r="Z150" s="97">
        <f t="shared" ca="1" si="82"/>
        <v>-0.73555090657786082</v>
      </c>
      <c r="AA150" s="97">
        <f t="shared" ca="1" si="82"/>
        <v>-0.51932503901135829</v>
      </c>
      <c r="AB150" s="97">
        <f t="shared" ca="1" si="82"/>
        <v>-9.1192515349781844E-2</v>
      </c>
      <c r="AC150" s="97">
        <f t="shared" ca="1" si="82"/>
        <v>-0.43369655393904855</v>
      </c>
      <c r="AD150" s="97">
        <f t="shared" ca="1" si="83"/>
        <v>-0.25761769076077989</v>
      </c>
      <c r="AE150" s="97">
        <f t="shared" ca="1" si="80"/>
        <v>6.9209433938722073E-2</v>
      </c>
      <c r="AF150" s="97">
        <f t="shared" ca="1" si="81"/>
        <v>-0.22523048796297526</v>
      </c>
      <c r="AG150" s="97">
        <f t="shared" ca="1" si="70"/>
        <v>-0.44714560351950744</v>
      </c>
      <c r="AH150" s="97">
        <f t="shared" ca="1" si="71"/>
        <v>-0.6750305494676837</v>
      </c>
    </row>
    <row r="151" spans="1:34" x14ac:dyDescent="0.3">
      <c r="A151" s="94">
        <v>42767</v>
      </c>
      <c r="B151" s="95">
        <f>IF('Raw Data'!B165="","",'Raw Data'!B165)</f>
        <v>6.3</v>
      </c>
      <c r="C151" s="95">
        <f>IF('Raw Data'!C165="","",'Raw Data'!C165)</f>
        <v>8.9</v>
      </c>
      <c r="D151" s="95">
        <f>IF('Raw Data'!D165="","",'Raw Data'!D165)</f>
        <v>-2.3495094556750113</v>
      </c>
      <c r="E151" s="95">
        <f>IF('Raw Data'!E165="","",'Raw Data'!E165)</f>
        <v>36.096594332417489</v>
      </c>
      <c r="F151" s="95">
        <f>IF('Raw Data'!F165="","",'Raw Data'!F165)</f>
        <v>12.200000000000003</v>
      </c>
      <c r="G151" s="95">
        <f>IF('Raw Data'!G165="","",'Raw Data'!G165)</f>
        <v>8.7999999999999972</v>
      </c>
      <c r="H151" s="95">
        <f>IF('Raw Data'!J165="","",'Raw Data'!J165)</f>
        <v>51.6</v>
      </c>
      <c r="I151" s="95">
        <f>IF('Raw Data'!K165="","",'Raw Data'!K165)</f>
        <v>54.2</v>
      </c>
      <c r="J151" s="105"/>
      <c r="K151" s="97">
        <f t="shared" ca="1" si="73"/>
        <v>-0.61982349617033061</v>
      </c>
      <c r="L151" s="97">
        <f t="shared" ca="1" si="73"/>
        <v>-0.69298179311268593</v>
      </c>
      <c r="M151" s="97">
        <f t="shared" ca="1" si="73"/>
        <v>-0.63359672823027902</v>
      </c>
      <c r="N151" s="97">
        <f t="shared" ca="1" si="73"/>
        <v>1.5118185250151779</v>
      </c>
      <c r="O151" s="97">
        <f t="shared" ca="1" si="73"/>
        <v>-0.19312210840830638</v>
      </c>
      <c r="P151" s="97">
        <f t="shared" ca="1" si="73"/>
        <v>-0.25253275214689525</v>
      </c>
      <c r="Q151" s="97">
        <f t="shared" ca="1" si="73"/>
        <v>0.11695988987864724</v>
      </c>
      <c r="R151" s="97">
        <f t="shared" ca="1" si="73"/>
        <v>-0.34797940811144717</v>
      </c>
      <c r="S151" s="97">
        <f t="shared" ca="1" si="56"/>
        <v>-0.14670639217555323</v>
      </c>
      <c r="T151" s="97">
        <f t="shared" ca="1" si="69"/>
        <v>-1.782146258702098</v>
      </c>
      <c r="V151" s="97"/>
      <c r="W151" s="100"/>
      <c r="X151" s="94">
        <v>42767</v>
      </c>
      <c r="Y151" s="97">
        <f t="shared" ca="1" si="82"/>
        <v>-0.63907406065124384</v>
      </c>
      <c r="Z151" s="97">
        <f t="shared" ca="1" si="82"/>
        <v>-0.71730700080707166</v>
      </c>
      <c r="AA151" s="97">
        <f t="shared" ca="1" si="82"/>
        <v>-0.53569638560662292</v>
      </c>
      <c r="AB151" s="97">
        <f t="shared" ca="1" si="82"/>
        <v>0.48078175301624215</v>
      </c>
      <c r="AC151" s="97">
        <f t="shared" ca="1" si="82"/>
        <v>-0.35536999027787664</v>
      </c>
      <c r="AD151" s="97">
        <f t="shared" ca="1" si="83"/>
        <v>-0.28304238383020447</v>
      </c>
      <c r="AE151" s="97">
        <f t="shared" ca="1" si="80"/>
        <v>5.7271819953740755E-2</v>
      </c>
      <c r="AF151" s="97">
        <f t="shared" ca="1" si="81"/>
        <v>-0.2763758713581721</v>
      </c>
      <c r="AG151" s="97">
        <f t="shared" ca="1" si="70"/>
        <v>-0.34161801135946296</v>
      </c>
      <c r="AH151" s="97">
        <f t="shared" ca="1" si="71"/>
        <v>-1.0404041340297021</v>
      </c>
    </row>
    <row r="152" spans="1:34" x14ac:dyDescent="0.3">
      <c r="A152" s="94">
        <v>42795</v>
      </c>
      <c r="B152" s="95">
        <f>IF('Raw Data'!B166="","",'Raw Data'!B166)</f>
        <v>7.6</v>
      </c>
      <c r="C152" s="95">
        <f>IF('Raw Data'!C166="","",'Raw Data'!C166)</f>
        <v>9.1999999999999993</v>
      </c>
      <c r="D152" s="95">
        <f>IF('Raw Data'!D166="","",'Raw Data'!D166)</f>
        <v>15.570582182805056</v>
      </c>
      <c r="E152" s="95">
        <f>IF('Raw Data'!E166="","",'Raw Data'!E166)</f>
        <v>15.274593901100125</v>
      </c>
      <c r="F152" s="95">
        <f>IF('Raw Data'!F166="","",'Raw Data'!F166)</f>
        <v>11.499999999999995</v>
      </c>
      <c r="G152" s="95">
        <f>IF('Raw Data'!G166="","",'Raw Data'!G166)</f>
        <v>10.199999999999998</v>
      </c>
      <c r="H152" s="95">
        <f>IF('Raw Data'!J166="","",'Raw Data'!J166)</f>
        <v>51.8</v>
      </c>
      <c r="I152" s="95">
        <f>IF('Raw Data'!K166="","",'Raw Data'!K166)</f>
        <v>55.1</v>
      </c>
      <c r="J152" s="105"/>
      <c r="K152" s="97">
        <f t="shared" ca="1" si="73"/>
        <v>-0.36956615791845798</v>
      </c>
      <c r="L152" s="97">
        <f t="shared" ca="1" si="73"/>
        <v>-0.66561593445650213</v>
      </c>
      <c r="M152" s="97">
        <f t="shared" ca="1" si="73"/>
        <v>0.45686550470584625</v>
      </c>
      <c r="N152" s="97">
        <f t="shared" ca="1" si="73"/>
        <v>0.37209767924008275</v>
      </c>
      <c r="O152" s="97">
        <f t="shared" ca="1" si="73"/>
        <v>-0.31061195390006552</v>
      </c>
      <c r="P152" s="97">
        <f t="shared" ca="1" si="73"/>
        <v>-3.8965330363730427E-2</v>
      </c>
      <c r="Q152" s="97">
        <f t="shared" ca="1" si="73"/>
        <v>0.18858557378853247</v>
      </c>
      <c r="R152" s="97">
        <f t="shared" ca="1" si="73"/>
        <v>-7.1794337777384851E-2</v>
      </c>
      <c r="S152" s="97">
        <f t="shared" ca="1" si="56"/>
        <v>-9.2632698782137854E-2</v>
      </c>
      <c r="T152" s="97">
        <f t="shared" ca="1" si="69"/>
        <v>0.28306453964259243</v>
      </c>
      <c r="V152" s="97"/>
      <c r="W152" s="100"/>
      <c r="X152" s="94">
        <v>42795</v>
      </c>
      <c r="Y152" s="97">
        <f t="shared" ca="1" si="82"/>
        <v>-0.53640438341970642</v>
      </c>
      <c r="Z152" s="97">
        <f t="shared" ca="1" si="82"/>
        <v>-0.68385984022729129</v>
      </c>
      <c r="AA152" s="97">
        <f t="shared" ca="1" si="82"/>
        <v>-9.224254243456248E-2</v>
      </c>
      <c r="AB152" s="97">
        <f t="shared" ca="1" si="82"/>
        <v>0.70970013527042097</v>
      </c>
      <c r="AC152" s="97">
        <f t="shared" ca="1" si="82"/>
        <v>-0.34977523573065072</v>
      </c>
      <c r="AD152" s="97">
        <f t="shared" ca="1" si="83"/>
        <v>-0.24236287491912559</v>
      </c>
      <c r="AE152" s="97">
        <f t="shared" ca="1" si="80"/>
        <v>0.10502227589366508</v>
      </c>
      <c r="AF152" s="97">
        <f t="shared" ca="1" si="81"/>
        <v>-0.21500141128393577</v>
      </c>
      <c r="AG152" s="97">
        <f t="shared" ca="1" si="70"/>
        <v>-0.19915745691015263</v>
      </c>
      <c r="AH152" s="97">
        <f t="shared" ca="1" si="71"/>
        <v>-0.61349227956903929</v>
      </c>
    </row>
    <row r="153" spans="1:34" x14ac:dyDescent="0.3">
      <c r="A153" s="94">
        <v>42826</v>
      </c>
      <c r="B153" s="95">
        <f>IF('Raw Data'!B167="","",'Raw Data'!B167)</f>
        <v>6.5</v>
      </c>
      <c r="C153" s="95">
        <f>IF('Raw Data'!C167="","",'Raw Data'!C167)</f>
        <v>8.9</v>
      </c>
      <c r="D153" s="95">
        <f>IF('Raw Data'!D167="","",'Raw Data'!D167)</f>
        <v>6.6439808727515661</v>
      </c>
      <c r="E153" s="95">
        <f>IF('Raw Data'!E167="","",'Raw Data'!E167)</f>
        <v>8.5204859332930738</v>
      </c>
      <c r="F153" s="95">
        <f>IF('Raw Data'!F167="","",'Raw Data'!F167)</f>
        <v>11.699999999999998</v>
      </c>
      <c r="G153" s="95">
        <f>IF('Raw Data'!G167="","",'Raw Data'!G167)</f>
        <v>9.7999999999999936</v>
      </c>
      <c r="H153" s="95">
        <f>IF('Raw Data'!J167="","",'Raw Data'!J167)</f>
        <v>51.2</v>
      </c>
      <c r="I153" s="95">
        <f>IF('Raw Data'!K167="","",'Raw Data'!K167)</f>
        <v>54</v>
      </c>
      <c r="J153" s="105"/>
      <c r="K153" s="97">
        <f t="shared" ca="1" si="73"/>
        <v>-0.58132236720850394</v>
      </c>
      <c r="L153" s="97">
        <f t="shared" ca="1" si="73"/>
        <v>-0.69298179311268593</v>
      </c>
      <c r="M153" s="97">
        <f t="shared" ca="1" si="73"/>
        <v>-8.6330467361018182E-2</v>
      </c>
      <c r="N153" s="97">
        <f t="shared" ca="1" si="73"/>
        <v>2.402285614623145E-3</v>
      </c>
      <c r="O153" s="97">
        <f t="shared" ca="1" si="73"/>
        <v>-0.27704342661670567</v>
      </c>
      <c r="P153" s="97">
        <f t="shared" ca="1" si="73"/>
        <v>-9.9984593730349527E-2</v>
      </c>
      <c r="Q153" s="97">
        <f t="shared" ca="1" si="73"/>
        <v>-2.6291477941125765E-2</v>
      </c>
      <c r="R153" s="97">
        <f t="shared" ca="1" si="73"/>
        <v>-0.4093538681856842</v>
      </c>
      <c r="S153" s="97">
        <f t="shared" ca="1" si="56"/>
        <v>-0.28921006040244007</v>
      </c>
      <c r="T153" s="97">
        <f t="shared" ca="1" si="69"/>
        <v>-0.30642292260494342</v>
      </c>
      <c r="V153" s="97"/>
      <c r="W153" s="100"/>
      <c r="X153" s="94">
        <v>42826</v>
      </c>
      <c r="Y153" s="97">
        <f t="shared" ca="1" si="82"/>
        <v>-0.52357067376576416</v>
      </c>
      <c r="Z153" s="97">
        <f t="shared" ca="1" si="82"/>
        <v>-0.68385984022729129</v>
      </c>
      <c r="AA153" s="97">
        <f t="shared" ca="1" si="82"/>
        <v>-8.7687230295150312E-2</v>
      </c>
      <c r="AB153" s="97">
        <f t="shared" ca="1" si="82"/>
        <v>0.62877282995662787</v>
      </c>
      <c r="AC153" s="97">
        <f t="shared" ca="1" si="82"/>
        <v>-0.26025916297502588</v>
      </c>
      <c r="AD153" s="97">
        <f t="shared" ca="1" si="83"/>
        <v>-0.1304942254136584</v>
      </c>
      <c r="AE153" s="97">
        <f t="shared" ca="1" si="80"/>
        <v>9.3084661908684654E-2</v>
      </c>
      <c r="AF153" s="97">
        <f t="shared" ca="1" si="81"/>
        <v>-0.2763758713581721</v>
      </c>
      <c r="AG153" s="97">
        <f t="shared" ca="1" si="70"/>
        <v>-0.17618305045337704</v>
      </c>
      <c r="AH153" s="97">
        <f t="shared" ca="1" si="71"/>
        <v>-0.60183488055481638</v>
      </c>
    </row>
    <row r="154" spans="1:34" x14ac:dyDescent="0.3">
      <c r="A154" s="94">
        <v>42856</v>
      </c>
      <c r="B154" s="95">
        <f>IF('Raw Data'!B168="","",'Raw Data'!B168)</f>
        <v>6.5</v>
      </c>
      <c r="C154" s="95">
        <f>IF('Raw Data'!C168="","",'Raw Data'!C168)</f>
        <v>8.6</v>
      </c>
      <c r="D154" s="95">
        <f>IF('Raw Data'!D168="","",'Raw Data'!D168)</f>
        <v>7.6138493562839455</v>
      </c>
      <c r="E154" s="95">
        <f>IF('Raw Data'!E168="","",'Raw Data'!E168)</f>
        <v>11.168707219842053</v>
      </c>
      <c r="F154" s="95">
        <f>IF('Raw Data'!F168="","",'Raw Data'!F168)</f>
        <v>11.4</v>
      </c>
      <c r="G154" s="95">
        <f>IF('Raw Data'!G168="","",'Raw Data'!G168)</f>
        <v>9.600000000000005</v>
      </c>
      <c r="H154" s="95">
        <f>IF('Raw Data'!J168="","",'Raw Data'!J168)</f>
        <v>51.2</v>
      </c>
      <c r="I154" s="95">
        <f>IF('Raw Data'!K168="","",'Raw Data'!K168)</f>
        <v>54.5</v>
      </c>
      <c r="J154" s="105"/>
      <c r="K154" s="97">
        <f t="shared" ca="1" si="73"/>
        <v>-0.58132236720850394</v>
      </c>
      <c r="L154" s="97">
        <f t="shared" ca="1" si="73"/>
        <v>-0.72034765176886983</v>
      </c>
      <c r="M154" s="97">
        <f t="shared" ca="1" si="73"/>
        <v>-2.7312635670019351E-2</v>
      </c>
      <c r="N154" s="97">
        <f t="shared" ca="1" si="73"/>
        <v>0.14735632182555491</v>
      </c>
      <c r="O154" s="97">
        <f t="shared" ca="1" si="73"/>
        <v>-0.32739621754174425</v>
      </c>
      <c r="P154" s="97">
        <f t="shared" ca="1" si="73"/>
        <v>-0.13049422541365704</v>
      </c>
      <c r="Q154" s="97">
        <f t="shared" ca="1" si="73"/>
        <v>-2.6291477941125765E-2</v>
      </c>
      <c r="R154" s="97">
        <f t="shared" ca="1" si="73"/>
        <v>-0.25591771800009377</v>
      </c>
      <c r="S154" s="97">
        <f t="shared" ca="1" si="56"/>
        <v>-0.27325279596287322</v>
      </c>
      <c r="T154" s="97">
        <f t="shared" ca="1" si="69"/>
        <v>-0.25369802003304309</v>
      </c>
      <c r="V154" s="97"/>
      <c r="W154" s="100"/>
      <c r="X154" s="94">
        <v>42856</v>
      </c>
      <c r="Y154" s="97">
        <f t="shared" ca="1" si="82"/>
        <v>-0.5107369641118219</v>
      </c>
      <c r="Z154" s="97">
        <f t="shared" ca="1" si="82"/>
        <v>-0.69298179311268593</v>
      </c>
      <c r="AA154" s="97">
        <f t="shared" ca="1" si="82"/>
        <v>0.11440746722493624</v>
      </c>
      <c r="AB154" s="97">
        <f t="shared" ca="1" si="82"/>
        <v>0.17395209556008692</v>
      </c>
      <c r="AC154" s="97">
        <f t="shared" ca="1" si="82"/>
        <v>-0.3050171993528385</v>
      </c>
      <c r="AD154" s="97">
        <f t="shared" ca="1" si="83"/>
        <v>-8.9814716502578995E-2</v>
      </c>
      <c r="AE154" s="97">
        <f t="shared" ca="1" si="80"/>
        <v>4.5334205968760311E-2</v>
      </c>
      <c r="AF154" s="97">
        <f t="shared" ca="1" si="81"/>
        <v>-0.24568864132105428</v>
      </c>
      <c r="AG154" s="97">
        <f t="shared" ca="1" si="70"/>
        <v>-0.21836518504915037</v>
      </c>
      <c r="AH154" s="97">
        <f t="shared" ca="1" si="71"/>
        <v>-9.2352134331798022E-2</v>
      </c>
    </row>
    <row r="155" spans="1:34" x14ac:dyDescent="0.3">
      <c r="A155" s="94">
        <v>42887</v>
      </c>
      <c r="B155" s="95">
        <f>IF('Raw Data'!B169="","",'Raw Data'!B169)</f>
        <v>7.6</v>
      </c>
      <c r="C155" s="95">
        <f>IF('Raw Data'!C169="","",'Raw Data'!C169)</f>
        <v>8.6</v>
      </c>
      <c r="D155" s="95">
        <f>IF('Raw Data'!D169="","",'Raw Data'!D169)</f>
        <v>10.27718724706833</v>
      </c>
      <c r="E155" s="95">
        <f>IF('Raw Data'!E169="","",'Raw Data'!E169)</f>
        <v>15.649480111553615</v>
      </c>
      <c r="F155" s="95">
        <f>IF('Raw Data'!F169="","",'Raw Data'!F169)</f>
        <v>11.4</v>
      </c>
      <c r="G155" s="95">
        <f>IF('Raw Data'!G169="","",'Raw Data'!G169)</f>
        <v>10.099999999999994</v>
      </c>
      <c r="H155" s="95">
        <f>IF('Raw Data'!J169="","",'Raw Data'!J169)</f>
        <v>51.7</v>
      </c>
      <c r="I155" s="95">
        <f>IF('Raw Data'!K169="","",'Raw Data'!K169)</f>
        <v>54.9</v>
      </c>
      <c r="J155" s="105"/>
      <c r="K155" s="97">
        <f t="shared" ca="1" si="73"/>
        <v>-0.36956615791845798</v>
      </c>
      <c r="L155" s="97">
        <f t="shared" ca="1" si="73"/>
        <v>-0.72034765176886983</v>
      </c>
      <c r="M155" s="97">
        <f t="shared" ca="1" si="73"/>
        <v>0.13475513954223184</v>
      </c>
      <c r="N155" s="97">
        <f t="shared" ca="1" si="73"/>
        <v>0.39261759183238304</v>
      </c>
      <c r="O155" s="97">
        <f t="shared" ca="1" si="73"/>
        <v>-0.32739621754174425</v>
      </c>
      <c r="P155" s="97">
        <f t="shared" ca="1" si="73"/>
        <v>-5.4220146205385539E-2</v>
      </c>
      <c r="Q155" s="97">
        <f t="shared" ca="1" si="73"/>
        <v>0.15277273183359114</v>
      </c>
      <c r="R155" s="97">
        <f t="shared" ca="1" si="73"/>
        <v>-0.13316879785162189</v>
      </c>
      <c r="S155" s="97">
        <f t="shared" ca="1" si="56"/>
        <v>-0.15735957367664044</v>
      </c>
      <c r="T155" s="97">
        <f t="shared" ca="1" si="69"/>
        <v>-0.15127211606117813</v>
      </c>
      <c r="V155" s="97"/>
      <c r="W155" s="100"/>
      <c r="X155" s="94">
        <v>42887</v>
      </c>
      <c r="Y155" s="97">
        <f t="shared" ca="1" si="82"/>
        <v>-0.5107369641118219</v>
      </c>
      <c r="Z155" s="97">
        <f t="shared" ca="1" si="82"/>
        <v>-0.7112256988834752</v>
      </c>
      <c r="AA155" s="97">
        <f t="shared" ca="1" si="82"/>
        <v>7.0373455037314363E-3</v>
      </c>
      <c r="AB155" s="97">
        <f t="shared" ca="1" si="82"/>
        <v>0.18079206642418702</v>
      </c>
      <c r="AC155" s="97">
        <f t="shared" ca="1" si="82"/>
        <v>-0.31061195390006469</v>
      </c>
      <c r="AD155" s="97">
        <f t="shared" ca="1" si="83"/>
        <v>-9.4899655116464032E-2</v>
      </c>
      <c r="AE155" s="97">
        <f t="shared" ca="1" si="80"/>
        <v>3.3396591983779866E-2</v>
      </c>
      <c r="AF155" s="97">
        <f t="shared" ca="1" si="81"/>
        <v>-0.26614679467913333</v>
      </c>
      <c r="AG155" s="97">
        <f t="shared" ca="1" si="70"/>
        <v>-0.2399408100139846</v>
      </c>
      <c r="AH155" s="97">
        <f t="shared" ca="1" si="71"/>
        <v>-0.23713101956638818</v>
      </c>
    </row>
    <row r="156" spans="1:34" x14ac:dyDescent="0.3">
      <c r="A156" s="94">
        <v>42917</v>
      </c>
      <c r="B156" s="95">
        <f>IF('Raw Data'!B170="","",'Raw Data'!B170)</f>
        <v>6.4</v>
      </c>
      <c r="C156" s="95">
        <f>IF('Raw Data'!C170="","",'Raw Data'!C170)</f>
        <v>8.3000000000000007</v>
      </c>
      <c r="D156" s="95">
        <f>IF('Raw Data'!D170="","",'Raw Data'!D170)</f>
        <v>6.343386578851379</v>
      </c>
      <c r="E156" s="95">
        <f>IF('Raw Data'!E170="","",'Raw Data'!E170)</f>
        <v>11.260277359189818</v>
      </c>
      <c r="F156" s="95">
        <f>IF('Raw Data'!F170="","",'Raw Data'!F170)</f>
        <v>11.799999999999994</v>
      </c>
      <c r="G156" s="95">
        <f>IF('Raw Data'!G170="","",'Raw Data'!G170)</f>
        <v>9.6999999999999975</v>
      </c>
      <c r="H156" s="95">
        <f>IF('Raw Data'!J170="","",'Raw Data'!J170)</f>
        <v>51.4</v>
      </c>
      <c r="I156" s="95">
        <f>IF('Raw Data'!K170="","",'Raw Data'!K170)</f>
        <v>54.5</v>
      </c>
      <c r="J156" s="105"/>
      <c r="K156" s="97">
        <f t="shared" ca="1" si="73"/>
        <v>-0.60057293168941717</v>
      </c>
      <c r="L156" s="97">
        <f t="shared" ca="1" si="73"/>
        <v>-0.74771351042505363</v>
      </c>
      <c r="M156" s="97">
        <f t="shared" ca="1" si="73"/>
        <v>-0.10462204374059399</v>
      </c>
      <c r="N156" s="97">
        <f t="shared" ca="1" si="73"/>
        <v>0.15236853940807921</v>
      </c>
      <c r="O156" s="97">
        <f t="shared" ca="1" si="73"/>
        <v>-0.26025916297502666</v>
      </c>
      <c r="P156" s="97">
        <f t="shared" ca="1" si="73"/>
        <v>-0.11523940957200356</v>
      </c>
      <c r="Q156" s="97">
        <f t="shared" ca="1" si="73"/>
        <v>4.5334205968759464E-2</v>
      </c>
      <c r="R156" s="97">
        <f t="shared" ca="1" si="73"/>
        <v>-0.25591771800009377</v>
      </c>
      <c r="S156" s="97">
        <f t="shared" ca="1" si="56"/>
        <v>-0.27933975316566928</v>
      </c>
      <c r="T156" s="97">
        <f t="shared" ca="1" si="69"/>
        <v>-0.33802598404864148</v>
      </c>
      <c r="V156" s="97"/>
      <c r="W156" s="100"/>
      <c r="X156" s="94">
        <v>42917</v>
      </c>
      <c r="Y156" s="97">
        <f t="shared" ca="1" si="82"/>
        <v>-0.51715381893879309</v>
      </c>
      <c r="Z156" s="97">
        <f t="shared" ca="1" si="82"/>
        <v>-0.72946960465426436</v>
      </c>
      <c r="AA156" s="97">
        <f t="shared" ca="1" si="82"/>
        <v>9.4015337720616821E-4</v>
      </c>
      <c r="AB156" s="97">
        <f t="shared" ca="1" si="82"/>
        <v>0.2307808176886724</v>
      </c>
      <c r="AC156" s="97">
        <f t="shared" ca="1" si="82"/>
        <v>-0.30501719935283839</v>
      </c>
      <c r="AD156" s="97">
        <f t="shared" ca="1" si="83"/>
        <v>-9.9984593730348723E-2</v>
      </c>
      <c r="AE156" s="97">
        <f t="shared" ca="1" si="80"/>
        <v>5.7271819953741608E-2</v>
      </c>
      <c r="AF156" s="97">
        <f t="shared" ca="1" si="81"/>
        <v>-0.21500141128393646</v>
      </c>
      <c r="AG156" s="97">
        <f t="shared" ca="1" si="70"/>
        <v>-0.23665070760172766</v>
      </c>
      <c r="AH156" s="97">
        <f t="shared" ca="1" si="71"/>
        <v>-0.24766537338095426</v>
      </c>
    </row>
    <row r="157" spans="1:34" x14ac:dyDescent="0.3">
      <c r="A157" s="94">
        <v>42948</v>
      </c>
      <c r="B157" s="95">
        <f>IF('Raw Data'!B171="","",'Raw Data'!B171)</f>
        <v>6</v>
      </c>
      <c r="C157" s="95">
        <f>IF('Raw Data'!C171="","",'Raw Data'!C171)</f>
        <v>7.8</v>
      </c>
      <c r="D157" s="95">
        <f>IF('Raw Data'!D171="","",'Raw Data'!D171)</f>
        <v>4.8784516014055734</v>
      </c>
      <c r="E157" s="95">
        <f>IF('Raw Data'!E171="","",'Raw Data'!E171)</f>
        <v>14.224568291982296</v>
      </c>
      <c r="F157" s="95">
        <f>IF('Raw Data'!F171="","",'Raw Data'!F171)</f>
        <v>11.400000000000002</v>
      </c>
      <c r="G157" s="95">
        <f>IF('Raw Data'!G171="","",'Raw Data'!G171)</f>
        <v>9.0000000000000053</v>
      </c>
      <c r="H157" s="95">
        <f>IF('Raw Data'!J171="","",'Raw Data'!J171)</f>
        <v>51.7</v>
      </c>
      <c r="I157" s="95">
        <f>IF('Raw Data'!K171="","",'Raw Data'!K171)</f>
        <v>53.4</v>
      </c>
      <c r="J157" s="105"/>
      <c r="K157" s="97">
        <f t="shared" ca="1" si="73"/>
        <v>-0.67757518961307039</v>
      </c>
      <c r="L157" s="97">
        <f t="shared" ca="1" si="73"/>
        <v>-0.79332327485202681</v>
      </c>
      <c r="M157" s="97">
        <f t="shared" ca="1" si="73"/>
        <v>-0.19376535276148901</v>
      </c>
      <c r="N157" s="97">
        <f t="shared" ca="1" si="73"/>
        <v>0.31462308263459382</v>
      </c>
      <c r="O157" s="97">
        <f t="shared" ca="1" si="73"/>
        <v>-0.32739621754174397</v>
      </c>
      <c r="P157" s="97">
        <f t="shared" ca="1" si="73"/>
        <v>-0.22202312046358474</v>
      </c>
      <c r="Q157" s="97">
        <f t="shared" ca="1" si="73"/>
        <v>0.15277273183359114</v>
      </c>
      <c r="R157" s="97">
        <f t="shared" ca="1" si="73"/>
        <v>-0.59347724840839311</v>
      </c>
      <c r="S157" s="97">
        <f t="shared" ca="1" si="56"/>
        <v>-0.3165766787662202</v>
      </c>
      <c r="T157" s="97">
        <f t="shared" ca="1" si="69"/>
        <v>-0.6652239257882735</v>
      </c>
      <c r="V157" s="97"/>
      <c r="W157" s="100"/>
      <c r="X157" s="94">
        <v>42948</v>
      </c>
      <c r="Y157" s="97">
        <f t="shared" ca="1" si="82"/>
        <v>-0.54923809307364857</v>
      </c>
      <c r="Z157" s="97">
        <f t="shared" ca="1" si="82"/>
        <v>-0.75379481234865009</v>
      </c>
      <c r="AA157" s="97">
        <f t="shared" ca="1" si="82"/>
        <v>-5.4544085653283725E-2</v>
      </c>
      <c r="AB157" s="97">
        <f t="shared" ca="1" si="82"/>
        <v>0.28653640462501867</v>
      </c>
      <c r="AC157" s="97">
        <f t="shared" ca="1" si="82"/>
        <v>-0.30501719935283828</v>
      </c>
      <c r="AD157" s="97">
        <f t="shared" ca="1" si="83"/>
        <v>-0.13049422541365793</v>
      </c>
      <c r="AE157" s="97">
        <f t="shared" ca="1" si="80"/>
        <v>0.11695988987864725</v>
      </c>
      <c r="AF157" s="97">
        <f t="shared" ca="1" si="81"/>
        <v>-0.32752125475336963</v>
      </c>
      <c r="AG157" s="97">
        <f t="shared" ca="1" si="70"/>
        <v>-0.25109200186950997</v>
      </c>
      <c r="AH157" s="97">
        <f t="shared" ca="1" si="71"/>
        <v>-0.38484067529936433</v>
      </c>
    </row>
    <row r="158" spans="1:34" x14ac:dyDescent="0.3">
      <c r="A158" s="94">
        <v>42979</v>
      </c>
      <c r="B158" s="95">
        <f>IF('Raw Data'!B172="","",'Raw Data'!B172)</f>
        <v>6.6</v>
      </c>
      <c r="C158" s="95">
        <f>IF('Raw Data'!C172="","",'Raw Data'!C172)</f>
        <v>7.5</v>
      </c>
      <c r="D158" s="95">
        <f>IF('Raw Data'!D172="","",'Raw Data'!D172)</f>
        <v>7.9064146987545829</v>
      </c>
      <c r="E158" s="95">
        <f>IF('Raw Data'!E172="","",'Raw Data'!E172)</f>
        <v>18.466932455198439</v>
      </c>
      <c r="F158" s="95">
        <f>IF('Raw Data'!F172="","",'Raw Data'!F172)</f>
        <v>11.500000000000005</v>
      </c>
      <c r="G158" s="95">
        <f>IF('Raw Data'!G172="","",'Raw Data'!G172)</f>
        <v>9.3000000000000007</v>
      </c>
      <c r="H158" s="95">
        <f>IF('Raw Data'!J172="","",'Raw Data'!J172)</f>
        <v>52.4</v>
      </c>
      <c r="I158" s="95">
        <f>IF('Raw Data'!K172="","",'Raw Data'!K172)</f>
        <v>55.4</v>
      </c>
      <c r="J158" s="105"/>
      <c r="K158" s="97">
        <f t="shared" ca="1" si="73"/>
        <v>-0.56207180272759083</v>
      </c>
      <c r="L158" s="97">
        <f t="shared" ca="1" si="73"/>
        <v>-0.82068913350821082</v>
      </c>
      <c r="M158" s="97">
        <f t="shared" ca="1" si="73"/>
        <v>-9.5096320321812148E-3</v>
      </c>
      <c r="N158" s="97">
        <f t="shared" ca="1" si="73"/>
        <v>0.54683472282428469</v>
      </c>
      <c r="O158" s="97">
        <f t="shared" ca="1" si="73"/>
        <v>-0.31061195390006374</v>
      </c>
      <c r="P158" s="97">
        <f t="shared" ca="1" si="73"/>
        <v>-0.17625867293862157</v>
      </c>
      <c r="Q158" s="97">
        <f t="shared" ca="1" si="73"/>
        <v>0.40346262551819323</v>
      </c>
      <c r="R158" s="97">
        <f t="shared" ca="1" si="73"/>
        <v>2.0267352333968518E-2</v>
      </c>
      <c r="S158" s="97">
        <f t="shared" ca="1" si="56"/>
        <v>-0.22205107871373056</v>
      </c>
      <c r="T158" s="97">
        <f t="shared" ref="T158:T166" ca="1" si="84">$BC$6*R158+$BD$6*Q158+$BE$6*P158+$BF$6*O158+$BG$6*N158+$BH$6*M158+$BI$6*L158</f>
        <v>-0.29634933708645161</v>
      </c>
      <c r="V158" s="97"/>
      <c r="W158" s="100"/>
      <c r="X158" s="94">
        <v>42979</v>
      </c>
      <c r="Y158" s="97">
        <f t="shared" ca="1" si="82"/>
        <v>-0.61340664134335943</v>
      </c>
      <c r="Z158" s="97">
        <f t="shared" ca="1" si="82"/>
        <v>-0.78724197292843046</v>
      </c>
      <c r="AA158" s="97">
        <f t="shared" ca="1" si="82"/>
        <v>-0.10263234284475474</v>
      </c>
      <c r="AB158" s="97">
        <f t="shared" ca="1" si="82"/>
        <v>0.33794211495565257</v>
      </c>
      <c r="AC158" s="97">
        <f t="shared" ca="1" si="82"/>
        <v>-0.29942244480561148</v>
      </c>
      <c r="AD158" s="97">
        <f t="shared" ca="1" si="83"/>
        <v>-0.17117373432473662</v>
      </c>
      <c r="AE158" s="97">
        <f t="shared" ca="1" si="80"/>
        <v>0.20052318777351461</v>
      </c>
      <c r="AF158" s="97">
        <f t="shared" ca="1" si="81"/>
        <v>-0.27637587135817282</v>
      </c>
      <c r="AG158" s="97">
        <f t="shared" ca="1" si="70"/>
        <v>-0.27265583688187334</v>
      </c>
      <c r="AH158" s="97">
        <f t="shared" ca="1" si="71"/>
        <v>-0.43319974897445551</v>
      </c>
    </row>
    <row r="159" spans="1:34" x14ac:dyDescent="0.3">
      <c r="A159" s="94">
        <v>43009</v>
      </c>
      <c r="B159" s="95">
        <f>IF('Raw Data'!B173="","",'Raw Data'!B173)</f>
        <v>6.2</v>
      </c>
      <c r="C159" s="95">
        <f>IF('Raw Data'!C173="","",'Raw Data'!C173)</f>
        <v>7.3</v>
      </c>
      <c r="D159" s="95">
        <f>IF('Raw Data'!D173="","",'Raw Data'!D173)</f>
        <v>6.2581257126055805</v>
      </c>
      <c r="E159" s="95">
        <f>IF('Raw Data'!E173="","",'Raw Data'!E173)</f>
        <v>16.431838701328704</v>
      </c>
      <c r="F159" s="95">
        <f>IF('Raw Data'!F173="","",'Raw Data'!F173)</f>
        <v>11.099999999999994</v>
      </c>
      <c r="G159" s="95">
        <f>IF('Raw Data'!G173="","",'Raw Data'!G173)</f>
        <v>8.7000000000000028</v>
      </c>
      <c r="H159" s="95">
        <f>IF('Raw Data'!J173="","",'Raw Data'!J173)</f>
        <v>51.6</v>
      </c>
      <c r="I159" s="95">
        <f>IF('Raw Data'!K173="","",'Raw Data'!K173)</f>
        <v>54.3</v>
      </c>
      <c r="J159" s="105"/>
      <c r="K159" s="97">
        <f t="shared" ca="1" si="73"/>
        <v>-0.63907406065124384</v>
      </c>
      <c r="L159" s="97">
        <f t="shared" ca="1" si="73"/>
        <v>-0.83893303927899998</v>
      </c>
      <c r="M159" s="97">
        <f t="shared" ca="1" si="73"/>
        <v>-0.10981028476436297</v>
      </c>
      <c r="N159" s="97">
        <f t="shared" ca="1" si="73"/>
        <v>0.43544106581026065</v>
      </c>
      <c r="O159" s="97">
        <f t="shared" ca="1" si="73"/>
        <v>-0.37774900846678433</v>
      </c>
      <c r="P159" s="97">
        <f t="shared" ca="1" si="73"/>
        <v>-0.26778756798854897</v>
      </c>
      <c r="Q159" s="97">
        <f t="shared" ca="1" si="73"/>
        <v>0.11695988987864724</v>
      </c>
      <c r="R159" s="97">
        <f t="shared" ca="1" si="73"/>
        <v>-0.3172921780743308</v>
      </c>
      <c r="S159" s="97">
        <f t="shared" ref="S159:S168" ca="1" si="85">AVERAGE(K159:P159)</f>
        <v>-0.29965214922327993</v>
      </c>
      <c r="T159" s="97">
        <f t="shared" ca="1" si="84"/>
        <v>-0.51332937043794657</v>
      </c>
      <c r="V159" s="97"/>
      <c r="W159" s="100"/>
      <c r="X159" s="94">
        <v>43009</v>
      </c>
      <c r="Y159" s="97">
        <f t="shared" ca="1" si="82"/>
        <v>-0.62624035099730169</v>
      </c>
      <c r="Z159" s="97">
        <f t="shared" ca="1" si="82"/>
        <v>-0.81764848254641243</v>
      </c>
      <c r="AA159" s="97">
        <f t="shared" ca="1" si="82"/>
        <v>-0.10436175651934439</v>
      </c>
      <c r="AB159" s="97">
        <f t="shared" ca="1" si="82"/>
        <v>0.4322996237563797</v>
      </c>
      <c r="AC159" s="97">
        <f t="shared" ca="1" si="82"/>
        <v>-0.33858572663619735</v>
      </c>
      <c r="AD159" s="97">
        <f t="shared" ca="1" si="83"/>
        <v>-0.22202312046358511</v>
      </c>
      <c r="AE159" s="97">
        <f t="shared" ca="1" si="80"/>
        <v>0.22439841574347721</v>
      </c>
      <c r="AF159" s="97">
        <f t="shared" ca="1" si="81"/>
        <v>-0.29683402471625181</v>
      </c>
      <c r="AG159" s="97">
        <f t="shared" ca="1" si="70"/>
        <v>-0.27942663556774355</v>
      </c>
      <c r="AH159" s="97">
        <f t="shared" ca="1" si="71"/>
        <v>-0.49163421110422395</v>
      </c>
    </row>
    <row r="160" spans="1:34" x14ac:dyDescent="0.3">
      <c r="A160" s="94">
        <v>43040</v>
      </c>
      <c r="B160" s="95">
        <f>IF('Raw Data'!B174="","",'Raw Data'!B174)</f>
        <v>6.1</v>
      </c>
      <c r="C160" s="95">
        <f>IF('Raw Data'!C174="","",'Raw Data'!C174)</f>
        <v>7.2</v>
      </c>
      <c r="D160" s="95">
        <f>IF('Raw Data'!D174="","",'Raw Data'!D174)</f>
        <v>11.509496117617131</v>
      </c>
      <c r="E160" s="95">
        <f>IF('Raw Data'!E174="","",'Raw Data'!E174)</f>
        <v>16.382185480524182</v>
      </c>
      <c r="F160" s="95">
        <f>IF('Raw Data'!F174="","",'Raw Data'!F174)</f>
        <v>11.599999999999998</v>
      </c>
      <c r="G160" s="95">
        <f>IF('Raw Data'!G174="","",'Raw Data'!G174)</f>
        <v>8.9000000000000021</v>
      </c>
      <c r="H160" s="95">
        <f>IF('Raw Data'!J174="","",'Raw Data'!J174)</f>
        <v>51.8</v>
      </c>
      <c r="I160" s="95">
        <f>IF('Raw Data'!K174="","",'Raw Data'!K174)</f>
        <v>54.8</v>
      </c>
      <c r="J160" s="105"/>
      <c r="K160" s="97">
        <f t="shared" ca="1" si="73"/>
        <v>-0.65832462513215717</v>
      </c>
      <c r="L160" s="97">
        <f ca="1">(C160-C$3)/C$4</f>
        <v>-0.84805499216439473</v>
      </c>
      <c r="M160" s="97">
        <f t="shared" ca="1" si="73"/>
        <v>0.20974282988194576</v>
      </c>
      <c r="N160" s="97">
        <f t="shared" ca="1" si="73"/>
        <v>0.43272322844408367</v>
      </c>
      <c r="O160" s="97">
        <f t="shared" ca="1" si="73"/>
        <v>-0.29382769025838529</v>
      </c>
      <c r="P160" s="97">
        <f ca="1">(G160-G$3)/G$4</f>
        <v>-0.23727793630523986</v>
      </c>
      <c r="Q160" s="97">
        <f t="shared" ca="1" si="73"/>
        <v>0.18858557378853247</v>
      </c>
      <c r="R160" s="97">
        <f t="shared" ca="1" si="73"/>
        <v>-0.1638560278887404</v>
      </c>
      <c r="S160" s="97">
        <f t="shared" ca="1" si="85"/>
        <v>-0.2325031975890246</v>
      </c>
      <c r="T160" s="97">
        <f t="shared" ca="1" si="84"/>
        <v>-4.2580695799622592E-2</v>
      </c>
      <c r="V160" s="97"/>
      <c r="W160" s="100"/>
      <c r="X160" s="94">
        <v>43040</v>
      </c>
      <c r="Y160" s="97">
        <f t="shared" ca="1" si="82"/>
        <v>-0.6198234961703305</v>
      </c>
      <c r="Z160" s="97">
        <f t="shared" ca="1" si="82"/>
        <v>-0.83589238831720181</v>
      </c>
      <c r="AA160" s="97">
        <f t="shared" ca="1" si="82"/>
        <v>3.0140971028467189E-2</v>
      </c>
      <c r="AB160" s="97">
        <f t="shared" ca="1" si="82"/>
        <v>0.47166633902620969</v>
      </c>
      <c r="AC160" s="97">
        <f t="shared" ca="1" si="82"/>
        <v>-0.32739621754174447</v>
      </c>
      <c r="AD160" s="97">
        <f t="shared" ca="1" si="83"/>
        <v>-0.22710805907747011</v>
      </c>
      <c r="AE160" s="97">
        <f t="shared" ca="1" si="80"/>
        <v>0.23633602972845766</v>
      </c>
      <c r="AF160" s="97">
        <f t="shared" ca="1" si="81"/>
        <v>-0.15362695120970091</v>
      </c>
      <c r="AG160" s="97">
        <f t="shared" ref="AG160" ca="1" si="86">IF(OR(S160="",S159="",S158=""),"",AVERAGE(S158:S160))</f>
        <v>-0.25140214184201171</v>
      </c>
      <c r="AH160" s="97">
        <f t="shared" ca="1" si="71"/>
        <v>-0.28408646777467356</v>
      </c>
    </row>
    <row r="161" spans="1:34" x14ac:dyDescent="0.3">
      <c r="A161" s="94">
        <v>43070</v>
      </c>
      <c r="B161" s="95">
        <f>IF('Raw Data'!B175="","",'Raw Data'!B175)</f>
        <v>6.2</v>
      </c>
      <c r="C161" s="95">
        <f>IF('Raw Data'!C175="","",'Raw Data'!C175)</f>
        <v>7.2</v>
      </c>
      <c r="D161" s="95">
        <f>IF('Raw Data'!D175="","",'Raw Data'!D175)</f>
        <v>10.725261485971215</v>
      </c>
      <c r="E161" s="95">
        <f>IF('Raw Data'!E175="","",'Raw Data'!E175)</f>
        <v>3.5453064327666093</v>
      </c>
      <c r="F161" s="95">
        <f>IF('Raw Data'!F175="","",'Raw Data'!F175)</f>
        <v>10.900000000000002</v>
      </c>
      <c r="G161" s="95">
        <f>IF('Raw Data'!G175="","",'Raw Data'!G175)</f>
        <v>7.9999999999999947</v>
      </c>
      <c r="H161" s="95">
        <f>IF('Raw Data'!J175="","",'Raw Data'!J175)</f>
        <v>51.6</v>
      </c>
      <c r="I161" s="95">
        <f>IF('Raw Data'!K175="","",'Raw Data'!K175)</f>
        <v>55</v>
      </c>
      <c r="J161" s="105"/>
      <c r="K161" s="97">
        <f t="shared" ca="1" si="73"/>
        <v>-0.63907406065124384</v>
      </c>
      <c r="L161" s="97">
        <f ca="1">(C161-C$3)/C$4</f>
        <v>-0.84805499216439473</v>
      </c>
      <c r="M161" s="97">
        <f t="shared" ca="1" si="73"/>
        <v>0.16202107349683284</v>
      </c>
      <c r="N161" s="97">
        <f t="shared" ca="1" si="73"/>
        <v>-0.26992101045516709</v>
      </c>
      <c r="O161" s="97">
        <f t="shared" ca="1" si="73"/>
        <v>-0.41131753575014235</v>
      </c>
      <c r="P161" s="97">
        <f ca="1">(G161-G$3)/G$4</f>
        <v>-0.37457127888013259</v>
      </c>
      <c r="Q161" s="97">
        <f t="shared" ca="1" si="73"/>
        <v>0.11695988987864724</v>
      </c>
      <c r="R161" s="97">
        <f t="shared" ca="1" si="73"/>
        <v>-0.10248156781450338</v>
      </c>
      <c r="S161" s="97">
        <f t="shared" ca="1" si="85"/>
        <v>-0.39681963406737464</v>
      </c>
      <c r="T161" s="97">
        <f t="shared" ca="1" si="84"/>
        <v>0.35412577120701294</v>
      </c>
      <c r="V161" s="97"/>
      <c r="W161" s="100"/>
      <c r="X161" s="94">
        <v>43070</v>
      </c>
      <c r="Y161" s="97">
        <f t="shared" ref="Y161:Y164" ca="1" si="87">IF(OR(K161="",K160="",K159=""),"",AVERAGE(K159:K161))</f>
        <v>-0.64549091547821502</v>
      </c>
      <c r="Z161" s="97">
        <f t="shared" ref="Z161:Z164" ca="1" si="88">IF(OR(L161="",L160="",L159=""),"",AVERAGE(L159:L161))</f>
        <v>-0.84501434120259644</v>
      </c>
      <c r="AA161" s="97">
        <f t="shared" ref="AA161:AA164" ca="1" si="89">IF(OR(M161="",M160="",M159=""),"",AVERAGE(M159:M161))</f>
        <v>8.7317872871471872E-2</v>
      </c>
      <c r="AB161" s="97">
        <f t="shared" ref="AB161:AB164" ca="1" si="90">IF(OR(N161="",N160="",N159=""),"",AVERAGE(N159:N161))</f>
        <v>0.19941442793305911</v>
      </c>
      <c r="AC161" s="97">
        <f t="shared" ref="AC161:AC164" ca="1" si="91">IF(OR(O161="",O160="",O159=""),"",AVERAGE(O159:O161))</f>
        <v>-0.36096474482510404</v>
      </c>
      <c r="AD161" s="97">
        <f t="shared" ref="AD161:AD164" ca="1" si="92">IF(OR(P161="",P160="",P159=""),"",AVERAGE(P159:P161))</f>
        <v>-0.29321226105797377</v>
      </c>
      <c r="AE161" s="97">
        <f t="shared" ref="AE161:AE164" ca="1" si="93">IF(OR(Q161="",Q160="",Q159=""),"",AVERAGE(Q159:Q161))</f>
        <v>0.140835117848609</v>
      </c>
      <c r="AF161" s="97">
        <f t="shared" ref="AF161:AF164" ca="1" si="94">IF(OR(R161="",R160="",R159=""),"",AVERAGE(R159:R161))</f>
        <v>-0.19454325792585817</v>
      </c>
      <c r="AG161" s="97">
        <f t="shared" ref="AG161:AG164" ca="1" si="95">IF(OR(S161="",S160="",S159=""),"",AVERAGE(S159:S161))</f>
        <v>-0.30965832695989309</v>
      </c>
      <c r="AH161" s="97">
        <f t="shared" ca="1" si="71"/>
        <v>-6.7261431676852057E-2</v>
      </c>
    </row>
    <row r="162" spans="1:34" x14ac:dyDescent="0.3">
      <c r="A162" s="94">
        <v>43101</v>
      </c>
      <c r="B162" s="95">
        <f>IF('Raw Data'!B176="","",'Raw Data'!B176)</f>
        <v>7.2</v>
      </c>
      <c r="C162" s="95">
        <f>IF('Raw Data'!C176="","",'Raw Data'!C176)</f>
        <v>7.9</v>
      </c>
      <c r="D162" s="95">
        <f>IF('Raw Data'!D176="","",'Raw Data'!D176)</f>
        <v>10.648173054170391</v>
      </c>
      <c r="E162" s="95">
        <f>IF('Raw Data'!E176="","",'Raw Data'!E176)</f>
        <v>36.884573037741021</v>
      </c>
      <c r="F162" s="95">
        <f>IF('Raw Data'!F176="","",'Raw Data'!F176)</f>
        <v>11.7</v>
      </c>
      <c r="G162" s="95">
        <f>IF('Raw Data'!G176="","",'Raw Data'!G176)</f>
        <v>8.4000000000000021</v>
      </c>
      <c r="H162" s="95">
        <f>IF('Raw Data'!J176="","",'Raw Data'!J176)</f>
        <v>51.3</v>
      </c>
      <c r="I162" s="95">
        <f>IF('Raw Data'!K176="","",'Raw Data'!K176)</f>
        <v>55.3</v>
      </c>
      <c r="J162" s="105"/>
      <c r="K162" s="97">
        <f t="shared" ref="K162:K164" ca="1" si="96">(B162-B$3)/B$4</f>
        <v>-0.44656841584211099</v>
      </c>
      <c r="L162" s="97">
        <f t="shared" ref="L162:L164" ca="1" si="97">(C162-C$3)/C$4</f>
        <v>-0.78420132196663217</v>
      </c>
      <c r="M162" s="97">
        <f t="shared" ref="M162:M164" ca="1" si="98">(D162-D$3)/D$4</f>
        <v>0.15733013635371224</v>
      </c>
      <c r="N162" s="97">
        <f t="shared" ref="N162:N164" ca="1" si="99">(E162-E$3)/E$4</f>
        <v>1.5549496237511737</v>
      </c>
      <c r="O162" s="97">
        <f t="shared" ref="O162:O164" ca="1" si="100">(F162-F$3)/F$4</f>
        <v>-0.27704342661670539</v>
      </c>
      <c r="P162" s="97">
        <f t="shared" ref="P162:P164" ca="1" si="101">(G162-G$3)/G$4</f>
        <v>-0.31355201551351297</v>
      </c>
      <c r="Q162" s="97">
        <f t="shared" ref="Q162:Q164" ca="1" si="102">(H162-H$3)/H$4</f>
        <v>9.5213640138155781E-3</v>
      </c>
      <c r="R162" s="97">
        <f t="shared" ref="R162:R164" ca="1" si="103">(I162-I$3)/I$4</f>
        <v>-1.0419877703149999E-2</v>
      </c>
      <c r="S162" s="97">
        <f t="shared" ca="1" si="85"/>
        <v>-1.8180903305679258E-2</v>
      </c>
      <c r="T162" s="97">
        <f t="shared" ca="1" si="84"/>
        <v>-0.70179332839727948</v>
      </c>
      <c r="X162" s="94">
        <v>43101</v>
      </c>
      <c r="Y162" s="97">
        <f t="shared" ca="1" si="87"/>
        <v>-0.58132236720850405</v>
      </c>
      <c r="Z162" s="97">
        <f t="shared" ca="1" si="88"/>
        <v>-0.82677043543180717</v>
      </c>
      <c r="AA162" s="97">
        <f t="shared" ca="1" si="89"/>
        <v>0.17636467991083027</v>
      </c>
      <c r="AB162" s="97">
        <f t="shared" ca="1" si="90"/>
        <v>0.57258394724669681</v>
      </c>
      <c r="AC162" s="97">
        <f t="shared" ca="1" si="91"/>
        <v>-0.32739621754174436</v>
      </c>
      <c r="AD162" s="97">
        <f t="shared" ca="1" si="92"/>
        <v>-0.30846707689962849</v>
      </c>
      <c r="AE162" s="97">
        <f t="shared" ca="1" si="93"/>
        <v>0.1050222758936651</v>
      </c>
      <c r="AF162" s="97">
        <f t="shared" ca="1" si="94"/>
        <v>-9.225249113546459E-2</v>
      </c>
      <c r="AG162" s="97">
        <f t="shared" ca="1" si="95"/>
        <v>-0.21583457832069283</v>
      </c>
      <c r="AH162" s="97">
        <f t="shared" ca="1" si="71"/>
        <v>-0.13008275099662972</v>
      </c>
    </row>
    <row r="163" spans="1:34" x14ac:dyDescent="0.3">
      <c r="A163" s="94">
        <v>43132</v>
      </c>
      <c r="B163" s="95">
        <f>IF('Raw Data'!B177="","",'Raw Data'!B177)</f>
        <v>7.2</v>
      </c>
      <c r="C163" s="95">
        <f>IF('Raw Data'!C177="","",'Raw Data'!C177)</f>
        <v>7.9</v>
      </c>
      <c r="D163" s="95">
        <f>IF('Raw Data'!D177="","",'Raw Data'!D177)</f>
        <v>43.50180459167494</v>
      </c>
      <c r="E163" s="95">
        <f>IF('Raw Data'!E177="","",'Raw Data'!E177)</f>
        <v>4.482865419390234</v>
      </c>
      <c r="F163" s="95">
        <f>IF('Raw Data'!F177="","",'Raw Data'!F177)</f>
        <v>9.899999999999995</v>
      </c>
      <c r="G163" s="95">
        <f>IF('Raw Data'!G177="","",'Raw Data'!G177)</f>
        <v>7.6999999999999993</v>
      </c>
      <c r="H163" s="95">
        <f>IF('Raw Data'!J177="","",'Raw Data'!J177)</f>
        <v>50.3</v>
      </c>
      <c r="I163" s="95">
        <f>IF('Raw Data'!K177="","",'Raw Data'!K177)</f>
        <v>54.4</v>
      </c>
      <c r="J163" s="105"/>
      <c r="K163" s="97">
        <f t="shared" ca="1" si="96"/>
        <v>-0.44656841584211099</v>
      </c>
      <c r="L163" s="97">
        <f t="shared" ca="1" si="97"/>
        <v>-0.78420132196663217</v>
      </c>
      <c r="M163" s="97">
        <f t="shared" ca="1" si="98"/>
        <v>2.1565188196034675</v>
      </c>
      <c r="N163" s="97">
        <f t="shared" ca="1" si="99"/>
        <v>-0.21860242919188191</v>
      </c>
      <c r="O163" s="97">
        <f t="shared" ca="1" si="100"/>
        <v>-0.57916017216694038</v>
      </c>
      <c r="P163" s="97">
        <f t="shared" ca="1" si="101"/>
        <v>-0.42033572640509576</v>
      </c>
      <c r="Q163" s="97">
        <f t="shared" ca="1" si="102"/>
        <v>-0.34860705553561822</v>
      </c>
      <c r="R163" s="97">
        <f t="shared" ca="1" si="103"/>
        <v>-0.28660494803721231</v>
      </c>
      <c r="S163" s="97">
        <f t="shared" ca="1" si="85"/>
        <v>-4.8724874328198962E-2</v>
      </c>
      <c r="T163" s="97">
        <f t="shared" ca="1" si="84"/>
        <v>2.6217722547780955</v>
      </c>
      <c r="X163" s="94">
        <v>43132</v>
      </c>
      <c r="Y163" s="97">
        <f t="shared" ca="1" si="87"/>
        <v>-0.5107369641118219</v>
      </c>
      <c r="Z163" s="97">
        <f t="shared" ca="1" si="88"/>
        <v>-0.80548587869921973</v>
      </c>
      <c r="AA163" s="97">
        <f t="shared" ca="1" si="89"/>
        <v>0.82529000981800416</v>
      </c>
      <c r="AB163" s="97">
        <f t="shared" ca="1" si="90"/>
        <v>0.3554753947013749</v>
      </c>
      <c r="AC163" s="97">
        <f t="shared" ca="1" si="91"/>
        <v>-0.422507044844596</v>
      </c>
      <c r="AD163" s="97">
        <f t="shared" ca="1" si="92"/>
        <v>-0.3694863402662471</v>
      </c>
      <c r="AE163" s="97">
        <f t="shared" ca="1" si="93"/>
        <v>-7.4041933881051805E-2</v>
      </c>
      <c r="AF163" s="97">
        <f t="shared" ca="1" si="94"/>
        <v>-0.13316879785162192</v>
      </c>
      <c r="AG163" s="97">
        <f t="shared" ca="1" si="95"/>
        <v>-0.15457513723375094</v>
      </c>
      <c r="AH163" s="97">
        <f t="shared" ca="1" si="71"/>
        <v>0.75803489919594291</v>
      </c>
    </row>
    <row r="164" spans="1:34" x14ac:dyDescent="0.3">
      <c r="A164" s="94">
        <v>43160</v>
      </c>
      <c r="B164" s="95">
        <f>IF('Raw Data'!B178="","",'Raw Data'!B178)</f>
        <v>6</v>
      </c>
      <c r="C164" s="95">
        <f>IF('Raw Data'!C178="","",'Raw Data'!C178)</f>
        <v>7.5</v>
      </c>
      <c r="D164" s="95">
        <f>IF('Raw Data'!D178="","",'Raw Data'!D178)</f>
        <v>-2.9833430160406236</v>
      </c>
      <c r="E164" s="95">
        <f>IF('Raw Data'!E178="","",'Raw Data'!E178)</f>
        <v>14.320361724919357</v>
      </c>
      <c r="F164" s="95">
        <f>IF('Raw Data'!F178="","",'Raw Data'!F178)</f>
        <v>10.700000000000006</v>
      </c>
      <c r="G164" s="95">
        <f>IF('Raw Data'!G178="","",'Raw Data'!G178)</f>
        <v>8.699999999999994</v>
      </c>
      <c r="H164" s="95">
        <f>IF('Raw Data'!J178="","",'Raw Data'!J178)</f>
        <v>51.5</v>
      </c>
      <c r="I164" s="95">
        <f>IF('Raw Data'!K178="","",'Raw Data'!K178)</f>
        <v>54.6</v>
      </c>
      <c r="J164" s="105"/>
      <c r="K164" s="97">
        <f t="shared" ca="1" si="96"/>
        <v>-0.67757518961307039</v>
      </c>
      <c r="L164" s="97">
        <f t="shared" ca="1" si="97"/>
        <v>-0.82068913350821082</v>
      </c>
      <c r="M164" s="97">
        <f t="shared" ca="1" si="98"/>
        <v>-0.67216637248711852</v>
      </c>
      <c r="N164" s="97">
        <f t="shared" ca="1" si="99"/>
        <v>0.31986646800320218</v>
      </c>
      <c r="O164" s="97">
        <f t="shared" ca="1" si="100"/>
        <v>-0.44488606303350103</v>
      </c>
      <c r="P164" s="97">
        <f t="shared" ca="1" si="101"/>
        <v>-0.26778756798855036</v>
      </c>
      <c r="Q164" s="97">
        <f t="shared" ca="1" si="102"/>
        <v>8.114704792370335E-2</v>
      </c>
      <c r="R164" s="97">
        <f t="shared" ca="1" si="103"/>
        <v>-0.22523048796297526</v>
      </c>
      <c r="S164" s="97">
        <f t="shared" ca="1" si="85"/>
        <v>-0.42720630977120816</v>
      </c>
      <c r="T164" s="97">
        <f t="shared" ca="1" si="84"/>
        <v>-1.1044905645565968</v>
      </c>
      <c r="X164" s="94">
        <v>43160</v>
      </c>
      <c r="Y164" s="97">
        <f t="shared" ca="1" si="87"/>
        <v>-0.52357067376576405</v>
      </c>
      <c r="Z164" s="97">
        <f t="shared" ca="1" si="88"/>
        <v>-0.79636392581382509</v>
      </c>
      <c r="AA164" s="97">
        <f t="shared" ca="1" si="89"/>
        <v>0.54722752782335371</v>
      </c>
      <c r="AB164" s="97">
        <f t="shared" ca="1" si="90"/>
        <v>0.5520712208541646</v>
      </c>
      <c r="AC164" s="97">
        <f t="shared" ca="1" si="91"/>
        <v>-0.43369655393904893</v>
      </c>
      <c r="AD164" s="97">
        <f t="shared" ca="1" si="92"/>
        <v>-0.33389176996905306</v>
      </c>
      <c r="AE164" s="97">
        <f t="shared" ca="1" si="93"/>
        <v>-8.5979547866033082E-2</v>
      </c>
      <c r="AF164" s="97">
        <f t="shared" ca="1" si="94"/>
        <v>-0.17408510456777918</v>
      </c>
      <c r="AG164" s="97">
        <f t="shared" ca="1" si="95"/>
        <v>-0.1647040291350288</v>
      </c>
      <c r="AH164" s="97">
        <f t="shared" ca="1" si="71"/>
        <v>0.2718294539414064</v>
      </c>
    </row>
    <row r="165" spans="1:34" x14ac:dyDescent="0.3">
      <c r="A165" s="94">
        <v>43191</v>
      </c>
      <c r="B165" s="95">
        <f>IF('Raw Data'!B179="","",'Raw Data'!B179)</f>
        <v>7</v>
      </c>
      <c r="C165" s="95">
        <f>IF('Raw Data'!C179="","",'Raw Data'!C179)</f>
        <v>7</v>
      </c>
      <c r="D165" s="95">
        <f>IF('Raw Data'!D179="","",'Raw Data'!D179)</f>
        <v>11.910716916321002</v>
      </c>
      <c r="E165" s="95">
        <f>IF('Raw Data'!E179="","",'Raw Data'!E179)</f>
        <v>20.173746135822636</v>
      </c>
      <c r="F165" s="95">
        <f>IF('Raw Data'!F179="","",'Raw Data'!F179)</f>
        <v>10.900000000000002</v>
      </c>
      <c r="G165" s="95">
        <f>IF('Raw Data'!G179="","",'Raw Data'!G179)</f>
        <v>7.9999999999999947</v>
      </c>
      <c r="H165" s="95">
        <f>IF('Raw Data'!J179="","",'Raw Data'!J179)</f>
        <v>51.4</v>
      </c>
      <c r="I165" s="95">
        <f>IF('Raw Data'!K179="","",'Raw Data'!K179)</f>
        <v>54.8</v>
      </c>
      <c r="J165" s="105"/>
      <c r="K165" s="97">
        <f t="shared" ref="K165" ca="1" si="104">(B165-B$3)/B$4</f>
        <v>-0.4850695448039376</v>
      </c>
      <c r="L165" s="97">
        <f t="shared" ref="L165" ca="1" si="105">(C165-C$3)/C$4</f>
        <v>-0.86629889793518389</v>
      </c>
      <c r="M165" s="97">
        <f t="shared" ref="M165" ca="1" si="106">(D165-D$3)/D$4</f>
        <v>0.23415766753353201</v>
      </c>
      <c r="N165" s="97">
        <f t="shared" ref="N165" ca="1" si="107">(E165-E$3)/E$4</f>
        <v>0.64025951829858008</v>
      </c>
      <c r="O165" s="97">
        <f t="shared" ref="O165" ca="1" si="108">(F165-F$3)/F$4</f>
        <v>-0.41131753575014235</v>
      </c>
      <c r="P165" s="97">
        <f t="shared" ref="P165" ca="1" si="109">(G165-G$3)/G$4</f>
        <v>-0.37457127888013259</v>
      </c>
      <c r="Q165" s="97">
        <f t="shared" ref="Q165" ca="1" si="110">(H165-H$3)/H$4</f>
        <v>4.5334205968759464E-2</v>
      </c>
      <c r="R165" s="97">
        <f t="shared" ref="R165" ca="1" si="111">(I165-I$3)/I$4</f>
        <v>-0.1638560278887404</v>
      </c>
      <c r="S165" s="97">
        <f t="shared" ca="1" si="85"/>
        <v>-0.21047334525621406</v>
      </c>
      <c r="T165" s="97">
        <f t="shared" ca="1" si="84"/>
        <v>-0.13296737378114204</v>
      </c>
      <c r="X165" s="94">
        <v>43191</v>
      </c>
      <c r="Y165" s="99">
        <f t="shared" ref="Y165" ca="1" si="112">IF(OR(K165="",K164="",K163=""),"",AVERAGE(K163:K165))</f>
        <v>-0.53640438341970631</v>
      </c>
      <c r="Z165" s="99">
        <f t="shared" ref="Z165" ca="1" si="113">IF(OR(L165="",L164="",L163=""),"",AVERAGE(L163:L165))</f>
        <v>-0.823729784470009</v>
      </c>
      <c r="AA165" s="99">
        <f t="shared" ref="AA165" ca="1" si="114">IF(OR(M165="",M164="",M163=""),"",AVERAGE(M163:M165))</f>
        <v>0.57283670488329363</v>
      </c>
      <c r="AB165" s="99">
        <f t="shared" ref="AB165" ca="1" si="115">IF(OR(N165="",N164="",N163=""),"",AVERAGE(N163:N165))</f>
        <v>0.24717451903663346</v>
      </c>
      <c r="AC165" s="99">
        <f t="shared" ref="AC165" ca="1" si="116">IF(OR(O165="",O164="",O163=""),"",AVERAGE(O163:O165))</f>
        <v>-0.47845459031686127</v>
      </c>
      <c r="AD165" s="99">
        <f t="shared" ref="AD165" ca="1" si="117">IF(OR(P165="",P164="",P163=""),"",AVERAGE(P163:P165))</f>
        <v>-0.35423152442459288</v>
      </c>
      <c r="AE165" s="99">
        <f t="shared" ref="AE165" ca="1" si="118">IF(OR(Q165="",Q164="",Q163=""),"",AVERAGE(Q163:Q165))</f>
        <v>-7.4041933881051791E-2</v>
      </c>
      <c r="AF165" s="99">
        <f t="shared" ref="AF165" ca="1" si="119">IF(OR(R165="",R164="",R163=""),"",AVERAGE(R163:R165))</f>
        <v>-0.22523048796297598</v>
      </c>
      <c r="AG165" s="99">
        <f t="shared" ref="AG165" ca="1" si="120">IF(OR(S165="",S164="",S163=""),"",AVERAGE(S163:S165))</f>
        <v>-0.22880150978520705</v>
      </c>
      <c r="AH165" s="99">
        <f t="shared" ref="AH165" ca="1" si="121">IF(OR(T165="",T164="",T163=""),"",AVERAGE(T163:T165))</f>
        <v>0.46143810548011888</v>
      </c>
    </row>
    <row r="166" spans="1:34" x14ac:dyDescent="0.3">
      <c r="A166" s="94">
        <v>43221</v>
      </c>
      <c r="B166" s="95">
        <f>IF('Raw Data'!B180="","",'Raw Data'!B180)</f>
        <v>6.8</v>
      </c>
      <c r="C166" s="95">
        <f>IF('Raw Data'!C180="","",'Raw Data'!C180)</f>
        <v>6.1</v>
      </c>
      <c r="D166" s="95">
        <f>IF('Raw Data'!D180="","",'Raw Data'!D180)</f>
        <v>11.901067167173265</v>
      </c>
      <c r="E166" s="95">
        <f>IF('Raw Data'!E180="","",'Raw Data'!E180)</f>
        <v>24.572928520670082</v>
      </c>
      <c r="F166" s="95">
        <f>IF('Raw Data'!F180="","",'Raw Data'!F180)</f>
        <v>10.800000000000002</v>
      </c>
      <c r="G166" s="95">
        <f>IF('Raw Data'!G180="","",'Raw Data'!G180)</f>
        <v>7</v>
      </c>
      <c r="H166" s="95">
        <f>IF('Raw Data'!J180="","",'Raw Data'!J180)</f>
        <v>51.9</v>
      </c>
      <c r="I166" s="95">
        <f>IF('Raw Data'!K180="","",'Raw Data'!K180)</f>
        <v>54.9</v>
      </c>
      <c r="J166" s="105"/>
      <c r="K166" s="97">
        <f t="shared" ref="K166" ca="1" si="122">(B166-B$3)/B$4</f>
        <v>-0.52357067376576416</v>
      </c>
      <c r="L166" s="97">
        <f t="shared" ref="L166" ca="1" si="123">(C166-C$3)/C$4</f>
        <v>-0.9483964739037356</v>
      </c>
      <c r="M166" s="97">
        <f t="shared" ref="M166" ca="1" si="124">(D166-D$3)/D$4</f>
        <v>0.2335704670205436</v>
      </c>
      <c r="N166" s="97">
        <f t="shared" ref="N166" ca="1" si="125">(E166-E$3)/E$4</f>
        <v>0.88105481963937515</v>
      </c>
      <c r="O166" s="97">
        <f t="shared" ref="O166" ca="1" si="126">(F166-F$3)/F$4</f>
        <v>-0.42810179939182197</v>
      </c>
      <c r="P166" s="97">
        <f t="shared" ref="P166" ca="1" si="127">(G166-G$3)/G$4</f>
        <v>-0.52711943729667798</v>
      </c>
      <c r="Q166" s="97">
        <f t="shared" ref="Q166" ca="1" si="128">(H166-H$3)/H$4</f>
        <v>0.22439841574347635</v>
      </c>
      <c r="R166" s="97">
        <f t="shared" ref="R166" ca="1" si="129">(I166-I$3)/I$4</f>
        <v>-0.13316879785162189</v>
      </c>
      <c r="S166" s="97">
        <f t="shared" ca="1" si="85"/>
        <v>-0.21876051628301352</v>
      </c>
      <c r="T166" s="97">
        <f t="shared" ca="1" si="84"/>
        <v>-0.2118720527365151</v>
      </c>
      <c r="X166" s="94">
        <v>43221</v>
      </c>
      <c r="Y166" s="99">
        <f t="shared" ref="Y166" ca="1" si="130">IF(OR(K166="",K165="",K164=""),"",AVERAGE(K164:K166))</f>
        <v>-0.56207180272759072</v>
      </c>
      <c r="Z166" s="99">
        <f t="shared" ref="Z166" ca="1" si="131">IF(OR(L166="",L165="",L164=""),"",AVERAGE(L164:L166))</f>
        <v>-0.87846150178237681</v>
      </c>
      <c r="AA166" s="99">
        <f t="shared" ref="AA166" ca="1" si="132">IF(OR(M166="",M165="",M164=""),"",AVERAGE(M164:M166))</f>
        <v>-6.814607931101431E-2</v>
      </c>
      <c r="AB166" s="99">
        <f t="shared" ref="AB166" ca="1" si="133">IF(OR(N166="",N165="",N164=""),"",AVERAGE(N164:N166))</f>
        <v>0.61372693531371914</v>
      </c>
      <c r="AC166" s="99">
        <f t="shared" ref="AC166" ca="1" si="134">IF(OR(O166="",O165="",O164=""),"",AVERAGE(O164:O166))</f>
        <v>-0.42810179939182175</v>
      </c>
      <c r="AD166" s="99">
        <f t="shared" ref="AD166" ca="1" si="135">IF(OR(P166="",P165="",P164=""),"",AVERAGE(P164:P166))</f>
        <v>-0.38982609472178692</v>
      </c>
      <c r="AE166" s="99">
        <f t="shared" ref="AE166" ca="1" si="136">IF(OR(Q166="",Q165="",Q164=""),"",AVERAGE(Q164:Q166))</f>
        <v>0.1169598898786464</v>
      </c>
      <c r="AF166" s="99">
        <f t="shared" ref="AF166" ca="1" si="137">IF(OR(R166="",R165="",R164=""),"",AVERAGE(R164:R166))</f>
        <v>-0.17408510456777918</v>
      </c>
      <c r="AG166" s="99">
        <f t="shared" ref="AG166" ca="1" si="138">IF(OR(S166="",S165="",S164=""),"",AVERAGE(S164:S166))</f>
        <v>-0.28548005710347857</v>
      </c>
      <c r="AH166" s="99">
        <f t="shared" ref="AH166" ca="1" si="139">IF(OR(T166="",T165="",T164=""),"",AVERAGE(T164:T166))</f>
        <v>-0.48310999702475127</v>
      </c>
    </row>
    <row r="167" spans="1:34" x14ac:dyDescent="0.3">
      <c r="A167" s="94">
        <v>43252</v>
      </c>
      <c r="B167" s="95">
        <f>IF('Raw Data'!B181="","",'Raw Data'!B181)</f>
        <v>6</v>
      </c>
      <c r="C167" s="95">
        <f>IF('Raw Data'!C181="","",'Raw Data'!C181)</f>
        <v>6</v>
      </c>
      <c r="D167" s="95">
        <f>IF('Raw Data'!D181="","",'Raw Data'!D181)</f>
        <v>10.701574970830151</v>
      </c>
      <c r="E167" s="95">
        <f>IF('Raw Data'!E181="","",'Raw Data'!E181)</f>
        <v>11.126171776948071</v>
      </c>
      <c r="F167" s="95">
        <f>IF('Raw Data'!F181="","",'Raw Data'!F181)</f>
        <v>10.799999999999994</v>
      </c>
      <c r="G167" s="95">
        <f>IF('Raw Data'!G181="","",'Raw Data'!G181)</f>
        <v>7.2000000000000028</v>
      </c>
      <c r="H167" s="95">
        <f>IF('Raw Data'!J181="","",'Raw Data'!J181)</f>
        <v>51.5</v>
      </c>
      <c r="I167" s="95">
        <f>IF('Raw Data'!K181="","",'Raw Data'!K181)</f>
        <v>55</v>
      </c>
      <c r="J167" s="105"/>
      <c r="K167" s="97">
        <f t="shared" ref="K167" ca="1" si="140">(B167-B$3)/B$4</f>
        <v>-0.67757518961307039</v>
      </c>
      <c r="L167" s="97">
        <f t="shared" ref="L167" ca="1" si="141">(C167-C$3)/C$4</f>
        <v>-0.95751842678913024</v>
      </c>
      <c r="M167" s="97">
        <f t="shared" ref="M167" ca="1" si="142">(D167-D$3)/D$4</f>
        <v>0.16057971645958777</v>
      </c>
      <c r="N167" s="97">
        <f t="shared" ref="N167" ca="1" si="143">(E167-E$3)/E$4</f>
        <v>0.14502808582774784</v>
      </c>
      <c r="O167" s="97">
        <f t="shared" ref="O167" ca="1" si="144">(F167-F$3)/F$4</f>
        <v>-0.42810179939182347</v>
      </c>
      <c r="P167" s="97">
        <f t="shared" ref="P167" ca="1" si="145">(G167-G$3)/G$4</f>
        <v>-0.49660980561336837</v>
      </c>
      <c r="Q167" s="97">
        <f t="shared" ref="Q167" ca="1" si="146">(H167-H$3)/H$4</f>
        <v>8.114704792370335E-2</v>
      </c>
      <c r="R167" s="97">
        <f t="shared" ref="R167" ca="1" si="147">(I167-I$3)/I$4</f>
        <v>-0.10248156781450338</v>
      </c>
      <c r="S167" s="97">
        <f t="shared" ca="1" si="85"/>
        <v>-0.37569956985334291</v>
      </c>
      <c r="T167" s="97">
        <f t="shared" ref="T167" ca="1" si="148">$BC$6*R167+$BD$6*Q167+$BE$6*P167+$BF$6*O167+$BG$6*N167+$BH$6*M167+$BI$6*L167</f>
        <v>0.1301669633923706</v>
      </c>
      <c r="X167" s="94">
        <v>43252</v>
      </c>
      <c r="Y167" s="99">
        <f t="shared" ref="Y167" ca="1" si="149">IF(OR(K167="",K166="",K165=""),"",AVERAGE(K165:K167))</f>
        <v>-0.56207180272759072</v>
      </c>
      <c r="Z167" s="99">
        <f t="shared" ref="Z167" ca="1" si="150">IF(OR(L167="",L166="",L165=""),"",AVERAGE(L165:L167))</f>
        <v>-0.92407126620934987</v>
      </c>
      <c r="AA167" s="99">
        <f t="shared" ref="AA167" ca="1" si="151">IF(OR(M167="",M166="",M165=""),"",AVERAGE(M165:M167))</f>
        <v>0.20943595033788778</v>
      </c>
      <c r="AB167" s="99">
        <f t="shared" ref="AB167" ca="1" si="152">IF(OR(N167="",N166="",N165=""),"",AVERAGE(N165:N167))</f>
        <v>0.55544747458856769</v>
      </c>
      <c r="AC167" s="99">
        <f t="shared" ref="AC167" ca="1" si="153">IF(OR(O167="",O166="",O165=""),"",AVERAGE(O165:O167))</f>
        <v>-0.42250704484459595</v>
      </c>
      <c r="AD167" s="99">
        <f t="shared" ref="AD167" ca="1" si="154">IF(OR(P167="",P166="",P165=""),"",AVERAGE(P165:P167))</f>
        <v>-0.46610017393005965</v>
      </c>
      <c r="AE167" s="99">
        <f t="shared" ref="AE167" ca="1" si="155">IF(OR(Q167="",Q166="",Q165=""),"",AVERAGE(Q165:Q167))</f>
        <v>0.1169598898786464</v>
      </c>
      <c r="AF167" s="99">
        <f t="shared" ref="AF167" ca="1" si="156">IF(OR(R167="",R166="",R165=""),"",AVERAGE(R165:R167))</f>
        <v>-0.13316879785162186</v>
      </c>
      <c r="AG167" s="99">
        <f t="shared" ref="AG167" ca="1" si="157">IF(OR(S167="",S166="",S165=""),"",AVERAGE(S165:S167))</f>
        <v>-0.26831114379752347</v>
      </c>
      <c r="AH167" s="99">
        <f t="shared" ref="AH167" ca="1" si="158">IF(OR(T167="",T166="",T165=""),"",AVERAGE(T165:T167))</f>
        <v>-7.1557487708428846E-2</v>
      </c>
    </row>
    <row r="168" spans="1:34" x14ac:dyDescent="0.3">
      <c r="A168" s="94">
        <v>43282</v>
      </c>
      <c r="B168" s="95">
        <f>IF('Raw Data'!B182="","",'Raw Data'!B182)</f>
        <v>6</v>
      </c>
      <c r="C168" s="95">
        <f>IF('Raw Data'!C182="","",'Raw Data'!C182)</f>
        <v>5.5</v>
      </c>
      <c r="D168" s="95">
        <f>IF('Raw Data'!D182="","",'Raw Data'!D182)</f>
        <v>11.598747979812583</v>
      </c>
      <c r="E168" s="95">
        <f>IF('Raw Data'!E182="","",'Raw Data'!E182)</f>
        <v>23.757232093158525</v>
      </c>
      <c r="F168" s="95">
        <f>IF('Raw Data'!F182="","",'Raw Data'!F182)</f>
        <v>11.100000000000005</v>
      </c>
      <c r="G168" s="95">
        <f>IF('Raw Data'!G182="","",'Raw Data'!G182)</f>
        <v>6.5999999999999979</v>
      </c>
      <c r="H168" s="95">
        <f>IF('Raw Data'!J182="","",'Raw Data'!J182)</f>
        <v>51.2</v>
      </c>
      <c r="I168" s="95">
        <f>IF('Raw Data'!K182="","",'Raw Data'!K182)</f>
        <v>54</v>
      </c>
      <c r="J168" s="105"/>
      <c r="K168" s="99">
        <f t="shared" ref="K168" ca="1" si="159">(B168-B$3)/B$4</f>
        <v>-0.67757518961307039</v>
      </c>
      <c r="L168" s="99">
        <f t="shared" ref="L168" ca="1" si="160">(C168-C$3)/C$4</f>
        <v>-1.0031281912161034</v>
      </c>
      <c r="M168" s="99">
        <f t="shared" ref="M168" ca="1" si="161">(D168-D$3)/D$4</f>
        <v>0.21517392850056949</v>
      </c>
      <c r="N168" s="99">
        <f t="shared" ref="N168" ca="1" si="162">(E168-E$3)/E$4</f>
        <v>0.83640655323837509</v>
      </c>
      <c r="O168" s="99">
        <f t="shared" ref="O168" ca="1" si="163">(F168-F$3)/F$4</f>
        <v>-0.3777490084667825</v>
      </c>
      <c r="P168" s="99">
        <f t="shared" ref="P168" ca="1" si="164">(G168-G$3)/G$4</f>
        <v>-0.58813870066329688</v>
      </c>
      <c r="Q168" s="99">
        <f t="shared" ref="Q168" ca="1" si="165">(H168-H$3)/H$4</f>
        <v>-2.6291477941125765E-2</v>
      </c>
      <c r="R168" s="99">
        <f t="shared" ref="R168" ca="1" si="166">(I168-I$3)/I$4</f>
        <v>-0.4093538681856842</v>
      </c>
      <c r="S168" s="99">
        <f t="shared" ca="1" si="85"/>
        <v>-0.26583510137005145</v>
      </c>
      <c r="T168" s="99">
        <f t="shared" ref="T168" ca="1" si="167">$BC$6*R168+$BD$6*Q168+$BE$6*P168+$BF$6*O168+$BG$6*N168+$BH$6*M168+$BI$6*L168</f>
        <v>-0.32787188404333079</v>
      </c>
      <c r="X168" s="94">
        <v>43282</v>
      </c>
      <c r="Y168" s="99">
        <f t="shared" ref="Y168" ca="1" si="168">IF(OR(K168="",K167="",K166=""),"",AVERAGE(K166:K168))</f>
        <v>-0.62624035099730169</v>
      </c>
      <c r="Z168" s="99">
        <f t="shared" ref="Z168" ca="1" si="169">IF(OR(L168="",L167="",L166=""),"",AVERAGE(L166:L168))</f>
        <v>-0.96968103063632294</v>
      </c>
      <c r="AA168" s="99">
        <f t="shared" ref="AA168" ca="1" si="170">IF(OR(M168="",M167="",M166=""),"",AVERAGE(M166:M168))</f>
        <v>0.2031080373269003</v>
      </c>
      <c r="AB168" s="99">
        <f t="shared" ref="AB168" ca="1" si="171">IF(OR(N168="",N167="",N166=""),"",AVERAGE(N166:N168))</f>
        <v>0.62082981956849936</v>
      </c>
      <c r="AC168" s="99">
        <f t="shared" ref="AC168" ca="1" si="172">IF(OR(O168="",O167="",O166=""),"",AVERAGE(O166:O168))</f>
        <v>-0.41131753575014263</v>
      </c>
      <c r="AD168" s="99">
        <f t="shared" ref="AD168" ca="1" si="173">IF(OR(P168="",P167="",P166=""),"",AVERAGE(P166:P168))</f>
        <v>-0.53728931452444773</v>
      </c>
      <c r="AE168" s="99">
        <f t="shared" ref="AE168" ca="1" si="174">IF(OR(Q168="",Q167="",Q166=""),"",AVERAGE(Q166:Q168))</f>
        <v>9.3084661908684654E-2</v>
      </c>
      <c r="AF168" s="99">
        <f t="shared" ref="AF168" ca="1" si="175">IF(OR(R168="",R167="",R166=""),"",AVERAGE(R166:R168))</f>
        <v>-0.21500141128393649</v>
      </c>
      <c r="AG168" s="99">
        <f t="shared" ref="AG168" ca="1" si="176">IF(OR(S168="",S167="",S166=""),"",AVERAGE(S166:S168))</f>
        <v>-0.28676506250213601</v>
      </c>
      <c r="AH168" s="99">
        <f t="shared" ref="AH168" ca="1" si="177">IF(OR(T168="",T167="",T166=""),"",AVERAGE(T166:T168))</f>
        <v>-0.13652565779582509</v>
      </c>
    </row>
    <row r="169" spans="1:34" x14ac:dyDescent="0.3">
      <c r="A169" s="94">
        <v>43313</v>
      </c>
      <c r="B169" s="95">
        <f>IF('Raw Data'!B183="","",'Raw Data'!B183)</f>
        <v>6.1</v>
      </c>
      <c r="C169" s="95">
        <f>IF('Raw Data'!C183="","",'Raw Data'!C183)</f>
        <v>5.3</v>
      </c>
      <c r="D169" s="95">
        <f>IF('Raw Data'!D183="","",'Raw Data'!D183)</f>
        <v>9.5466351245402503</v>
      </c>
      <c r="E169" s="95">
        <f>IF('Raw Data'!E183="","",'Raw Data'!E183)</f>
        <v>16.346074939285661</v>
      </c>
      <c r="F169" s="95">
        <f>IF('Raw Data'!F183="","",'Raw Data'!F183)</f>
        <v>10.900000000000002</v>
      </c>
      <c r="G169" s="95">
        <f>IF('Raw Data'!G183="","",'Raw Data'!G183)</f>
        <v>6.7000000000000028</v>
      </c>
      <c r="H169" s="95">
        <f>IF('Raw Data'!J183="","",'Raw Data'!J183)</f>
        <v>51.3</v>
      </c>
      <c r="I169" s="95">
        <f>IF('Raw Data'!K183="","",'Raw Data'!K183)</f>
        <v>54.2</v>
      </c>
      <c r="J169" s="105"/>
      <c r="K169" s="99">
        <f t="shared" ref="K169:K173" ca="1" si="178">(B169-B$3)/B$4</f>
        <v>-0.65832462513215717</v>
      </c>
      <c r="L169" s="99">
        <f t="shared" ref="L169:L173" ca="1" si="179">(C169-C$3)/C$4</f>
        <v>-1.0213720969868925</v>
      </c>
      <c r="M169" s="99">
        <f t="shared" ref="M169:M173" ca="1" si="180">(D169-D$3)/D$4</f>
        <v>9.030003770014304E-2</v>
      </c>
      <c r="N169" s="99">
        <f t="shared" ref="N169:N173" ca="1" si="181">(E169-E$3)/E$4</f>
        <v>0.43074666827939057</v>
      </c>
      <c r="O169" s="99">
        <f t="shared" ref="O169:O173" ca="1" si="182">(F169-F$3)/F$4</f>
        <v>-0.41131753575014235</v>
      </c>
      <c r="P169" s="99">
        <f t="shared" ref="P169:P173" ca="1" si="183">(G169-G$3)/G$4</f>
        <v>-0.57288388482164143</v>
      </c>
      <c r="Q169" s="99">
        <f t="shared" ref="Q169:Q173" ca="1" si="184">(H169-H$3)/H$4</f>
        <v>9.5213640138155781E-3</v>
      </c>
      <c r="R169" s="99">
        <f t="shared" ref="R169:R173" ca="1" si="185">(I169-I$3)/I$4</f>
        <v>-0.34797940811144717</v>
      </c>
      <c r="S169" s="99">
        <f t="shared" ref="S169:S173" ca="1" si="186">AVERAGE(K169:P169)</f>
        <v>-0.35714190611854996</v>
      </c>
      <c r="T169" s="99">
        <f t="shared" ref="T169:T173" ca="1" si="187">$BC$6*R169+$BD$6*Q169+$BE$6*P169+$BF$6*O169+$BG$6*N169+$BH$6*M169+$BI$6*L169</f>
        <v>-0.21781674129748263</v>
      </c>
      <c r="X169" s="94">
        <v>43313</v>
      </c>
      <c r="Y169" s="99">
        <f t="shared" ref="Y169:Y173" ca="1" si="188">IF(OR(K169="",K168="",K167=""),"",AVERAGE(K167:K169))</f>
        <v>-0.67115833478609932</v>
      </c>
      <c r="Z169" s="99">
        <f t="shared" ref="Z169:Z173" ca="1" si="189">IF(OR(L169="",L168="",L167=""),"",AVERAGE(L167:L169))</f>
        <v>-0.99400623833070867</v>
      </c>
      <c r="AA169" s="99">
        <f t="shared" ref="AA169:AA173" ca="1" si="190">IF(OR(M169="",M168="",M167=""),"",AVERAGE(M167:M169))</f>
        <v>0.15535122755343345</v>
      </c>
      <c r="AB169" s="99">
        <f t="shared" ref="AB169:AB173" ca="1" si="191">IF(OR(N169="",N168="",N167=""),"",AVERAGE(N167:N169))</f>
        <v>0.47072710244850446</v>
      </c>
      <c r="AC169" s="99">
        <f t="shared" ref="AC169:AC173" ca="1" si="192">IF(OR(O169="",O168="",O167=""),"",AVERAGE(O167:O169))</f>
        <v>-0.40572278120291611</v>
      </c>
      <c r="AD169" s="99">
        <f t="shared" ref="AD169:AD173" ca="1" si="193">IF(OR(P169="",P168="",P167=""),"",AVERAGE(P167:P169))</f>
        <v>-0.55254413036610217</v>
      </c>
      <c r="AE169" s="99">
        <f t="shared" ref="AE169:AE173" ca="1" si="194">IF(OR(Q169="",Q168="",Q167=""),"",AVERAGE(Q167:Q169))</f>
        <v>2.1458977998797719E-2</v>
      </c>
      <c r="AF169" s="99">
        <f t="shared" ref="AF169:AF173" ca="1" si="195">IF(OR(R169="",R168="",R167=""),"",AVERAGE(R167:R169))</f>
        <v>-0.28660494803721154</v>
      </c>
      <c r="AG169" s="99">
        <f t="shared" ref="AG169:AG173" ca="1" si="196">IF(OR(S169="",S168="",S167=""),"",AVERAGE(S167:S169))</f>
        <v>-0.33289219244731477</v>
      </c>
      <c r="AH169" s="99">
        <f t="shared" ref="AH169:AH173" ca="1" si="197">IF(OR(T169="",T168="",T167=""),"",AVERAGE(T167:T169))</f>
        <v>-0.13850722064948093</v>
      </c>
    </row>
    <row r="170" spans="1:34" x14ac:dyDescent="0.3">
      <c r="A170" s="94">
        <v>43344</v>
      </c>
      <c r="B170" s="95">
        <f>IF('Raw Data'!B184="","",'Raw Data'!B184)</f>
        <v>5.8</v>
      </c>
      <c r="C170" s="95">
        <f>IF('Raw Data'!C184="","",'Raw Data'!C184)</f>
        <v>5.4</v>
      </c>
      <c r="D170" s="95">
        <f>IF('Raw Data'!D184="","",'Raw Data'!D184)</f>
        <v>13.869703741154426</v>
      </c>
      <c r="E170" s="95">
        <f>IF('Raw Data'!E184="","",'Raw Data'!E184)</f>
        <v>11.611106624715585</v>
      </c>
      <c r="F170" s="95">
        <f>IF('Raw Data'!F184="","",'Raw Data'!F184)</f>
        <v>10.7</v>
      </c>
      <c r="G170" s="95">
        <f>IF('Raw Data'!G184="","",'Raw Data'!G184)</f>
        <v>6.600000000000005</v>
      </c>
      <c r="H170" s="95">
        <f>IF('Raw Data'!J184="","",'Raw Data'!J184)</f>
        <v>50.8</v>
      </c>
      <c r="I170" s="95">
        <f>IF('Raw Data'!K184="","",'Raw Data'!K184)</f>
        <v>54.9</v>
      </c>
      <c r="J170" s="105"/>
      <c r="K170" s="99">
        <f t="shared" ref="K170:K171" ca="1" si="198">(B170-B$3)/B$4</f>
        <v>-0.71607631857489695</v>
      </c>
      <c r="L170" s="99">
        <f t="shared" ref="L170:L171" ca="1" si="199">(C170-C$3)/C$4</f>
        <v>-1.0122501441014979</v>
      </c>
      <c r="M170" s="99">
        <f t="shared" ref="M170:M171" ca="1" si="200">(D170-D$3)/D$4</f>
        <v>0.35336471124714847</v>
      </c>
      <c r="N170" s="99">
        <f t="shared" ref="N170:N171" ca="1" si="201">(E170-E$3)/E$4</f>
        <v>0.17157166201614005</v>
      </c>
      <c r="O170" s="99">
        <f t="shared" ref="O170:O171" ca="1" si="202">(F170-F$3)/F$4</f>
        <v>-0.4448860630335022</v>
      </c>
      <c r="P170" s="99">
        <f t="shared" ref="P170:P171" ca="1" si="203">(G170-G$3)/G$4</f>
        <v>-0.58813870066329577</v>
      </c>
      <c r="Q170" s="99">
        <f t="shared" ref="Q170:Q171" ca="1" si="204">(H170-H$3)/H$4</f>
        <v>-0.16954284576090131</v>
      </c>
      <c r="R170" s="99">
        <f t="shared" ref="R170:R171" ca="1" si="205">(I170-I$3)/I$4</f>
        <v>-0.13316879785162189</v>
      </c>
      <c r="S170" s="99">
        <f t="shared" ref="S170:S171" ca="1" si="206">AVERAGE(K170:P170)</f>
        <v>-0.37273580885165075</v>
      </c>
      <c r="T170" s="99">
        <f t="shared" ref="T170:T171" ca="1" si="207">$BC$6*R170+$BD$6*Q170+$BE$6*P170+$BF$6*O170+$BG$6*N170+$BH$6*M170+$BI$6*L170</f>
        <v>0.33426260724209889</v>
      </c>
      <c r="X170" s="94">
        <v>43344</v>
      </c>
      <c r="Y170" s="99">
        <f t="shared" ca="1" si="188"/>
        <v>-0.68399204444004147</v>
      </c>
      <c r="Z170" s="99">
        <f t="shared" ca="1" si="189"/>
        <v>-1.0122501441014979</v>
      </c>
      <c r="AA170" s="99">
        <f t="shared" ca="1" si="190"/>
        <v>0.21961289248262031</v>
      </c>
      <c r="AB170" s="99">
        <f t="shared" ca="1" si="191"/>
        <v>0.47957496117796855</v>
      </c>
      <c r="AC170" s="99">
        <f t="shared" ca="1" si="192"/>
        <v>-0.4113175357501424</v>
      </c>
      <c r="AD170" s="99">
        <f t="shared" ca="1" si="193"/>
        <v>-0.58305376204941128</v>
      </c>
      <c r="AE170" s="99">
        <f t="shared" ca="1" si="194"/>
        <v>-6.2104319896070494E-2</v>
      </c>
      <c r="AF170" s="99">
        <f t="shared" ca="1" si="195"/>
        <v>-0.29683402471625109</v>
      </c>
      <c r="AG170" s="99">
        <f t="shared" ca="1" si="196"/>
        <v>-0.33190427211341739</v>
      </c>
      <c r="AH170" s="99">
        <f t="shared" ca="1" si="197"/>
        <v>-7.0475339366238177E-2</v>
      </c>
    </row>
    <row r="171" spans="1:34" x14ac:dyDescent="0.3">
      <c r="A171" s="94">
        <v>43374</v>
      </c>
      <c r="B171" s="95">
        <f>IF('Raw Data'!B185="","",'Raw Data'!B185)</f>
        <v>5.9</v>
      </c>
      <c r="C171" s="95">
        <f>IF('Raw Data'!C185="","",'Raw Data'!C185)</f>
        <v>5.7</v>
      </c>
      <c r="D171" s="95">
        <f>IF('Raw Data'!D185="","",'Raw Data'!D185)</f>
        <v>14.292648576669329</v>
      </c>
      <c r="E171" s="95">
        <f>IF('Raw Data'!E185="","",'Raw Data'!E185)</f>
        <v>15.027871156286643</v>
      </c>
      <c r="F171" s="95">
        <f>IF('Raw Data'!F185="","",'Raw Data'!F185)</f>
        <v>10.6</v>
      </c>
      <c r="G171" s="95">
        <f>IF('Raw Data'!G185="","",'Raw Data'!G185)</f>
        <v>5.8000000000000025</v>
      </c>
      <c r="H171" s="95">
        <f>IF('Raw Data'!J185="","",'Raw Data'!J185)</f>
        <v>50.2</v>
      </c>
      <c r="I171" s="95">
        <f>IF('Raw Data'!K185="","",'Raw Data'!K185)</f>
        <v>53.9</v>
      </c>
      <c r="J171" s="105"/>
      <c r="K171" s="99">
        <f t="shared" ca="1" si="198"/>
        <v>-0.69682575409398362</v>
      </c>
      <c r="L171" s="99">
        <f t="shared" ca="1" si="199"/>
        <v>-0.98488428544531414</v>
      </c>
      <c r="M171" s="99">
        <f t="shared" ca="1" si="200"/>
        <v>0.37910148642937075</v>
      </c>
      <c r="N171" s="99">
        <f t="shared" ca="1" si="201"/>
        <v>0.35859297029925291</v>
      </c>
      <c r="O171" s="99">
        <f t="shared" ca="1" si="202"/>
        <v>-0.46167032667518182</v>
      </c>
      <c r="P171" s="99">
        <f t="shared" ca="1" si="203"/>
        <v>-0.71017722739653311</v>
      </c>
      <c r="Q171" s="99">
        <f t="shared" ca="1" si="204"/>
        <v>-0.38441989749055955</v>
      </c>
      <c r="R171" s="99">
        <f t="shared" ca="1" si="205"/>
        <v>-0.44004109822280268</v>
      </c>
      <c r="S171" s="99">
        <f t="shared" ca="1" si="206"/>
        <v>-0.35264385614706484</v>
      </c>
      <c r="T171" s="99">
        <f t="shared" ca="1" si="207"/>
        <v>0.12885596820919726</v>
      </c>
      <c r="X171" s="94">
        <v>43374</v>
      </c>
      <c r="Y171" s="99">
        <f t="shared" ca="1" si="188"/>
        <v>-0.69040889926701254</v>
      </c>
      <c r="Z171" s="99">
        <f t="shared" ca="1" si="189"/>
        <v>-1.0061688421779016</v>
      </c>
      <c r="AA171" s="99">
        <f t="shared" ca="1" si="190"/>
        <v>0.27425541179222074</v>
      </c>
      <c r="AB171" s="99">
        <f t="shared" ca="1" si="191"/>
        <v>0.32030376686492784</v>
      </c>
      <c r="AC171" s="99">
        <f t="shared" ca="1" si="192"/>
        <v>-0.43929130848627546</v>
      </c>
      <c r="AD171" s="99">
        <f t="shared" ca="1" si="193"/>
        <v>-0.62373327096049014</v>
      </c>
      <c r="AE171" s="99">
        <f t="shared" ca="1" si="194"/>
        <v>-0.18148045974588176</v>
      </c>
      <c r="AF171" s="99">
        <f t="shared" ca="1" si="195"/>
        <v>-0.30706310139529058</v>
      </c>
      <c r="AG171" s="99">
        <f t="shared" ca="1" si="196"/>
        <v>-0.3608405237057552</v>
      </c>
      <c r="AH171" s="99">
        <f t="shared" ca="1" si="197"/>
        <v>8.1767278051271167E-2</v>
      </c>
    </row>
    <row r="172" spans="1:34" x14ac:dyDescent="0.3">
      <c r="A172" s="94">
        <v>43405</v>
      </c>
      <c r="B172" s="95">
        <f>IF('Raw Data'!B186="","",'Raw Data'!B186)</f>
        <v>5.4</v>
      </c>
      <c r="C172" s="95">
        <f>IF('Raw Data'!C186="","",'Raw Data'!C186)</f>
        <v>5.9</v>
      </c>
      <c r="D172" s="95">
        <f>IF('Raw Data'!D186="","",'Raw Data'!D186)</f>
        <v>3.917563105762905</v>
      </c>
      <c r="E172" s="95">
        <f>IF('Raw Data'!E186="","",'Raw Data'!E186)</f>
        <v>-2.3431177522668611</v>
      </c>
      <c r="F172" s="95">
        <f>IF('Raw Data'!F186="","",'Raw Data'!F186)</f>
        <v>10.899999999999997</v>
      </c>
      <c r="G172" s="95">
        <f>IF('Raw Data'!G186="","",'Raw Data'!G186)</f>
        <v>5.8999999999999968</v>
      </c>
      <c r="H172" s="95">
        <f>IF('Raw Data'!J186="","",'Raw Data'!J186)</f>
        <v>50</v>
      </c>
      <c r="I172" s="95">
        <f>IF('Raw Data'!K186="","",'Raw Data'!K186)</f>
        <v>53.4</v>
      </c>
      <c r="J172" s="105"/>
      <c r="K172" s="99">
        <f t="shared" ca="1" si="178"/>
        <v>-0.79307857649854996</v>
      </c>
      <c r="L172" s="99">
        <f t="shared" ca="1" si="179"/>
        <v>-0.96664037967452476</v>
      </c>
      <c r="M172" s="99">
        <f t="shared" ca="1" si="180"/>
        <v>-0.25223673983359274</v>
      </c>
      <c r="N172" s="99">
        <f t="shared" ca="1" si="181"/>
        <v>-0.5922320110041317</v>
      </c>
      <c r="O172" s="99">
        <f t="shared" ca="1" si="182"/>
        <v>-0.41131753575014324</v>
      </c>
      <c r="P172" s="99">
        <f t="shared" ca="1" si="183"/>
        <v>-0.69492241155487944</v>
      </c>
      <c r="Q172" s="99">
        <f t="shared" ca="1" si="184"/>
        <v>-0.45604558140044732</v>
      </c>
      <c r="R172" s="99">
        <f t="shared" ca="1" si="185"/>
        <v>-0.59347724840839311</v>
      </c>
      <c r="S172" s="99">
        <f t="shared" ca="1" si="186"/>
        <v>-0.61840460905263706</v>
      </c>
      <c r="T172" s="99">
        <f t="shared" ca="1" si="187"/>
        <v>-0.14540692576961817</v>
      </c>
      <c r="X172" s="94">
        <v>43405</v>
      </c>
      <c r="Y172" s="99">
        <f t="shared" ca="1" si="188"/>
        <v>-0.73532688305581007</v>
      </c>
      <c r="Z172" s="99">
        <f t="shared" ca="1" si="189"/>
        <v>-0.98792493640711232</v>
      </c>
      <c r="AA172" s="99">
        <f t="shared" ca="1" si="190"/>
        <v>0.16007648594764215</v>
      </c>
      <c r="AB172" s="99">
        <f t="shared" ca="1" si="191"/>
        <v>-2.0689126229579562E-2</v>
      </c>
      <c r="AC172" s="99">
        <f t="shared" ca="1" si="192"/>
        <v>-0.43929130848627573</v>
      </c>
      <c r="AD172" s="99">
        <f t="shared" ca="1" si="193"/>
        <v>-0.66441277987156944</v>
      </c>
      <c r="AE172" s="99">
        <f t="shared" ca="1" si="194"/>
        <v>-0.33666944155063611</v>
      </c>
      <c r="AF172" s="99">
        <f t="shared" ca="1" si="195"/>
        <v>-0.38889571482760593</v>
      </c>
      <c r="AG172" s="99">
        <f t="shared" ca="1" si="196"/>
        <v>-0.44792809135045086</v>
      </c>
      <c r="AH172" s="99">
        <f t="shared" ca="1" si="197"/>
        <v>0.10590388322722599</v>
      </c>
    </row>
    <row r="173" spans="1:34" x14ac:dyDescent="0.3">
      <c r="A173" s="94">
        <v>43435</v>
      </c>
      <c r="B173" s="95">
        <f>IF('Raw Data'!B187="","",'Raw Data'!B187)</f>
        <v>5.7</v>
      </c>
      <c r="C173" s="95">
        <f>IF('Raw Data'!C187="","",'Raw Data'!C187)</f>
        <v>5.9</v>
      </c>
      <c r="D173" s="95">
        <f>IF('Raw Data'!D187="","",'Raw Data'!D187)</f>
        <v>-4.6096948767631858</v>
      </c>
      <c r="E173" s="95">
        <f>IF('Raw Data'!E187="","",'Raw Data'!E187)</f>
        <v>-12.288100848032082</v>
      </c>
      <c r="F173" s="95">
        <f>IF('Raw Data'!F187="","",'Raw Data'!F187)</f>
        <v>11.599999999999994</v>
      </c>
      <c r="G173" s="95">
        <f>IF('Raw Data'!G187="","",'Raw Data'!G187)</f>
        <v>6.7999999999999936</v>
      </c>
      <c r="H173" s="95">
        <f>IF('Raw Data'!J187="","",'Raw Data'!J187)</f>
        <v>49.4</v>
      </c>
      <c r="I173" s="95">
        <f>IF('Raw Data'!K187="","",'Raw Data'!K187)</f>
        <v>53.8</v>
      </c>
      <c r="J173" s="105"/>
      <c r="K173" s="99">
        <f t="shared" ca="1" si="178"/>
        <v>-0.73532688305581018</v>
      </c>
      <c r="L173" s="99">
        <f t="shared" ca="1" si="179"/>
        <v>-0.96664037967452476</v>
      </c>
      <c r="M173" s="99">
        <f t="shared" ca="1" si="180"/>
        <v>-0.77113212095322226</v>
      </c>
      <c r="N173" s="99">
        <f t="shared" ca="1" si="181"/>
        <v>-1.1365843455702611</v>
      </c>
      <c r="O173" s="99">
        <f t="shared" ca="1" si="182"/>
        <v>-0.2938276902583859</v>
      </c>
      <c r="P173" s="99">
        <f t="shared" ca="1" si="183"/>
        <v>-0.55762906897998821</v>
      </c>
      <c r="Q173" s="99">
        <f t="shared" ca="1" si="184"/>
        <v>-0.67092263313010814</v>
      </c>
      <c r="R173" s="99">
        <f t="shared" ca="1" si="185"/>
        <v>-0.47072832825992122</v>
      </c>
      <c r="S173" s="99">
        <f t="shared" ca="1" si="186"/>
        <v>-0.74352341474869876</v>
      </c>
      <c r="T173" s="99">
        <f t="shared" ca="1" si="187"/>
        <v>-0.43652909475285784</v>
      </c>
      <c r="X173" s="94">
        <v>43435</v>
      </c>
      <c r="Y173" s="99">
        <f t="shared" ca="1" si="188"/>
        <v>-0.74174373788278114</v>
      </c>
      <c r="Z173" s="99">
        <f t="shared" ca="1" si="189"/>
        <v>-0.97272168159812111</v>
      </c>
      <c r="AA173" s="99">
        <f t="shared" ca="1" si="190"/>
        <v>-0.21475579145248144</v>
      </c>
      <c r="AB173" s="99">
        <f t="shared" ca="1" si="191"/>
        <v>-0.45674112875837997</v>
      </c>
      <c r="AC173" s="99">
        <f t="shared" ca="1" si="192"/>
        <v>-0.38893851756123698</v>
      </c>
      <c r="AD173" s="99">
        <f t="shared" ca="1" si="193"/>
        <v>-0.65424290264380025</v>
      </c>
      <c r="AE173" s="99">
        <f t="shared" ca="1" si="194"/>
        <v>-0.50379603734037171</v>
      </c>
      <c r="AF173" s="99">
        <f t="shared" ca="1" si="195"/>
        <v>-0.50141555829703899</v>
      </c>
      <c r="AG173" s="99">
        <f t="shared" ca="1" si="196"/>
        <v>-0.57152395998280026</v>
      </c>
      <c r="AH173" s="99">
        <f t="shared" ca="1" si="197"/>
        <v>-0.15102668410442624</v>
      </c>
    </row>
    <row r="174" spans="1:34" x14ac:dyDescent="0.3">
      <c r="A174" s="94">
        <v>43466</v>
      </c>
      <c r="B174" s="95">
        <f>IF('Raw Data'!B188="","",'Raw Data'!B188)</f>
        <v>5.3</v>
      </c>
      <c r="C174" s="95">
        <f>IF('Raw Data'!C188="","",'Raw Data'!C188)</f>
        <v>6.1</v>
      </c>
      <c r="D174" s="95">
        <f>IF('Raw Data'!D188="","",'Raw Data'!D188)</f>
        <v>9.2915200665872426</v>
      </c>
      <c r="E174" s="95">
        <f>IF('Raw Data'!E188="","",'Raw Data'!E188)</f>
        <v>-0.90539110670393108</v>
      </c>
      <c r="F174" s="95">
        <f>IF('Raw Data'!F188="","",'Raw Data'!F188)</f>
        <v>11.699999999999998</v>
      </c>
      <c r="G174" s="95">
        <f>IF('Raw Data'!G188="","",'Raw Data'!G188)</f>
        <v>7.1999999999999993</v>
      </c>
      <c r="H174" s="95">
        <f>IF('Raw Data'!J188="","",'Raw Data'!J188)</f>
        <v>49.5</v>
      </c>
      <c r="I174" s="95">
        <f>IF('Raw Data'!K188="","",'Raw Data'!K188)</f>
        <v>54.7</v>
      </c>
      <c r="J174" s="105"/>
      <c r="K174" s="99">
        <f t="shared" ref="K174:K175" ca="1" si="208">(B174-B$3)/B$4</f>
        <v>-0.8123291409794634</v>
      </c>
      <c r="L174" s="99">
        <f t="shared" ref="L174:L175" ca="1" si="209">(C174-C$3)/C$4</f>
        <v>-0.9483964739037356</v>
      </c>
      <c r="M174" s="99">
        <f t="shared" ref="M174:M175" ca="1" si="210">(D174-D$3)/D$4</f>
        <v>7.4775935404053376E-2</v>
      </c>
      <c r="N174" s="99">
        <f t="shared" ref="N174:N175" ca="1" si="211">(E174-E$3)/E$4</f>
        <v>-0.51353606467181756</v>
      </c>
      <c r="O174" s="99">
        <f t="shared" ref="O174:O175" ca="1" si="212">(F174-F$3)/F$4</f>
        <v>-0.27704342661670567</v>
      </c>
      <c r="P174" s="99">
        <f t="shared" ref="P174:P175" ca="1" si="213">(G174-G$3)/G$4</f>
        <v>-0.49660980561336887</v>
      </c>
      <c r="Q174" s="99">
        <f t="shared" ref="Q174:Q175" ca="1" si="214">(H174-H$3)/H$4</f>
        <v>-0.6351097911751642</v>
      </c>
      <c r="R174" s="99">
        <f t="shared" ref="R174:R175" ca="1" si="215">(I174-I$3)/I$4</f>
        <v>-0.19454325792585675</v>
      </c>
      <c r="S174" s="99">
        <f t="shared" ref="S174:S175" ca="1" si="216">AVERAGE(K174:P174)</f>
        <v>-0.49552316273017288</v>
      </c>
      <c r="T174" s="99">
        <f t="shared" ref="T174:T175" ca="1" si="217">$BC$6*R174+$BD$6*Q174+$BE$6*P174+$BF$6*O174+$BG$6*N174+$BH$6*M174+$BI$6*L174</f>
        <v>0.3366739573194234</v>
      </c>
      <c r="X174" s="94">
        <v>43466</v>
      </c>
      <c r="Y174" s="99">
        <f t="shared" ref="Y174:Y179" ca="1" si="218">IF(OR(K174="",K173="",K172=""),"",AVERAGE(K172:K174))</f>
        <v>-0.78024486684460781</v>
      </c>
      <c r="Z174" s="99">
        <f t="shared" ref="Z174:Z179" ca="1" si="219">IF(OR(L174="",L173="",L172=""),"",AVERAGE(L172:L174))</f>
        <v>-0.9605590777509283</v>
      </c>
      <c r="AA174" s="99">
        <f t="shared" ref="AA174:AA179" ca="1" si="220">IF(OR(M174="",M173="",M172=""),"",AVERAGE(M172:M174))</f>
        <v>-0.31619764179425386</v>
      </c>
      <c r="AB174" s="99">
        <f t="shared" ref="AB174:AB179" ca="1" si="221">IF(OR(N174="",N173="",N172=""),"",AVERAGE(N172:N174))</f>
        <v>-0.74745080708207012</v>
      </c>
      <c r="AC174" s="99">
        <f t="shared" ref="AC174:AC179" ca="1" si="222">IF(OR(O174="",O173="",O172=""),"",AVERAGE(O172:O174))</f>
        <v>-0.32739621754174492</v>
      </c>
      <c r="AD174" s="99">
        <f t="shared" ref="AD174:AD179" ca="1" si="223">IF(OR(P174="",P173="",P172=""),"",AVERAGE(P172:P174))</f>
        <v>-0.58305376204941217</v>
      </c>
      <c r="AE174" s="99">
        <f t="shared" ref="AE174:AE179" ca="1" si="224">IF(OR(Q174="",Q173="",Q172=""),"",AVERAGE(Q172:Q174))</f>
        <v>-0.58735933523523987</v>
      </c>
      <c r="AF174" s="99">
        <f t="shared" ref="AF174:AF179" ca="1" si="225">IF(OR(R174="",R173="",R172=""),"",AVERAGE(R172:R174))</f>
        <v>-0.41958294486472369</v>
      </c>
      <c r="AG174" s="99">
        <f t="shared" ref="AG174:AG179" ca="1" si="226">IF(OR(S174="",S173="",S172=""),"",AVERAGE(S172:S174))</f>
        <v>-0.61915039551050288</v>
      </c>
      <c r="AH174" s="99">
        <f t="shared" ref="AH174:AH179" ca="1" si="227">IF(OR(T174="",T173="",T172=""),"",AVERAGE(T172:T174))</f>
        <v>-8.1754021067684188E-2</v>
      </c>
    </row>
    <row r="175" spans="1:34" x14ac:dyDescent="0.3">
      <c r="A175" s="94">
        <v>43497</v>
      </c>
      <c r="B175" s="95">
        <f>IF('Raw Data'!B189="","",'Raw Data'!B189)</f>
        <v>5.3</v>
      </c>
      <c r="C175" s="95">
        <f>IF('Raw Data'!C189="","",'Raw Data'!C189)</f>
        <v>6.1</v>
      </c>
      <c r="D175" s="95">
        <f>IF('Raw Data'!D189="","",'Raw Data'!D189)</f>
        <v>-20.6539230149437</v>
      </c>
      <c r="E175" s="95">
        <f>IF('Raw Data'!E189="","",'Raw Data'!E189)</f>
        <v>-6.1226264127630863</v>
      </c>
      <c r="F175" s="95">
        <f>IF('Raw Data'!F189="","",'Raw Data'!F189)</f>
        <v>11.9</v>
      </c>
      <c r="G175" s="95">
        <f>IF('Raw Data'!G189="","",'Raw Data'!G189)</f>
        <v>7.1999999999999993</v>
      </c>
      <c r="H175" s="95">
        <f>IF('Raw Data'!J189="","",'Raw Data'!J189)</f>
        <v>49.2</v>
      </c>
      <c r="I175" s="95">
        <f>IF('Raw Data'!K189="","",'Raw Data'!K189)</f>
        <v>54.3</v>
      </c>
      <c r="J175" s="105"/>
      <c r="K175" s="99">
        <f t="shared" ca="1" si="208"/>
        <v>-0.8123291409794634</v>
      </c>
      <c r="L175" s="99">
        <f t="shared" ca="1" si="209"/>
        <v>-0.9483964739037356</v>
      </c>
      <c r="M175" s="99">
        <f t="shared" ca="1" si="210"/>
        <v>-1.7474454788452283</v>
      </c>
      <c r="N175" s="99">
        <f t="shared" ca="1" si="211"/>
        <v>-0.79910861833894975</v>
      </c>
      <c r="O175" s="99">
        <f t="shared" ca="1" si="212"/>
        <v>-0.24347489933334585</v>
      </c>
      <c r="P175" s="99">
        <f t="shared" ca="1" si="213"/>
        <v>-0.49660980561336887</v>
      </c>
      <c r="Q175" s="99">
        <f t="shared" ca="1" si="214"/>
        <v>-0.74254831703999336</v>
      </c>
      <c r="R175" s="99">
        <f t="shared" ca="1" si="215"/>
        <v>-0.3172921780743308</v>
      </c>
      <c r="S175" s="99">
        <f t="shared" ca="1" si="216"/>
        <v>-0.84122740283568198</v>
      </c>
      <c r="T175" s="99">
        <f t="shared" ca="1" si="217"/>
        <v>-1.7761868805243963</v>
      </c>
      <c r="X175" s="94">
        <v>43497</v>
      </c>
      <c r="Y175" s="99">
        <f t="shared" ca="1" si="218"/>
        <v>-0.786661721671579</v>
      </c>
      <c r="Z175" s="99">
        <f t="shared" ca="1" si="219"/>
        <v>-0.95447777582733195</v>
      </c>
      <c r="AA175" s="99">
        <f t="shared" ca="1" si="220"/>
        <v>-0.81460055479813231</v>
      </c>
      <c r="AB175" s="99">
        <f t="shared" ca="1" si="221"/>
        <v>-0.81640967619367621</v>
      </c>
      <c r="AC175" s="99">
        <f t="shared" ca="1" si="222"/>
        <v>-0.27144867206947915</v>
      </c>
      <c r="AD175" s="99">
        <f t="shared" ca="1" si="223"/>
        <v>-0.51694956006890858</v>
      </c>
      <c r="AE175" s="99">
        <f t="shared" ca="1" si="224"/>
        <v>-0.68286024711508853</v>
      </c>
      <c r="AF175" s="99">
        <f t="shared" ca="1" si="225"/>
        <v>-0.32752125475336963</v>
      </c>
      <c r="AG175" s="99">
        <f t="shared" ca="1" si="226"/>
        <v>-0.69342466010485115</v>
      </c>
      <c r="AH175" s="99">
        <f t="shared" ca="1" si="227"/>
        <v>-0.62534733931927688</v>
      </c>
    </row>
    <row r="176" spans="1:34" s="113" customFormat="1" x14ac:dyDescent="0.3">
      <c r="A176" s="108">
        <v>43525</v>
      </c>
      <c r="B176" s="95">
        <f>IF('Raw Data'!B190="","",'Raw Data'!B190)</f>
        <v>8.5</v>
      </c>
      <c r="C176" s="95">
        <f>IF('Raw Data'!C190="","",'Raw Data'!C190)</f>
        <v>6.3</v>
      </c>
      <c r="D176" s="95">
        <f>IF('Raw Data'!D190="","",'Raw Data'!D190)</f>
        <v>13.991680345420118</v>
      </c>
      <c r="E176" s="95">
        <f>IF('Raw Data'!E190="","",'Raw Data'!E190)</f>
        <v>-8.1737431315902107</v>
      </c>
      <c r="F176" s="95">
        <f>IF('Raw Data'!F190="","",'Raw Data'!F190)</f>
        <v>11.400000000000002</v>
      </c>
      <c r="G176" s="95">
        <f>IF('Raw Data'!G190="","",'Raw Data'!G190)</f>
        <v>6.7999999999999936</v>
      </c>
      <c r="H176" s="95">
        <f>IF('Raw Data'!J190="","",'Raw Data'!J190)</f>
        <v>50.5</v>
      </c>
      <c r="I176" s="95">
        <f>IF('Raw Data'!K190="","",'Raw Data'!K190)</f>
        <v>54.8</v>
      </c>
      <c r="J176" s="105"/>
      <c r="K176" s="99">
        <f t="shared" ref="K176:K179" ca="1" si="228">(B176-B$3)/B$4</f>
        <v>-0.19631107759023841</v>
      </c>
      <c r="L176" s="99">
        <f t="shared" ref="L176:L179" ca="1" si="229">(C176-C$3)/C$4</f>
        <v>-0.93015256813294622</v>
      </c>
      <c r="M176" s="99">
        <f t="shared" ref="M176:M179" ca="1" si="230">(D176-D$3)/D$4</f>
        <v>0.36078715544759643</v>
      </c>
      <c r="N176" s="99">
        <f t="shared" ref="N176:N179" ca="1" si="231">(E176-E$3)/E$4</f>
        <v>-0.9113793143883584</v>
      </c>
      <c r="O176" s="99">
        <f t="shared" ref="O176:O179" ca="1" si="232">(F176-F$3)/F$4</f>
        <v>-0.32739621754174397</v>
      </c>
      <c r="P176" s="99">
        <f t="shared" ref="P176:P179" ca="1" si="233">(G176-G$3)/G$4</f>
        <v>-0.55762906897998821</v>
      </c>
      <c r="Q176" s="99">
        <f t="shared" ref="Q176" ca="1" si="234">(H176-H$3)/H$4</f>
        <v>-0.27698137162573044</v>
      </c>
      <c r="R176" s="99">
        <f t="shared" ref="R176" ca="1" si="235">(I176-I$3)/I$4</f>
        <v>-0.1638560278887404</v>
      </c>
      <c r="S176" s="99">
        <f t="shared" ref="S176" ca="1" si="236">AVERAGE(K176:P176)</f>
        <v>-0.42701351519761316</v>
      </c>
      <c r="T176" s="99">
        <f t="shared" ref="T176" ca="1" si="237">$BC$6*R176+$BD$6*Q176+$BE$6*P176+$BF$6*O176+$BG$6*N176+$BH$6*M176+$BI$6*L176</f>
        <v>0.97569244330780369</v>
      </c>
      <c r="X176" s="108">
        <v>43525</v>
      </c>
      <c r="Y176" s="99">
        <f t="shared" ca="1" si="218"/>
        <v>-0.60698978651638835</v>
      </c>
      <c r="Z176" s="99">
        <f t="shared" ca="1" si="219"/>
        <v>-0.94231517198013914</v>
      </c>
      <c r="AA176" s="99">
        <f t="shared" ca="1" si="220"/>
        <v>-0.43729412933119277</v>
      </c>
      <c r="AB176" s="99">
        <f t="shared" ca="1" si="221"/>
        <v>-0.74134133246637524</v>
      </c>
      <c r="AC176" s="99">
        <f t="shared" ca="1" si="222"/>
        <v>-0.28263818116393186</v>
      </c>
      <c r="AD176" s="99">
        <f t="shared" ca="1" si="223"/>
        <v>-0.51694956006890858</v>
      </c>
      <c r="AE176" s="99">
        <f t="shared" ca="1" si="224"/>
        <v>-0.55154649328029592</v>
      </c>
      <c r="AF176" s="99">
        <f t="shared" ca="1" si="225"/>
        <v>-0.22523048796297598</v>
      </c>
      <c r="AG176" s="99">
        <f t="shared" ca="1" si="226"/>
        <v>-0.58792136025448938</v>
      </c>
      <c r="AH176" s="99">
        <f t="shared" ca="1" si="227"/>
        <v>-0.15460682663238978</v>
      </c>
    </row>
    <row r="177" spans="1:34" x14ac:dyDescent="0.3">
      <c r="A177" s="94">
        <v>43556</v>
      </c>
      <c r="B177" s="95">
        <f>IF('Raw Data'!B191="","",'Raw Data'!B191)</f>
        <v>5.4</v>
      </c>
      <c r="C177" s="95">
        <f>IF('Raw Data'!C191="","",'Raw Data'!C191)</f>
        <v>6.1</v>
      </c>
      <c r="D177" s="95">
        <f>IF('Raw Data'!D191="","",'Raw Data'!D191)</f>
        <v>-2.7072938673679423</v>
      </c>
      <c r="E177" s="95">
        <f>IF('Raw Data'!E191="","",'Raw Data'!E191)</f>
        <v>3.2033861173203046</v>
      </c>
      <c r="F177" s="95">
        <f>IF('Raw Data'!F191="","",'Raw Data'!F191)</f>
        <v>11</v>
      </c>
      <c r="G177" s="95">
        <f>IF('Raw Data'!G191="","",'Raw Data'!G191)</f>
        <v>5.2</v>
      </c>
      <c r="H177" s="95">
        <f>IF('Raw Data'!J191="","",'Raw Data'!J191)</f>
        <v>50.1</v>
      </c>
      <c r="I177" s="95">
        <f>IF('Raw Data'!K191="","",'Raw Data'!K191)</f>
        <v>54.3</v>
      </c>
      <c r="J177" s="105"/>
      <c r="K177" s="99">
        <f t="shared" ca="1" si="228"/>
        <v>-0.79307857649854996</v>
      </c>
      <c r="L177" s="99">
        <f t="shared" ca="1" si="229"/>
        <v>-0.9483964739037356</v>
      </c>
      <c r="M177" s="99">
        <f t="shared" ca="1" si="230"/>
        <v>-0.65536840196695989</v>
      </c>
      <c r="N177" s="99">
        <f t="shared" ca="1" si="231"/>
        <v>-0.28863648942144499</v>
      </c>
      <c r="O177" s="99">
        <f t="shared" ca="1" si="232"/>
        <v>-0.39453327210846306</v>
      </c>
      <c r="P177" s="99">
        <f t="shared" ca="1" si="233"/>
        <v>-0.80170612244646122</v>
      </c>
      <c r="Q177" s="99">
        <f t="shared" ref="Q177:Q179" ca="1" si="238">(H177-H$3)/H$4</f>
        <v>-0.42023273944550343</v>
      </c>
      <c r="R177" s="99">
        <f t="shared" ref="R177:R179" ca="1" si="239">(I177-I$3)/I$4</f>
        <v>-0.3172921780743308</v>
      </c>
      <c r="S177" s="99">
        <f t="shared" ref="S177:S179" ca="1" si="240">AVERAGE(K177:P177)</f>
        <v>-0.64695322272426914</v>
      </c>
      <c r="T177" s="99">
        <f t="shared" ref="T177:T179" ca="1" si="241">$BC$6*R177+$BD$6*Q177+$BE$6*P177+$BF$6*O177+$BG$6*N177+$BH$6*M177+$BI$6*L177</f>
        <v>-0.66481091126621794</v>
      </c>
      <c r="X177" s="94">
        <v>43556</v>
      </c>
      <c r="Y177" s="99">
        <f t="shared" ca="1" si="218"/>
        <v>-0.60057293168941728</v>
      </c>
      <c r="Z177" s="99">
        <f t="shared" ca="1" si="219"/>
        <v>-0.94231517198013914</v>
      </c>
      <c r="AA177" s="99">
        <f t="shared" ca="1" si="220"/>
        <v>-0.68067557512153065</v>
      </c>
      <c r="AB177" s="99">
        <f t="shared" ca="1" si="221"/>
        <v>-0.66637480738291777</v>
      </c>
      <c r="AC177" s="99">
        <f t="shared" ca="1" si="222"/>
        <v>-0.32180146299451762</v>
      </c>
      <c r="AD177" s="99">
        <f t="shared" ca="1" si="223"/>
        <v>-0.6186483323466061</v>
      </c>
      <c r="AE177" s="99">
        <f t="shared" ca="1" si="224"/>
        <v>-0.4799208093704091</v>
      </c>
      <c r="AF177" s="99">
        <f t="shared" ca="1" si="225"/>
        <v>-0.26614679467913399</v>
      </c>
      <c r="AG177" s="99">
        <f t="shared" ca="1" si="226"/>
        <v>-0.63839804691918811</v>
      </c>
      <c r="AH177" s="99">
        <f t="shared" ca="1" si="227"/>
        <v>-0.48843511616093682</v>
      </c>
    </row>
    <row r="178" spans="1:34" x14ac:dyDescent="0.3">
      <c r="A178" s="94">
        <v>43586</v>
      </c>
      <c r="B178" s="95">
        <f>IF('Raw Data'!B192="","",'Raw Data'!B192)</f>
        <v>5</v>
      </c>
      <c r="C178" s="95">
        <f>IF('Raw Data'!C192="","",'Raw Data'!C192)</f>
        <v>5.6</v>
      </c>
      <c r="D178" s="95">
        <f>IF('Raw Data'!D192="","",'Raw Data'!D192)</f>
        <v>1.0999407580879526</v>
      </c>
      <c r="E178" s="95">
        <f>IF('Raw Data'!E192="","",'Raw Data'!E192)</f>
        <v>-9.8662122702722641</v>
      </c>
      <c r="F178" s="95">
        <f>IF('Raw Data'!F192="","",'Raw Data'!F192)</f>
        <v>10.699999999999998</v>
      </c>
      <c r="G178" s="95">
        <f>IF('Raw Data'!G192="","",'Raw Data'!G192)</f>
        <v>6.5000000000000053</v>
      </c>
      <c r="H178" s="95">
        <f>IF('Raw Data'!J192="","",'Raw Data'!J192)</f>
        <v>49.4</v>
      </c>
      <c r="I178" s="95">
        <f>IF('Raw Data'!K192="","",'Raw Data'!K192)</f>
        <v>54.3</v>
      </c>
      <c r="J178" s="105"/>
      <c r="K178" s="99">
        <f t="shared" ca="1" si="228"/>
        <v>-0.87008083442220319</v>
      </c>
      <c r="L178" s="99">
        <f t="shared" ca="1" si="229"/>
        <v>-0.99400623833070878</v>
      </c>
      <c r="M178" s="99">
        <f t="shared" ca="1" si="230"/>
        <v>-0.42369293653175644</v>
      </c>
      <c r="N178" s="99">
        <f t="shared" ca="1" si="231"/>
        <v>-1.0040189416206071</v>
      </c>
      <c r="O178" s="99">
        <f t="shared" ca="1" si="232"/>
        <v>-0.44488606303350248</v>
      </c>
      <c r="P178" s="99">
        <f t="shared" ca="1" si="233"/>
        <v>-0.60339351650495032</v>
      </c>
      <c r="Q178" s="99">
        <f t="shared" ca="1" si="238"/>
        <v>-0.67092263313010814</v>
      </c>
      <c r="R178" s="99">
        <f t="shared" ca="1" si="239"/>
        <v>-0.3172921780743308</v>
      </c>
      <c r="S178" s="99">
        <f t="shared" ca="1" si="240"/>
        <v>-0.72334642174062136</v>
      </c>
      <c r="T178" s="99">
        <f t="shared" ca="1" si="241"/>
        <v>-3.616052959653776E-2</v>
      </c>
      <c r="X178" s="94">
        <v>43586</v>
      </c>
      <c r="Y178" s="99">
        <f t="shared" ca="1" si="218"/>
        <v>-0.6198234961703305</v>
      </c>
      <c r="Z178" s="99">
        <f t="shared" ca="1" si="219"/>
        <v>-0.95751842678913013</v>
      </c>
      <c r="AA178" s="99">
        <f t="shared" ca="1" si="220"/>
        <v>-0.23942472768370662</v>
      </c>
      <c r="AB178" s="99">
        <f t="shared" ca="1" si="221"/>
        <v>-0.73467824847680363</v>
      </c>
      <c r="AC178" s="99">
        <f t="shared" ca="1" si="222"/>
        <v>-0.38893851756123654</v>
      </c>
      <c r="AD178" s="99">
        <f t="shared" ca="1" si="223"/>
        <v>-0.65424290264380003</v>
      </c>
      <c r="AE178" s="99">
        <f t="shared" ca="1" si="224"/>
        <v>-0.45604558140044738</v>
      </c>
      <c r="AF178" s="99">
        <f t="shared" ca="1" si="225"/>
        <v>-0.26614679467913399</v>
      </c>
      <c r="AG178" s="99">
        <f t="shared" ca="1" si="226"/>
        <v>-0.59910438655416787</v>
      </c>
      <c r="AH178" s="99">
        <f t="shared" ca="1" si="227"/>
        <v>9.1573667481682663E-2</v>
      </c>
    </row>
    <row r="179" spans="1:34" x14ac:dyDescent="0.3">
      <c r="A179" s="94">
        <v>43617</v>
      </c>
      <c r="B179" s="95">
        <f>IF('Raw Data'!B193="","",'Raw Data'!B193)</f>
        <v>6.3</v>
      </c>
      <c r="C179" s="95">
        <f>IF('Raw Data'!C193="","",'Raw Data'!C193)</f>
        <v>5.8</v>
      </c>
      <c r="D179" s="95">
        <f>IF('Raw Data'!D193="","",'Raw Data'!D193)</f>
        <v>-1.4799689569944829</v>
      </c>
      <c r="E179" s="95">
        <f>IF('Raw Data'!E193="","",'Raw Data'!E193)</f>
        <v>-8.6043017112452187</v>
      </c>
      <c r="F179" s="95">
        <f>IF('Raw Data'!F193="","",'Raw Data'!F193)</f>
        <v>10.299999999999997</v>
      </c>
      <c r="G179" s="95">
        <f>IF('Raw Data'!G193="","",'Raw Data'!G193)</f>
        <v>8.0000000000000036</v>
      </c>
      <c r="H179" s="95">
        <f>IF('Raw Data'!J193="","",'Raw Data'!J193)</f>
        <v>49.4</v>
      </c>
      <c r="I179" s="95">
        <f>IF('Raw Data'!K193="","",'Raw Data'!K193)</f>
        <v>54.2</v>
      </c>
      <c r="J179" s="105"/>
      <c r="K179" s="99">
        <f t="shared" ca="1" si="228"/>
        <v>-0.61982349617033061</v>
      </c>
      <c r="L179" s="99">
        <f t="shared" ca="1" si="229"/>
        <v>-0.9757623325599194</v>
      </c>
      <c r="M179" s="99">
        <f t="shared" ca="1" si="230"/>
        <v>-0.58068399246147995</v>
      </c>
      <c r="N179" s="99">
        <f t="shared" ca="1" si="231"/>
        <v>-0.93494653071700984</v>
      </c>
      <c r="O179" s="99">
        <f t="shared" ca="1" si="232"/>
        <v>-0.51202311760022123</v>
      </c>
      <c r="P179" s="99">
        <f t="shared" ca="1" si="233"/>
        <v>-0.37457127888013125</v>
      </c>
      <c r="Q179" s="99">
        <f t="shared" ca="1" si="238"/>
        <v>-0.67092263313010814</v>
      </c>
      <c r="R179" s="99">
        <f t="shared" ca="1" si="239"/>
        <v>-0.34797940811144717</v>
      </c>
      <c r="S179" s="99">
        <f t="shared" ca="1" si="240"/>
        <v>-0.66630179139818213</v>
      </c>
      <c r="T179" s="99">
        <f t="shared" ca="1" si="241"/>
        <v>-0.3503668785693646</v>
      </c>
      <c r="X179" s="94">
        <v>43617</v>
      </c>
      <c r="Y179" s="99">
        <f t="shared" ca="1" si="218"/>
        <v>-0.76099430236369459</v>
      </c>
      <c r="Z179" s="99">
        <f t="shared" ca="1" si="219"/>
        <v>-0.97272168159812133</v>
      </c>
      <c r="AA179" s="99">
        <f t="shared" ca="1" si="220"/>
        <v>-0.55324844365339876</v>
      </c>
      <c r="AB179" s="99">
        <f t="shared" ca="1" si="221"/>
        <v>-0.74253398725302067</v>
      </c>
      <c r="AC179" s="99">
        <f t="shared" ca="1" si="222"/>
        <v>-0.45048081758072894</v>
      </c>
      <c r="AD179" s="99">
        <f t="shared" ca="1" si="223"/>
        <v>-0.59322363927718091</v>
      </c>
      <c r="AE179" s="99">
        <f t="shared" ca="1" si="224"/>
        <v>-0.58735933523523987</v>
      </c>
      <c r="AF179" s="99">
        <f t="shared" ca="1" si="225"/>
        <v>-0.32752125475336963</v>
      </c>
      <c r="AG179" s="99">
        <f t="shared" ca="1" si="226"/>
        <v>-0.67886714528769099</v>
      </c>
      <c r="AH179" s="99">
        <f t="shared" ca="1" si="227"/>
        <v>-0.3504461064773734</v>
      </c>
    </row>
    <row r="180" spans="1:34" x14ac:dyDescent="0.3">
      <c r="A180" s="94">
        <v>43647</v>
      </c>
      <c r="B180" s="95">
        <f>IF('Raw Data'!B194="","",'Raw Data'!B194)</f>
        <v>4.8</v>
      </c>
      <c r="C180" s="95">
        <f>IF('Raw Data'!C194="","",'Raw Data'!C194)</f>
        <v>5.7</v>
      </c>
      <c r="D180" s="95">
        <f>IF('Raw Data'!D194="","",'Raw Data'!D194)</f>
        <v>3.4427453012710751</v>
      </c>
      <c r="E180" s="95">
        <f>IF('Raw Data'!E194="","",'Raw Data'!E194)</f>
        <v>-5.6447918100033423</v>
      </c>
      <c r="F180" s="95">
        <f>IF('Raw Data'!F194="","",'Raw Data'!F194)</f>
        <v>9.8000000000000025</v>
      </c>
      <c r="G180" s="95">
        <f>IF('Raw Data'!G194="","",'Raw Data'!G194)</f>
        <v>5.8000000000000025</v>
      </c>
      <c r="H180" s="95">
        <f>IF('Raw Data'!J194="","",'Raw Data'!J194)</f>
        <v>49.7</v>
      </c>
      <c r="I180" s="95">
        <f>IF('Raw Data'!K194="","",'Raw Data'!K194)</f>
        <v>53.7</v>
      </c>
      <c r="J180" s="105"/>
      <c r="K180" s="99">
        <f t="shared" ref="K180" ca="1" si="242">(B180-B$3)/B$4</f>
        <v>-0.90858196338402974</v>
      </c>
      <c r="L180" s="99">
        <f t="shared" ref="L180" ca="1" si="243">(C180-C$3)/C$4</f>
        <v>-0.98488428544531414</v>
      </c>
      <c r="M180" s="99">
        <f t="shared" ref="M180" ca="1" si="244">(D180-D$3)/D$4</f>
        <v>-0.28113005655147011</v>
      </c>
      <c r="N180" s="99">
        <f t="shared" ref="N180" ca="1" si="245">(E180-E$3)/E$4</f>
        <v>-0.7729536838313682</v>
      </c>
      <c r="O180" s="99">
        <f t="shared" ref="O180" ca="1" si="246">(F180-F$3)/F$4</f>
        <v>-0.59594443580861878</v>
      </c>
      <c r="P180" s="99">
        <f t="shared" ref="P180" ca="1" si="247">(G180-G$3)/G$4</f>
        <v>-0.71017722739653311</v>
      </c>
      <c r="Q180" s="99">
        <f t="shared" ref="Q180" ca="1" si="248">(H180-H$3)/H$4</f>
        <v>-0.56348410726527642</v>
      </c>
      <c r="R180" s="99">
        <f t="shared" ref="R180" ca="1" si="249">(I180-I$3)/I$4</f>
        <v>-0.50141555829703754</v>
      </c>
      <c r="S180" s="99">
        <f t="shared" ref="S180" ca="1" si="250">AVERAGE(K180:P180)</f>
        <v>-0.70894527540288899</v>
      </c>
      <c r="T180" s="99">
        <f t="shared" ref="T180" ca="1" si="251">$BC$6*R180+$BD$6*Q180+$BE$6*P180+$BF$6*O180+$BG$6*N180+$BH$6*M180+$BI$6*L180</f>
        <v>-6.7364666087339597E-2</v>
      </c>
      <c r="X180" s="108">
        <v>43647</v>
      </c>
      <c r="Y180" s="99">
        <f t="shared" ref="Y180:Y181" ca="1" si="252">IF(OR(K180="",K179="",K178=""),"",AVERAGE(K178:K180))</f>
        <v>-0.79949543132552126</v>
      </c>
      <c r="Z180" s="99">
        <f t="shared" ref="Z180:Z181" ca="1" si="253">IF(OR(L180="",L179="",L178=""),"",AVERAGE(L178:L180))</f>
        <v>-0.98488428544531414</v>
      </c>
      <c r="AA180" s="99">
        <f t="shared" ref="AA180:AA181" ca="1" si="254">IF(OR(M180="",M179="",M178=""),"",AVERAGE(M178:M180))</f>
        <v>-0.42850232851490211</v>
      </c>
      <c r="AB180" s="99">
        <f t="shared" ref="AB180:AB181" ca="1" si="255">IF(OR(N180="",N179="",N178=""),"",AVERAGE(N178:N180))</f>
        <v>-0.90397305205632839</v>
      </c>
      <c r="AC180" s="99">
        <f t="shared" ref="AC180:AC181" ca="1" si="256">IF(OR(O180="",O179="",O178=""),"",AVERAGE(O178:O180))</f>
        <v>-0.51761787214744748</v>
      </c>
      <c r="AD180" s="99">
        <f t="shared" ref="AD180:AD181" ca="1" si="257">IF(OR(P180="",P179="",P178=""),"",AVERAGE(P178:P180))</f>
        <v>-0.56271400759387158</v>
      </c>
      <c r="AE180" s="99">
        <f t="shared" ref="AE180:AE181" ca="1" si="258">IF(OR(Q180="",Q179="",Q178=""),"",AVERAGE(Q178:Q180))</f>
        <v>-0.63510979117516431</v>
      </c>
      <c r="AF180" s="99">
        <f t="shared" ref="AF180:AF181" ca="1" si="259">IF(OR(R180="",R179="",R178=""),"",AVERAGE(R178:R180))</f>
        <v>-0.38889571482760515</v>
      </c>
      <c r="AG180" s="99">
        <f t="shared" ref="AG180:AG181" ca="1" si="260">IF(OR(S180="",S179="",S178=""),"",AVERAGE(S178:S180))</f>
        <v>-0.69953116284723083</v>
      </c>
      <c r="AH180" s="99">
        <f t="shared" ref="AH180:AH181" ca="1" si="261">IF(OR(T180="",T179="",T178=""),"",AVERAGE(T178:T180))</f>
        <v>-0.151297358084414</v>
      </c>
    </row>
    <row r="181" spans="1:34" x14ac:dyDescent="0.3">
      <c r="A181" s="94">
        <v>43678</v>
      </c>
      <c r="B181" s="95">
        <f>IF('Raw Data'!B195="","",'Raw Data'!B195)</f>
        <v>4.4000000000000004</v>
      </c>
      <c r="C181" s="95">
        <f>IF('Raw Data'!C195="","",'Raw Data'!C195)</f>
        <v>5.5</v>
      </c>
      <c r="D181" s="95">
        <f>IF('Raw Data'!D195="","",'Raw Data'!D195)</f>
        <v>-0.95984568180960861</v>
      </c>
      <c r="E181" s="95">
        <f>IF('Raw Data'!E195="","",'Raw Data'!E195)</f>
        <v>-5.7178739021613776</v>
      </c>
      <c r="F181" s="95">
        <f>IF('Raw Data'!F195="","",'Raw Data'!F195)</f>
        <v>9.6000000000000032</v>
      </c>
      <c r="G181" s="95">
        <f>IF('Raw Data'!G195="","",'Raw Data'!G195)</f>
        <v>5.7000000000000028</v>
      </c>
      <c r="H181" s="95">
        <f>IF('Raw Data'!J195="","",'Raw Data'!J195)</f>
        <v>49.5</v>
      </c>
      <c r="I181" s="95">
        <f>IF('Raw Data'!K195="","",'Raw Data'!K195)</f>
        <v>53.8</v>
      </c>
      <c r="J181" s="105"/>
      <c r="K181" s="99">
        <f t="shared" ref="K181" ca="1" si="262">(B181-B$3)/B$4</f>
        <v>-0.98558422130768275</v>
      </c>
      <c r="L181" s="99">
        <f t="shared" ref="L181" ca="1" si="263">(C181-C$3)/C$4</f>
        <v>-1.0031281912161034</v>
      </c>
      <c r="M181" s="99">
        <f t="shared" ref="M181" ca="1" si="264">(D181-D$3)/D$4</f>
        <v>-0.54903377551491894</v>
      </c>
      <c r="N181" s="99">
        <f t="shared" ref="N181" ca="1" si="265">(E181-E$3)/E$4</f>
        <v>-0.776953932710438</v>
      </c>
      <c r="O181" s="99">
        <f t="shared" ref="O181" ca="1" si="266">(F181-F$3)/F$4</f>
        <v>-0.62951296309197802</v>
      </c>
      <c r="P181" s="99">
        <f t="shared" ref="P181" ca="1" si="267">(G181-G$3)/G$4</f>
        <v>-0.72543204323818777</v>
      </c>
      <c r="Q181" s="99">
        <f t="shared" ref="Q181" ca="1" si="268">(H181-H$3)/H$4</f>
        <v>-0.6351097911751642</v>
      </c>
      <c r="R181" s="99">
        <f t="shared" ref="R181" ca="1" si="269">(I181-I$3)/I$4</f>
        <v>-0.47072832825992122</v>
      </c>
      <c r="S181" s="99">
        <f t="shared" ref="S181" ca="1" si="270">AVERAGE(K181:P181)</f>
        <v>-0.77827418784655145</v>
      </c>
      <c r="T181" s="99">
        <f t="shared" ref="T181" ca="1" si="271">$BC$6*R181+$BD$6*Q181+$BE$6*P181+$BF$6*O181+$BG$6*N181+$BH$6*M181+$BI$6*L181</f>
        <v>-0.38644980368236659</v>
      </c>
      <c r="X181" s="94">
        <v>43678</v>
      </c>
      <c r="Y181" s="99">
        <f t="shared" ca="1" si="252"/>
        <v>-0.8379965602873477</v>
      </c>
      <c r="Z181" s="99">
        <f t="shared" ca="1" si="253"/>
        <v>-0.98792493640711232</v>
      </c>
      <c r="AA181" s="99">
        <f t="shared" ca="1" si="254"/>
        <v>-0.47028260817595635</v>
      </c>
      <c r="AB181" s="99">
        <f t="shared" ca="1" si="255"/>
        <v>-0.82828471575293872</v>
      </c>
      <c r="AC181" s="99">
        <f t="shared" ca="1" si="256"/>
        <v>-0.57916017216693938</v>
      </c>
      <c r="AD181" s="99">
        <f t="shared" ca="1" si="257"/>
        <v>-0.60339351650495077</v>
      </c>
      <c r="AE181" s="99">
        <f t="shared" ca="1" si="258"/>
        <v>-0.62317217719018292</v>
      </c>
      <c r="AF181" s="99">
        <f t="shared" ca="1" si="259"/>
        <v>-0.44004109822280202</v>
      </c>
      <c r="AG181" s="99">
        <f t="shared" ca="1" si="260"/>
        <v>-0.71784041821587419</v>
      </c>
      <c r="AH181" s="99">
        <f t="shared" ca="1" si="261"/>
        <v>-0.26806044944635693</v>
      </c>
    </row>
    <row r="182" spans="1:34" x14ac:dyDescent="0.3">
      <c r="A182" s="94">
        <v>43709</v>
      </c>
      <c r="B182" s="95">
        <f>IF('Raw Data'!B196="","",'Raw Data'!B196)</f>
        <v>5.8</v>
      </c>
      <c r="C182" s="95">
        <f>IF('Raw Data'!C196="","",'Raw Data'!C196)</f>
        <v>5.4</v>
      </c>
      <c r="D182" s="95">
        <f>IF('Raw Data'!D196="","",'Raw Data'!D196)</f>
        <v>-3.1953781501595566</v>
      </c>
      <c r="E182" s="95">
        <f>IF('Raw Data'!E196="","",'Raw Data'!E196)</f>
        <v>-8.3319841334934921</v>
      </c>
      <c r="F182" s="95">
        <f>IF('Raw Data'!F196="","",'Raw Data'!F196)</f>
        <v>9.5</v>
      </c>
      <c r="G182" s="95">
        <f>IF('Raw Data'!G196="","",'Raw Data'!G196)</f>
        <v>5.8999999999999941</v>
      </c>
      <c r="H182" s="95">
        <f>IF('Raw Data'!J196="","",'Raw Data'!J196)</f>
        <v>49.8</v>
      </c>
      <c r="I182" s="95">
        <f>IF('Raw Data'!K196="","",'Raw Data'!K196)</f>
        <v>53.7</v>
      </c>
      <c r="K182" s="99">
        <f t="shared" ref="K182:K183" ca="1" si="272">(B182-B$3)/B$4</f>
        <v>-0.71607631857489695</v>
      </c>
      <c r="L182" s="99">
        <f t="shared" ref="L182:L183" ca="1" si="273">(C182-C$3)/C$4</f>
        <v>-1.0122501441014979</v>
      </c>
      <c r="M182" s="99">
        <f t="shared" ref="M182:M183" ca="1" si="274">(D182-D$3)/D$4</f>
        <v>-0.68506900214308231</v>
      </c>
      <c r="N182" s="99">
        <f t="shared" ref="N182:N183" ca="1" si="275">(E182-E$3)/E$4</f>
        <v>-0.92004085337547004</v>
      </c>
      <c r="O182" s="99">
        <f t="shared" ref="O182:O183" ca="1" si="276">(F182-F$3)/F$4</f>
        <v>-0.6462972267336583</v>
      </c>
      <c r="P182" s="99">
        <f t="shared" ref="P182:P183" ca="1" si="277">(G182-G$3)/G$4</f>
        <v>-0.69492241155487977</v>
      </c>
      <c r="Q182" s="99">
        <f t="shared" ref="Q182" ca="1" si="278">(H182-H$3)/H$4</f>
        <v>-0.52767126531033504</v>
      </c>
      <c r="R182" s="99">
        <f t="shared" ref="R182" ca="1" si="279">(I182-I$3)/I$4</f>
        <v>-0.50141555829703754</v>
      </c>
      <c r="S182" s="99">
        <f t="shared" ref="S182" ca="1" si="280">AVERAGE(K182:P182)</f>
        <v>-0.77910932608058092</v>
      </c>
      <c r="T182" s="99">
        <f t="shared" ref="T182" ca="1" si="281">$BC$6*R182+$BD$6*Q182+$BE$6*P182+$BF$6*O182+$BG$6*N182+$BH$6*M182+$BI$6*L182</f>
        <v>-0.48145075960996753</v>
      </c>
      <c r="X182" s="94">
        <v>43709</v>
      </c>
      <c r="Y182" s="99">
        <f t="shared" ref="Y182" ca="1" si="282">IF(OR(K182="",K181="",K180=""),"",AVERAGE(K180:K182))</f>
        <v>-0.87008083442220308</v>
      </c>
      <c r="Z182" s="99">
        <f t="shared" ref="Z182" ca="1" si="283">IF(OR(L182="",L181="",L180=""),"",AVERAGE(L180:L182))</f>
        <v>-1.0000875402543052</v>
      </c>
      <c r="AA182" s="99">
        <f t="shared" ref="AA182" ca="1" si="284">IF(OR(M182="",M181="",M180=""),"",AVERAGE(M180:M182))</f>
        <v>-0.5050776114031571</v>
      </c>
      <c r="AB182" s="99">
        <f t="shared" ref="AB182" ca="1" si="285">IF(OR(N182="",N181="",N180=""),"",AVERAGE(N180:N182))</f>
        <v>-0.82331615663909208</v>
      </c>
      <c r="AC182" s="99">
        <f t="shared" ref="AC182" ca="1" si="286">IF(OR(O182="",O181="",O180=""),"",AVERAGE(O180:O182))</f>
        <v>-0.62391820854475177</v>
      </c>
      <c r="AD182" s="99">
        <f t="shared" ref="AD182" ca="1" si="287">IF(OR(P182="",P181="",P180=""),"",AVERAGE(P180:P182))</f>
        <v>-0.71017722739653344</v>
      </c>
      <c r="AE182" s="99">
        <f t="shared" ref="AE182" ca="1" si="288">IF(OR(Q182="",Q181="",Q180=""),"",AVERAGE(Q180:Q182))</f>
        <v>-0.57542172125025848</v>
      </c>
      <c r="AF182" s="99">
        <f t="shared" ref="AF182" ca="1" si="289">IF(OR(R182="",R181="",R180=""),"",AVERAGE(R180:R182))</f>
        <v>-0.49118648161799872</v>
      </c>
      <c r="AG182" s="99">
        <f t="shared" ref="AG182" ca="1" si="290">IF(OR(S182="",S181="",S180=""),"",AVERAGE(S180:S182))</f>
        <v>-0.75544292977667382</v>
      </c>
      <c r="AH182" s="99">
        <f t="shared" ref="AH182" ca="1" si="291">IF(OR(T182="",T181="",T180=""),"",AVERAGE(T180:T182))</f>
        <v>-0.31175507645989126</v>
      </c>
    </row>
    <row r="183" spans="1:34" x14ac:dyDescent="0.3">
      <c r="A183" s="94">
        <v>43739</v>
      </c>
      <c r="B183" s="95">
        <f>IF('Raw Data'!B197="","",'Raw Data'!B197)</f>
        <v>4.7</v>
      </c>
      <c r="C183" s="95">
        <f>IF('Raw Data'!C197="","",'Raw Data'!C197)</f>
        <v>5.2</v>
      </c>
      <c r="D183" s="95">
        <f>IF('Raw Data'!D197="","",'Raw Data'!D197)</f>
        <v>-0.80868127682924285</v>
      </c>
      <c r="E183" s="95">
        <f>IF('Raw Data'!E197="","",'Raw Data'!E197)</f>
        <v>-6.192831383752142</v>
      </c>
      <c r="F183" s="95">
        <f>IF('Raw Data'!F197="","",'Raw Data'!F197)</f>
        <v>8.6000000000000032</v>
      </c>
      <c r="G183" s="95">
        <f>IF('Raw Data'!G197="","",'Raw Data'!G197)</f>
        <v>4.9999999999999973</v>
      </c>
      <c r="H183" s="95">
        <f>IF('Raw Data'!J197="","",'Raw Data'!J197)</f>
        <v>49.3</v>
      </c>
      <c r="I183" s="95">
        <f>IF('Raw Data'!K197="","",'Raw Data'!K197)</f>
        <v>52.8</v>
      </c>
      <c r="K183" s="99">
        <f t="shared" ca="1" si="272"/>
        <v>-0.92783252786494297</v>
      </c>
      <c r="L183" s="99">
        <f t="shared" ca="1" si="273"/>
        <v>-1.0304940498722872</v>
      </c>
      <c r="M183" s="99">
        <f t="shared" ca="1" si="274"/>
        <v>-0.53983521348070529</v>
      </c>
      <c r="N183" s="99">
        <f t="shared" ca="1" si="275"/>
        <v>-0.80295138403176558</v>
      </c>
      <c r="O183" s="99">
        <f t="shared" ca="1" si="276"/>
        <v>-0.79735559950877488</v>
      </c>
      <c r="P183" s="99">
        <f t="shared" ca="1" si="277"/>
        <v>-0.83221575412977089</v>
      </c>
      <c r="Q183" s="99">
        <f t="shared" ref="Q183" ca="1" si="292">(H183-H$3)/H$4</f>
        <v>-0.70673547508505197</v>
      </c>
      <c r="R183" s="99">
        <f t="shared" ref="R183" ca="1" si="293">(I183-I$3)/I$4</f>
        <v>-0.77760062863110202</v>
      </c>
      <c r="S183" s="99">
        <f t="shared" ref="S183" ca="1" si="294">AVERAGE(K183:P183)</f>
        <v>-0.82178075481470769</v>
      </c>
      <c r="T183" s="99">
        <f t="shared" ref="T183" ca="1" si="295">$BC$6*R183+$BD$6*Q183+$BE$6*P183+$BF$6*O183+$BG$6*N183+$BH$6*M183+$BI$6*L183</f>
        <v>-0.49979616918465342</v>
      </c>
      <c r="X183" s="94">
        <v>43739</v>
      </c>
      <c r="Y183" s="99">
        <f t="shared" ref="Y183:Y185" ca="1" si="296">IF(OR(K183="",K182="",K181=""),"",AVERAGE(K181:K183))</f>
        <v>-0.87649768924917426</v>
      </c>
      <c r="Z183" s="99">
        <f t="shared" ref="Z183:Z185" ca="1" si="297">IF(OR(L183="",L182="",L181=""),"",AVERAGE(L181:L183))</f>
        <v>-1.0152907950632961</v>
      </c>
      <c r="AA183" s="99">
        <f t="shared" ref="AA183:AA185" ca="1" si="298">IF(OR(M183="",M182="",M181=""),"",AVERAGE(M181:M183))</f>
        <v>-0.59131266371290214</v>
      </c>
      <c r="AB183" s="99">
        <f t="shared" ref="AB183:AB185" ca="1" si="299">IF(OR(N183="",N182="",N181=""),"",AVERAGE(N181:N183))</f>
        <v>-0.83331539003922461</v>
      </c>
      <c r="AC183" s="99">
        <f t="shared" ref="AC183:AC185" ca="1" si="300">IF(OR(O183="",O182="",O181=""),"",AVERAGE(O181:O183))</f>
        <v>-0.69105526311147047</v>
      </c>
      <c r="AD183" s="99">
        <f t="shared" ref="AD183:AD185" ca="1" si="301">IF(OR(P183="",P182="",P181=""),"",AVERAGE(P181:P183))</f>
        <v>-0.75085673630761285</v>
      </c>
      <c r="AE183" s="99">
        <f t="shared" ref="AE183:AE185" ca="1" si="302">IF(OR(Q183="",Q182="",Q181=""),"",AVERAGE(Q181:Q183))</f>
        <v>-0.6231721771901837</v>
      </c>
      <c r="AF183" s="99">
        <f t="shared" ref="AF183:AF185" ca="1" si="303">IF(OR(R183="",R182="",R181=""),"",AVERAGE(R181:R183))</f>
        <v>-0.58324817172935361</v>
      </c>
      <c r="AG183" s="99">
        <f t="shared" ref="AG183:AG185" ca="1" si="304">IF(OR(S183="",S182="",S181=""),"",AVERAGE(S181:S183))</f>
        <v>-0.79305475624728006</v>
      </c>
      <c r="AH183" s="99">
        <f t="shared" ref="AH183:AH185" ca="1" si="305">IF(OR(T183="",T182="",T181=""),"",AVERAGE(T181:T183))</f>
        <v>-0.45589891082566253</v>
      </c>
    </row>
    <row r="184" spans="1:34" x14ac:dyDescent="0.3">
      <c r="A184" s="94">
        <v>43770</v>
      </c>
      <c r="B184" s="95">
        <f>IF('Raw Data'!B198="","",'Raw Data'!B198)</f>
        <v>6.2</v>
      </c>
      <c r="C184" s="95">
        <f>IF('Raw Data'!C198="","",'Raw Data'!C198)</f>
        <v>5.2</v>
      </c>
      <c r="D184" s="95">
        <f>IF('Raw Data'!D198="","",'Raw Data'!D198)</f>
        <v>-1.2597208024876387</v>
      </c>
      <c r="E184" s="95">
        <f>IF('Raw Data'!E198="","",'Raw Data'!E198)</f>
        <v>3.1016033919754684</v>
      </c>
      <c r="F184" s="95">
        <f>IF('Raw Data'!F198="","",'Raw Data'!F198)</f>
        <v>7.9</v>
      </c>
      <c r="G184" s="95">
        <f>IF('Raw Data'!G198="","",'Raw Data'!G198)</f>
        <v>5</v>
      </c>
      <c r="H184" s="95">
        <f>IF('Raw Data'!J198="","",'Raw Data'!J198)</f>
        <v>50.2</v>
      </c>
      <c r="I184" s="95">
        <f>IF('Raw Data'!K198="","",'Raw Data'!K198)</f>
        <v>54.4</v>
      </c>
      <c r="K184" s="99">
        <f t="shared" ref="K184:K185" ca="1" si="306">(B184-B$3)/B$4</f>
        <v>-0.63907406065124384</v>
      </c>
      <c r="L184" s="99">
        <f t="shared" ref="L184:L185" ca="1" si="307">(C184-C$3)/C$4</f>
        <v>-1.0304940498722872</v>
      </c>
      <c r="M184" s="99">
        <f t="shared" ref="M184:M185" ca="1" si="308">(D184-D$3)/D$4</f>
        <v>-0.56728158921439675</v>
      </c>
      <c r="N184" s="99">
        <f t="shared" ref="N184:N185" ca="1" si="309">(E184-E$3)/E$4</f>
        <v>-0.29420770695157411</v>
      </c>
      <c r="O184" s="99">
        <f t="shared" ref="O184:O185" ca="1" si="310">(F184-F$3)/F$4</f>
        <v>-0.91484544500053311</v>
      </c>
      <c r="P184" s="99">
        <f t="shared" ref="P184:P185" ca="1" si="311">(G184-G$3)/G$4</f>
        <v>-0.83221575412977056</v>
      </c>
      <c r="Q184" s="99">
        <f t="shared" ref="Q184:Q185" ca="1" si="312">(H184-H$3)/H$4</f>
        <v>-0.38441989749055955</v>
      </c>
      <c r="R184" s="99">
        <f t="shared" ref="R184:R185" ca="1" si="313">(I184-I$3)/I$4</f>
        <v>-0.28660494803721231</v>
      </c>
      <c r="S184" s="99">
        <f t="shared" ref="S184:S185" ca="1" si="314">AVERAGE(K184:P184)</f>
        <v>-0.71301976763663433</v>
      </c>
      <c r="T184" s="99">
        <f t="shared" ref="T184:T185" ca="1" si="315">$BC$6*R184+$BD$6*Q184+$BE$6*P184+$BF$6*O184+$BG$6*N184+$BH$6*M184+$BI$6*L184</f>
        <v>-0.61078403874619058</v>
      </c>
      <c r="U184" s="113"/>
      <c r="V184" s="113"/>
      <c r="W184" s="113"/>
      <c r="X184" s="108">
        <v>43770</v>
      </c>
      <c r="Y184" s="99">
        <f t="shared" ca="1" si="296"/>
        <v>-0.76099430236369459</v>
      </c>
      <c r="Z184" s="99">
        <f t="shared" ca="1" si="297"/>
        <v>-1.0244127479486909</v>
      </c>
      <c r="AA184" s="99">
        <f t="shared" ca="1" si="298"/>
        <v>-0.59739526827939482</v>
      </c>
      <c r="AB184" s="99">
        <f t="shared" ca="1" si="299"/>
        <v>-0.67239998145293667</v>
      </c>
      <c r="AC184" s="99">
        <f t="shared" ca="1" si="300"/>
        <v>-0.78616609041432206</v>
      </c>
      <c r="AD184" s="99">
        <f t="shared" ca="1" si="301"/>
        <v>-0.78645130660480722</v>
      </c>
      <c r="AE184" s="99">
        <f t="shared" ca="1" si="302"/>
        <v>-0.53960887929531554</v>
      </c>
      <c r="AF184" s="99">
        <f t="shared" ca="1" si="303"/>
        <v>-0.52187371165511731</v>
      </c>
      <c r="AG184" s="99">
        <f t="shared" ca="1" si="304"/>
        <v>-0.7713032828439742</v>
      </c>
      <c r="AH184" s="99">
        <f t="shared" ca="1" si="305"/>
        <v>-0.53067698918027051</v>
      </c>
    </row>
    <row r="185" spans="1:34" s="113" customFormat="1" x14ac:dyDescent="0.3">
      <c r="A185" s="108">
        <v>43800</v>
      </c>
      <c r="B185" s="112">
        <f>IF('Raw Data'!B199="","",'Raw Data'!B199)</f>
        <v>6.9</v>
      </c>
      <c r="C185" s="112">
        <f>IF('Raw Data'!C199="","",'Raw Data'!C199)</f>
        <v>5.4</v>
      </c>
      <c r="D185" s="112">
        <f>IF('Raw Data'!D199="","",'Raw Data'!D199)</f>
        <v>8.061013419301128</v>
      </c>
      <c r="E185" s="95">
        <f>IF('Raw Data'!E199="","",'Raw Data'!E199)</f>
        <v>18.693137471238916</v>
      </c>
      <c r="F185" s="112">
        <f>IF('Raw Data'!F199="","",'Raw Data'!F199)</f>
        <v>7.8000000000000007</v>
      </c>
      <c r="G185" s="112">
        <f>IF('Raw Data'!G199="","",'Raw Data'!G199)</f>
        <v>4.5999999999999943</v>
      </c>
      <c r="H185" s="112">
        <f>IF('Raw Data'!J199="","",'Raw Data'!J199)</f>
        <v>50.2</v>
      </c>
      <c r="I185" s="112">
        <f>IF('Raw Data'!K199="","",'Raw Data'!K199)</f>
        <v>53.5</v>
      </c>
      <c r="K185" s="99">
        <f t="shared" ca="1" si="306"/>
        <v>-0.50432010928485083</v>
      </c>
      <c r="L185" s="99">
        <f t="shared" ca="1" si="307"/>
        <v>-1.0122501441014979</v>
      </c>
      <c r="M185" s="99">
        <f t="shared" ca="1" si="308"/>
        <v>-1.0208717039877572E-4</v>
      </c>
      <c r="N185" s="99">
        <f t="shared" ca="1" si="309"/>
        <v>0.55921636564725108</v>
      </c>
      <c r="O185" s="99">
        <f t="shared" ca="1" si="310"/>
        <v>-0.93162970864221273</v>
      </c>
      <c r="P185" s="99">
        <f t="shared" ca="1" si="311"/>
        <v>-0.89323501749638989</v>
      </c>
      <c r="Q185" s="99">
        <f t="shared" ca="1" si="312"/>
        <v>-0.38441989749055955</v>
      </c>
      <c r="R185" s="99">
        <f t="shared" ca="1" si="313"/>
        <v>-0.56279001837127463</v>
      </c>
      <c r="S185" s="99">
        <f t="shared" ca="1" si="314"/>
        <v>-0.46372011684134984</v>
      </c>
      <c r="T185" s="99">
        <f t="shared" ca="1" si="315"/>
        <v>-0.53456971244782681</v>
      </c>
      <c r="X185" s="108">
        <v>43800</v>
      </c>
      <c r="Y185" s="99">
        <f t="shared" ca="1" si="296"/>
        <v>-0.69040889926701254</v>
      </c>
      <c r="Z185" s="99">
        <f t="shared" ca="1" si="297"/>
        <v>-1.0244127479486906</v>
      </c>
      <c r="AA185" s="99">
        <f t="shared" ca="1" si="298"/>
        <v>-0.3690729632885002</v>
      </c>
      <c r="AB185" s="99">
        <f t="shared" ca="1" si="299"/>
        <v>-0.17931424177869623</v>
      </c>
      <c r="AC185" s="99">
        <f t="shared" ca="1" si="300"/>
        <v>-0.88127691771717365</v>
      </c>
      <c r="AD185" s="99">
        <f t="shared" ca="1" si="301"/>
        <v>-0.85255550858531048</v>
      </c>
      <c r="AE185" s="99">
        <f t="shared" ca="1" si="302"/>
        <v>-0.49185842335539037</v>
      </c>
      <c r="AF185" s="99">
        <f t="shared" ca="1" si="303"/>
        <v>-0.5423318650131963</v>
      </c>
      <c r="AG185" s="99">
        <f t="shared" ca="1" si="304"/>
        <v>-0.66617354643089721</v>
      </c>
      <c r="AH185" s="99">
        <f t="shared" ca="1" si="305"/>
        <v>-0.54838330679289027</v>
      </c>
    </row>
    <row r="186" spans="1:34" s="113" customFormat="1" x14ac:dyDescent="0.3">
      <c r="A186" s="94">
        <v>43831</v>
      </c>
      <c r="B186" s="112">
        <f>IF('Raw Data'!B200="","",'Raw Data'!B200)</f>
        <v>-13.5</v>
      </c>
      <c r="C186" s="112">
        <f>IF('Raw Data'!C200="","",'Raw Data'!C200)</f>
        <v>-24.5</v>
      </c>
      <c r="D186" s="112">
        <f>IF('Raw Data'!D200="","",'Raw Data'!D200)</f>
        <v>-17.229911678017761</v>
      </c>
      <c r="E186" s="95">
        <f>IF('Raw Data'!E200="","",'Raw Data'!E200)</f>
        <v>-6.7406812926524395</v>
      </c>
      <c r="F186" s="112">
        <f>IF('Raw Data'!F200="","",'Raw Data'!F200)</f>
        <v>6.699999999999994</v>
      </c>
      <c r="G186" s="112">
        <f>IF('Raw Data'!G200="","",'Raw Data'!G200)</f>
        <v>-24.799999999999997</v>
      </c>
      <c r="H186" s="112">
        <f>IF('Raw Data'!J200="","",'Raw Data'!J200)</f>
        <v>50</v>
      </c>
      <c r="I186" s="112">
        <f>IF('Raw Data'!K200="","",'Raw Data'!K200)</f>
        <v>54.1</v>
      </c>
      <c r="K186" s="99">
        <f t="shared" ref="K186:K188" ca="1" si="316">(B186-B$3)/B$4</f>
        <v>-4.43143526339116</v>
      </c>
      <c r="L186" s="99">
        <f t="shared" ref="L186:L188" ca="1" si="317">(C186-C$3)/C$4</f>
        <v>-3.7397140568344924</v>
      </c>
      <c r="M186" s="99">
        <f t="shared" ref="M186:M188" ca="1" si="318">(D186-D$3)/D$4</f>
        <v>-1.5390896778042715</v>
      </c>
      <c r="N186" s="99">
        <f t="shared" ref="N186:N188" ca="1" si="319">(E186-E$3)/E$4</f>
        <v>-0.83293870266569148</v>
      </c>
      <c r="O186" s="99">
        <f t="shared" ref="O186:O188" ca="1" si="320">(F186-F$3)/F$4</f>
        <v>-1.1162566087006904</v>
      </c>
      <c r="P186" s="99">
        <f t="shared" ref="P186:P188" ca="1" si="321">(G186-G$3)/G$4</f>
        <v>-5.3781508749428486</v>
      </c>
      <c r="Q186" s="99">
        <f t="shared" ref="Q186:Q188" ca="1" si="322">(H186-H$3)/H$4</f>
        <v>-0.45604558140044732</v>
      </c>
      <c r="R186" s="99">
        <f t="shared" ref="R186:R188" ca="1" si="323">(I186-I$3)/I$4</f>
        <v>-0.37866663814856566</v>
      </c>
      <c r="S186" s="99">
        <f t="shared" ref="S186:S188" ca="1" si="324">AVERAGE(K186:P186)</f>
        <v>-2.8395975307231924</v>
      </c>
      <c r="T186" s="99">
        <f t="shared" ref="T186:T188" ca="1" si="325">$BC$6*R186+$BD$6*Q186+$BE$6*P186+$BF$6*O186+$BG$6*N186+$BH$6*M186+$BI$6*L186</f>
        <v>-0.41213416654477086</v>
      </c>
      <c r="X186" s="94">
        <v>43831</v>
      </c>
      <c r="Y186" s="99">
        <f t="shared" ref="Y186:Y188" ca="1" si="326">IF(OR(K186="",K185="",K184=""),"",AVERAGE(K184:K186))</f>
        <v>-1.8582764777757514</v>
      </c>
      <c r="Z186" s="99">
        <f t="shared" ref="Z186:Z188" ca="1" si="327">IF(OR(L186="",L185="",L184=""),"",AVERAGE(L184:L186))</f>
        <v>-1.9274860836027592</v>
      </c>
      <c r="AA186" s="99">
        <f t="shared" ref="AA186:AA188" ca="1" si="328">IF(OR(M186="",M185="",M184=""),"",AVERAGE(M184:M186))</f>
        <v>-0.70215778472968893</v>
      </c>
      <c r="AB186" s="99">
        <f t="shared" ref="AB186:AB188" ca="1" si="329">IF(OR(N186="",N185="",N184=""),"",AVERAGE(N184:N186))</f>
        <v>-0.18931001465667152</v>
      </c>
      <c r="AC186" s="99">
        <f t="shared" ref="AC186:AC188" ca="1" si="330">IF(OR(O186="",O185="",O184=""),"",AVERAGE(O184:O186))</f>
        <v>-0.98757725411447872</v>
      </c>
      <c r="AD186" s="99">
        <f t="shared" ref="AD186:AD188" ca="1" si="331">IF(OR(P186="",P185="",P184=""),"",AVERAGE(P184:P186))</f>
        <v>-2.3678672155230029</v>
      </c>
      <c r="AE186" s="99">
        <f t="shared" ref="AE186:AE188" ca="1" si="332">IF(OR(Q186="",Q185="",Q184=""),"",AVERAGE(Q184:Q186))</f>
        <v>-0.4082951254605221</v>
      </c>
      <c r="AF186" s="99">
        <f t="shared" ref="AF186:AF188" ca="1" si="333">IF(OR(R186="",R185="",R184=""),"",AVERAGE(R184:R186))</f>
        <v>-0.40935386818568426</v>
      </c>
      <c r="AG186" s="99">
        <f t="shared" ref="AG186:AG188" ca="1" si="334">IF(OR(S186="",S185="",S184=""),"",AVERAGE(S184:S186))</f>
        <v>-1.3387791384003922</v>
      </c>
      <c r="AH186" s="99">
        <f t="shared" ref="AH186:AH188" ca="1" si="335">IF(OR(T186="",T185="",T184=""),"",AVERAGE(T184:T186))</f>
        <v>-0.51916263924626271</v>
      </c>
    </row>
    <row r="187" spans="1:34" s="113" customFormat="1" x14ac:dyDescent="0.3">
      <c r="A187" s="94">
        <v>43862</v>
      </c>
      <c r="B187" s="112">
        <f>IF('Raw Data'!B201="","",'Raw Data'!B201)</f>
        <v>-13.5</v>
      </c>
      <c r="C187" s="112">
        <f>IF('Raw Data'!C201="","",'Raw Data'!C201)</f>
        <v>-24.5</v>
      </c>
      <c r="D187" s="112">
        <f>IF('Raw Data'!D201="","",'Raw Data'!D201)</f>
        <v>-17.229911678017761</v>
      </c>
      <c r="E187" s="95">
        <f>IF('Raw Data'!E201="","",'Raw Data'!E201)</f>
        <v>-6.7406812926524395</v>
      </c>
      <c r="F187" s="112">
        <f>IF('Raw Data'!F201="","",'Raw Data'!F201)</f>
        <v>6.8999999999999968</v>
      </c>
      <c r="G187" s="112">
        <f>IF('Raw Data'!G201="","",'Raw Data'!G201)</f>
        <v>-24.700000000000003</v>
      </c>
      <c r="H187" s="112">
        <f>IF('Raw Data'!J201="","",'Raw Data'!J201)</f>
        <v>35.700000000000003</v>
      </c>
      <c r="I187" s="112">
        <f>IF('Raw Data'!K201="","",'Raw Data'!K201)</f>
        <v>29.6</v>
      </c>
      <c r="K187" s="99">
        <f t="shared" ca="1" si="316"/>
        <v>-4.43143526339116</v>
      </c>
      <c r="L187" s="99">
        <f t="shared" ca="1" si="317"/>
        <v>-3.7397140568344924</v>
      </c>
      <c r="M187" s="99">
        <f t="shared" ca="1" si="318"/>
        <v>-1.5390896778042715</v>
      </c>
      <c r="N187" s="99">
        <f t="shared" ca="1" si="319"/>
        <v>-0.83293870266569148</v>
      </c>
      <c r="O187" s="99">
        <f t="shared" ca="1" si="320"/>
        <v>-1.0826880814173305</v>
      </c>
      <c r="P187" s="99">
        <f t="shared" ca="1" si="321"/>
        <v>-5.3628960591011943</v>
      </c>
      <c r="Q187" s="99">
        <f t="shared" ca="1" si="322"/>
        <v>-5.5772819809573493</v>
      </c>
      <c r="R187" s="99">
        <f t="shared" ca="1" si="323"/>
        <v>-7.8970379972424958</v>
      </c>
      <c r="S187" s="99">
        <f t="shared" ca="1" si="324"/>
        <v>-2.8314603068690238</v>
      </c>
      <c r="T187" s="99">
        <f t="shared" ca="1" si="325"/>
        <v>-4.1595492948641821</v>
      </c>
      <c r="X187" s="94">
        <v>43862</v>
      </c>
      <c r="Y187" s="99">
        <f t="shared" ca="1" si="326"/>
        <v>-3.1223968786890572</v>
      </c>
      <c r="Z187" s="99">
        <f t="shared" ca="1" si="327"/>
        <v>-2.8305594192568275</v>
      </c>
      <c r="AA187" s="99">
        <f t="shared" ca="1" si="328"/>
        <v>-1.0260938142596474</v>
      </c>
      <c r="AB187" s="99">
        <f t="shared" ca="1" si="329"/>
        <v>-0.36888701322804396</v>
      </c>
      <c r="AC187" s="99">
        <f t="shared" ca="1" si="330"/>
        <v>-1.0435247995867447</v>
      </c>
      <c r="AD187" s="99">
        <f t="shared" ca="1" si="331"/>
        <v>-3.8780939838468114</v>
      </c>
      <c r="AE187" s="99">
        <f t="shared" ca="1" si="332"/>
        <v>-2.1392491532827855</v>
      </c>
      <c r="AF187" s="99">
        <f t="shared" ca="1" si="333"/>
        <v>-2.9461648845874451</v>
      </c>
      <c r="AG187" s="99">
        <f t="shared" ca="1" si="334"/>
        <v>-2.0449259848111887</v>
      </c>
      <c r="AH187" s="99">
        <f t="shared" ca="1" si="335"/>
        <v>-1.7020843912855934</v>
      </c>
    </row>
    <row r="188" spans="1:34" s="113" customFormat="1" x14ac:dyDescent="0.3">
      <c r="A188" s="94">
        <v>43891</v>
      </c>
      <c r="B188" s="112">
        <f>IF('Raw Data'!B202="","",'Raw Data'!B202)</f>
        <v>-1.1000000000000001</v>
      </c>
      <c r="C188" s="112">
        <f>IF('Raw Data'!C202="","",'Raw Data'!C202)</f>
        <v>-16.100000000000001</v>
      </c>
      <c r="D188" s="112">
        <f>IF('Raw Data'!D202="","",'Raw Data'!D202)</f>
        <v>-6.6001414024648613</v>
      </c>
      <c r="E188" s="95">
        <f>IF('Raw Data'!E202="","",'Raw Data'!E202)</f>
        <v>0.20372913635691589</v>
      </c>
      <c r="F188" s="112">
        <f>IF('Raw Data'!F202="","",'Raw Data'!F202)</f>
        <v>8.4000000000000021</v>
      </c>
      <c r="G188" s="112">
        <f>IF('Raw Data'!G202="","",'Raw Data'!G202)</f>
        <v>-18.599999999999998</v>
      </c>
      <c r="H188" s="112">
        <f>IF('Raw Data'!J202="","",'Raw Data'!J202)</f>
        <v>52</v>
      </c>
      <c r="I188" s="112">
        <f>IF('Raw Data'!K202="","",'Raw Data'!K202)</f>
        <v>52.3</v>
      </c>
      <c r="K188" s="99">
        <f t="shared" ca="1" si="316"/>
        <v>-2.0443652677579132</v>
      </c>
      <c r="L188" s="99">
        <f t="shared" ca="1" si="317"/>
        <v>-2.9734700144613435</v>
      </c>
      <c r="M188" s="99">
        <f t="shared" ca="1" si="318"/>
        <v>-0.89225353075091773</v>
      </c>
      <c r="N188" s="99">
        <f t="shared" ca="1" si="319"/>
        <v>-0.4528268419601354</v>
      </c>
      <c r="O188" s="99">
        <f t="shared" ca="1" si="320"/>
        <v>-0.83092412679213445</v>
      </c>
      <c r="P188" s="99">
        <f t="shared" ca="1" si="321"/>
        <v>-4.4323522927602612</v>
      </c>
      <c r="Q188" s="99">
        <f t="shared" ca="1" si="322"/>
        <v>0.26021125769842024</v>
      </c>
      <c r="R188" s="99">
        <f t="shared" ca="1" si="323"/>
        <v>-0.93103677881669245</v>
      </c>
      <c r="S188" s="99">
        <f t="shared" ca="1" si="324"/>
        <v>-1.9376986790804509</v>
      </c>
      <c r="T188" s="99">
        <f t="shared" ca="1" si="325"/>
        <v>-0.21958657752270905</v>
      </c>
      <c r="X188" s="108">
        <v>43891</v>
      </c>
      <c r="Y188" s="99">
        <f t="shared" ca="1" si="326"/>
        <v>-3.6357452648467441</v>
      </c>
      <c r="Z188" s="99">
        <f t="shared" ca="1" si="327"/>
        <v>-3.4842993760434431</v>
      </c>
      <c r="AA188" s="99">
        <f t="shared" ca="1" si="328"/>
        <v>-1.3234776287864869</v>
      </c>
      <c r="AB188" s="99">
        <f t="shared" ca="1" si="329"/>
        <v>-0.70623474909717288</v>
      </c>
      <c r="AC188" s="99">
        <f t="shared" ca="1" si="330"/>
        <v>-1.0099562723033852</v>
      </c>
      <c r="AD188" s="99">
        <f t="shared" ca="1" si="331"/>
        <v>-5.0577997422681014</v>
      </c>
      <c r="AE188" s="99">
        <f t="shared" ca="1" si="332"/>
        <v>-1.9243721015531257</v>
      </c>
      <c r="AF188" s="99">
        <f t="shared" ca="1" si="333"/>
        <v>-3.0689138047359177</v>
      </c>
      <c r="AG188" s="99">
        <f t="shared" ca="1" si="334"/>
        <v>-2.5362521722242222</v>
      </c>
      <c r="AH188" s="99">
        <f t="shared" ca="1" si="335"/>
        <v>-1.5970900129772208</v>
      </c>
    </row>
    <row r="189" spans="1:34" s="113" customFormat="1" x14ac:dyDescent="0.3">
      <c r="A189" s="94">
        <v>43922</v>
      </c>
      <c r="B189" s="114">
        <v>0.89658236251379797</v>
      </c>
      <c r="C189" s="114">
        <v>-16.591480840098701</v>
      </c>
      <c r="D189" s="114">
        <v>-9.4247498877831308</v>
      </c>
      <c r="E189" s="114">
        <v>-8.1878680914536908</v>
      </c>
      <c r="F189" s="114">
        <v>8.5241805494865108</v>
      </c>
      <c r="G189" s="114">
        <v>-13.8131386051039</v>
      </c>
      <c r="H189" s="114">
        <v>51.373951995229802</v>
      </c>
      <c r="I189" s="114">
        <v>47.918332219139202</v>
      </c>
      <c r="K189" s="115">
        <f t="shared" ref="K189:K191" ca="1" si="336">(B189-B$3)/B$4</f>
        <v>-1.660011892647653</v>
      </c>
      <c r="L189" s="115">
        <f t="shared" ref="L189:L191" ca="1" si="337">(C189-C$3)/C$4</f>
        <v>-3.0183026651358884</v>
      </c>
      <c r="M189" s="115">
        <f t="shared" ref="M189:M191" ca="1" si="338">(D189-D$3)/D$4</f>
        <v>-1.0641348435370912</v>
      </c>
      <c r="N189" s="115">
        <f t="shared" ref="N189:N191" ca="1" si="339">(E189-E$3)/E$4</f>
        <v>-0.91215246350317314</v>
      </c>
      <c r="O189" s="115">
        <f t="shared" ref="O189:O191" ca="1" si="340">(F189-F$3)/F$4</f>
        <v>-0.81008133597463228</v>
      </c>
      <c r="P189" s="115">
        <f t="shared" ref="P189:P191" ca="1" si="341">(G189-G$3)/G$4</f>
        <v>-3.7021254023736025</v>
      </c>
      <c r="Q189" s="115">
        <f t="shared" ref="Q189:Q191" ca="1" si="342">(H189-H$3)/H$4</f>
        <v>3.6005675187993025E-2</v>
      </c>
      <c r="R189" s="115">
        <f t="shared" ref="R189:R191" ca="1" si="343">(I189-I$3)/I$4</f>
        <v>-2.2756492501917314</v>
      </c>
      <c r="S189" s="115">
        <f t="shared" ref="S189:S191" ca="1" si="344">AVERAGE(K189:P189)</f>
        <v>-1.86113476719534</v>
      </c>
      <c r="T189" s="115">
        <f t="shared" ref="T189:T191" ca="1" si="345">$BC$6*R189+$BD$6*Q189+$BE$6*P189+$BF$6*O189+$BG$6*N189+$BH$6*M189+$BI$6*L189</f>
        <v>-0.94480665222455074</v>
      </c>
      <c r="X189" s="108">
        <v>43922</v>
      </c>
      <c r="Y189" s="115">
        <f t="shared" ref="Y189:Y191" ca="1" si="346">IF(OR(K189="",K188="",K187=""),"",AVERAGE(K187:K189))</f>
        <v>-2.7119374745989084</v>
      </c>
      <c r="Z189" s="115">
        <f t="shared" ref="Z189:Z191" ca="1" si="347">IF(OR(L189="",L188="",L187=""),"",AVERAGE(L187:L189))</f>
        <v>-3.2438289121439081</v>
      </c>
      <c r="AA189" s="115">
        <f t="shared" ref="AA189:AA191" ca="1" si="348">IF(OR(M189="",M188="",M187=""),"",AVERAGE(M187:M189))</f>
        <v>-1.1651593506974267</v>
      </c>
      <c r="AB189" s="115">
        <f t="shared" ref="AB189:AB191" ca="1" si="349">IF(OR(N189="",N188="",N187=""),"",AVERAGE(N187:N189))</f>
        <v>-0.73263933604300002</v>
      </c>
      <c r="AC189" s="115">
        <f t="shared" ref="AC189:AC191" ca="1" si="350">IF(OR(O189="",O188="",O187=""),"",AVERAGE(O187:O189))</f>
        <v>-0.90789784806136575</v>
      </c>
      <c r="AD189" s="115">
        <f t="shared" ref="AD189:AD191" ca="1" si="351">IF(OR(P189="",P188="",P187=""),"",AVERAGE(P187:P189))</f>
        <v>-4.4991245847450196</v>
      </c>
      <c r="AE189" s="115">
        <f t="shared" ref="AE189:AE191" ca="1" si="352">IF(OR(Q189="",Q188="",Q187=""),"",AVERAGE(Q187:Q189))</f>
        <v>-1.7603550160236454</v>
      </c>
      <c r="AF189" s="115">
        <f t="shared" ref="AF189:AF191" ca="1" si="353">IF(OR(R189="",R188="",R187=""),"",AVERAGE(R187:R189))</f>
        <v>-3.7012413420836396</v>
      </c>
      <c r="AG189" s="115">
        <f t="shared" ref="AG189:AG191" ca="1" si="354">IF(OR(S189="",S188="",S187=""),"",AVERAGE(S187:S189))</f>
        <v>-2.2100979177149385</v>
      </c>
      <c r="AH189" s="115">
        <f t="shared" ref="AH189:AH191" ca="1" si="355">IF(OR(T189="",T188="",T187=""),"",AVERAGE(T187:T189))</f>
        <v>-1.774647508203814</v>
      </c>
    </row>
    <row r="190" spans="1:34" s="113" customFormat="1" x14ac:dyDescent="0.3">
      <c r="A190" s="94">
        <v>43952</v>
      </c>
      <c r="B190" s="114">
        <v>2.2067791538788102</v>
      </c>
      <c r="C190" s="114">
        <v>-17.1445440073093</v>
      </c>
      <c r="D190" s="114">
        <v>-10.736256203680799</v>
      </c>
      <c r="E190" s="114">
        <v>-3.6118982716767301</v>
      </c>
      <c r="F190" s="114">
        <v>8.8746088905703502</v>
      </c>
      <c r="G190" s="114">
        <v>-13.7993962220361</v>
      </c>
      <c r="H190" s="114">
        <v>51.080821817990198</v>
      </c>
      <c r="I190" s="114">
        <v>55.761261675668003</v>
      </c>
      <c r="K190" s="115">
        <f t="shared" ca="1" si="336"/>
        <v>-1.4077916144990743</v>
      </c>
      <c r="L190" s="115">
        <f t="shared" ca="1" si="337"/>
        <v>-3.0687528266753108</v>
      </c>
      <c r="M190" s="115">
        <f t="shared" ca="1" si="338"/>
        <v>-1.1439418073961727</v>
      </c>
      <c r="N190" s="115">
        <f t="shared" ca="1" si="339"/>
        <v>-0.66168045864270919</v>
      </c>
      <c r="O190" s="115">
        <f t="shared" ca="1" si="340"/>
        <v>-0.75126451933195615</v>
      </c>
      <c r="P190" s="115">
        <f t="shared" ca="1" si="341"/>
        <v>-3.7000290271443546</v>
      </c>
      <c r="Q190" s="115">
        <f t="shared" ca="1" si="342"/>
        <v>-6.8972571909071759E-2</v>
      </c>
      <c r="R190" s="115">
        <f t="shared" ca="1" si="343"/>
        <v>0.13112855378215635</v>
      </c>
      <c r="S190" s="115">
        <f t="shared" ca="1" si="344"/>
        <v>-1.7889100422815962</v>
      </c>
      <c r="T190" s="115">
        <f t="shared" ca="1" si="345"/>
        <v>-0.13873374443445452</v>
      </c>
      <c r="X190" s="94">
        <v>43952</v>
      </c>
      <c r="Y190" s="115">
        <f t="shared" ca="1" si="346"/>
        <v>-1.7040562583015468</v>
      </c>
      <c r="Z190" s="115">
        <f t="shared" ca="1" si="347"/>
        <v>-3.0201751687575142</v>
      </c>
      <c r="AA190" s="115">
        <f t="shared" ca="1" si="348"/>
        <v>-1.0334433938947274</v>
      </c>
      <c r="AB190" s="115">
        <f t="shared" ca="1" si="349"/>
        <v>-0.675553254702006</v>
      </c>
      <c r="AC190" s="115">
        <f t="shared" ca="1" si="350"/>
        <v>-0.797423327366241</v>
      </c>
      <c r="AD190" s="115">
        <f t="shared" ca="1" si="351"/>
        <v>-3.9448355740927394</v>
      </c>
      <c r="AE190" s="115">
        <f t="shared" ca="1" si="352"/>
        <v>7.5748120325780502E-2</v>
      </c>
      <c r="AF190" s="115">
        <f t="shared" ca="1" si="353"/>
        <v>-1.0251858250754224</v>
      </c>
      <c r="AG190" s="115">
        <f t="shared" ca="1" si="354"/>
        <v>-1.8625811628524624</v>
      </c>
      <c r="AH190" s="115">
        <f t="shared" ca="1" si="355"/>
        <v>-0.43437565806057149</v>
      </c>
    </row>
    <row r="191" spans="1:34" s="113" customFormat="1" x14ac:dyDescent="0.3">
      <c r="A191" s="94">
        <v>43983</v>
      </c>
      <c r="B191" s="114">
        <v>1.79903865815997</v>
      </c>
      <c r="C191" s="114">
        <v>-17.3730047574034</v>
      </c>
      <c r="D191" s="114">
        <v>-7.4405189124604796</v>
      </c>
      <c r="E191" s="114">
        <v>-0.39961655667290302</v>
      </c>
      <c r="F191" s="114">
        <v>9.8706989739291497</v>
      </c>
      <c r="G191" s="114">
        <v>-13.207853747544499</v>
      </c>
      <c r="H191" s="114">
        <v>50.838220972902597</v>
      </c>
      <c r="I191" s="114">
        <v>42.721131279377303</v>
      </c>
      <c r="K191" s="115">
        <f t="shared" ca="1" si="336"/>
        <v>-1.486283961542225</v>
      </c>
      <c r="L191" s="115">
        <f t="shared" ca="1" si="337"/>
        <v>-3.0895929086605136</v>
      </c>
      <c r="M191" s="115">
        <f t="shared" ca="1" si="338"/>
        <v>-0.94339165853210194</v>
      </c>
      <c r="N191" s="115">
        <f t="shared" ca="1" si="339"/>
        <v>-0.48585179870350631</v>
      </c>
      <c r="O191" s="115">
        <f t="shared" ca="1" si="340"/>
        <v>-0.58407813363238836</v>
      </c>
      <c r="P191" s="115">
        <f t="shared" ca="1" si="341"/>
        <v>-3.6097903120354937</v>
      </c>
      <c r="Q191" s="115">
        <f t="shared" ca="1" si="342"/>
        <v>-0.15585482914165139</v>
      </c>
      <c r="R191" s="115">
        <f t="shared" ca="1" si="343"/>
        <v>-3.8705262580677284</v>
      </c>
      <c r="S191" s="115">
        <f t="shared" ca="1" si="344"/>
        <v>-1.6998314621843715</v>
      </c>
      <c r="T191" s="115">
        <f t="shared" ca="1" si="345"/>
        <v>-1.7543603458159802</v>
      </c>
      <c r="X191" s="94">
        <v>43983</v>
      </c>
      <c r="Y191" s="115">
        <f t="shared" ca="1" si="346"/>
        <v>-1.5180291562296508</v>
      </c>
      <c r="Z191" s="115">
        <f t="shared" ca="1" si="347"/>
        <v>-3.0588828001572375</v>
      </c>
      <c r="AA191" s="115">
        <f t="shared" ca="1" si="348"/>
        <v>-1.0504894364884552</v>
      </c>
      <c r="AB191" s="115">
        <f t="shared" ca="1" si="349"/>
        <v>-0.68656157361646286</v>
      </c>
      <c r="AC191" s="115">
        <f t="shared" ca="1" si="350"/>
        <v>-0.71514132964632571</v>
      </c>
      <c r="AD191" s="115">
        <f t="shared" ca="1" si="351"/>
        <v>-3.670648247184483</v>
      </c>
      <c r="AE191" s="115">
        <f t="shared" ca="1" si="352"/>
        <v>-6.2940575287576697E-2</v>
      </c>
      <c r="AF191" s="115">
        <f t="shared" ca="1" si="353"/>
        <v>-2.0050156514924344</v>
      </c>
      <c r="AG191" s="115">
        <f t="shared" ca="1" si="354"/>
        <v>-1.7832920905537692</v>
      </c>
      <c r="AH191" s="115">
        <f t="shared" ca="1" si="355"/>
        <v>-0.94596691415832856</v>
      </c>
    </row>
    <row r="192" spans="1:34" s="113" customFormat="1" x14ac:dyDescent="0.3">
      <c r="A192" s="108"/>
      <c r="K192" s="99"/>
      <c r="L192" s="99"/>
      <c r="M192" s="99"/>
      <c r="N192" s="99"/>
      <c r="O192" s="99"/>
      <c r="P192" s="99"/>
      <c r="Q192" s="99"/>
      <c r="R192" s="99"/>
      <c r="X192" s="108"/>
      <c r="Y192" s="99"/>
      <c r="Z192" s="99"/>
      <c r="AA192" s="99"/>
      <c r="AB192" s="99"/>
      <c r="AC192" s="99"/>
      <c r="AD192" s="99"/>
    </row>
    <row r="193" spans="1:30" s="113" customFormat="1" x14ac:dyDescent="0.3">
      <c r="A193" s="108"/>
      <c r="K193" s="99"/>
      <c r="L193" s="99"/>
      <c r="M193" s="99"/>
      <c r="N193" s="99"/>
      <c r="O193" s="99"/>
      <c r="P193" s="99"/>
      <c r="Q193" s="99"/>
      <c r="R193" s="99"/>
      <c r="X193" s="108"/>
      <c r="Y193" s="99"/>
      <c r="Z193" s="99"/>
      <c r="AA193" s="99"/>
      <c r="AB193" s="99"/>
      <c r="AC193" s="99"/>
      <c r="AD193" s="99"/>
    </row>
    <row r="194" spans="1:30" s="113" customFormat="1" x14ac:dyDescent="0.3">
      <c r="A194" s="108"/>
      <c r="K194" s="99"/>
      <c r="L194" s="99"/>
      <c r="M194" s="99"/>
      <c r="N194" s="99"/>
      <c r="O194" s="99"/>
      <c r="P194" s="99"/>
      <c r="Q194" s="99"/>
      <c r="R194" s="99"/>
      <c r="X194" s="108"/>
      <c r="Y194" s="99"/>
      <c r="Z194" s="99"/>
      <c r="AA194" s="99"/>
      <c r="AB194" s="99"/>
      <c r="AC194" s="99"/>
      <c r="AD194" s="99"/>
    </row>
    <row r="195" spans="1:30" s="113" customFormat="1" x14ac:dyDescent="0.3">
      <c r="A195" s="108"/>
      <c r="K195" s="99"/>
      <c r="L195" s="99"/>
      <c r="M195" s="99"/>
      <c r="N195" s="99"/>
      <c r="O195" s="99"/>
      <c r="P195" s="99"/>
      <c r="Q195" s="99"/>
      <c r="R195" s="99"/>
      <c r="X195" s="108"/>
      <c r="Y195" s="99"/>
      <c r="Z195" s="99"/>
      <c r="AA195" s="99"/>
      <c r="AB195" s="99"/>
      <c r="AC195" s="99"/>
      <c r="AD195" s="99"/>
    </row>
    <row r="196" spans="1:30" s="113" customFormat="1" x14ac:dyDescent="0.3">
      <c r="A196" s="108"/>
      <c r="K196" s="99"/>
      <c r="L196" s="99"/>
      <c r="M196" s="99"/>
      <c r="N196" s="99"/>
      <c r="O196" s="99"/>
      <c r="P196" s="99"/>
      <c r="Q196" s="99"/>
      <c r="R196" s="99"/>
      <c r="X196" s="108"/>
      <c r="Y196" s="99"/>
      <c r="Z196" s="99"/>
      <c r="AA196" s="99"/>
      <c r="AB196" s="99"/>
      <c r="AC196" s="99"/>
      <c r="AD196" s="99"/>
    </row>
    <row r="197" spans="1:30" s="113" customFormat="1" x14ac:dyDescent="0.3">
      <c r="A197" s="108"/>
      <c r="K197" s="99"/>
      <c r="L197" s="99"/>
      <c r="M197" s="99"/>
      <c r="N197" s="99"/>
      <c r="O197" s="99"/>
      <c r="P197" s="99"/>
      <c r="Q197" s="99"/>
      <c r="R197" s="99"/>
      <c r="X197" s="108"/>
      <c r="Y197" s="99"/>
      <c r="Z197" s="99"/>
      <c r="AA197" s="99"/>
      <c r="AB197" s="99"/>
      <c r="AC197" s="99"/>
      <c r="AD197" s="99"/>
    </row>
  </sheetData>
  <mergeCells count="5">
    <mergeCell ref="BB2:BJ2"/>
    <mergeCell ref="AJ1:AX1"/>
    <mergeCell ref="AG4:AH4"/>
    <mergeCell ref="K2:T2"/>
    <mergeCell ref="Y2:AF2"/>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2627C-1810-4769-AD7C-32121D01971C}">
  <dimension ref="A1:H184"/>
  <sheetViews>
    <sheetView topLeftCell="A166" workbookViewId="0">
      <selection activeCell="I191" sqref="I191"/>
    </sheetView>
  </sheetViews>
  <sheetFormatPr defaultRowHeight="14.5" x14ac:dyDescent="0.35"/>
  <sheetData>
    <row r="1" spans="1:8" x14ac:dyDescent="0.35">
      <c r="A1" s="2" t="s">
        <v>243</v>
      </c>
      <c r="B1" s="87" t="s">
        <v>10</v>
      </c>
      <c r="C1" s="87" t="s">
        <v>11</v>
      </c>
      <c r="D1" s="2" t="s">
        <v>244</v>
      </c>
      <c r="E1" s="87" t="s">
        <v>13</v>
      </c>
      <c r="F1" s="2" t="s">
        <v>245</v>
      </c>
      <c r="G1" s="2" t="s">
        <v>246</v>
      </c>
      <c r="H1" s="2" t="s">
        <v>247</v>
      </c>
    </row>
    <row r="2" spans="1:8" x14ac:dyDescent="0.35">
      <c r="A2" s="118">
        <f>China!B6</f>
        <v>20.9</v>
      </c>
      <c r="B2" s="118">
        <f>China!C6</f>
        <v>24.5</v>
      </c>
      <c r="C2" s="118">
        <f>China!D6</f>
        <v>42.052646317558107</v>
      </c>
      <c r="D2" s="118">
        <f>China!E6</f>
        <v>25.79607837469673</v>
      </c>
      <c r="E2" s="118">
        <f>China!F6</f>
        <v>12.299999999999994</v>
      </c>
      <c r="F2" s="118">
        <f>China!G6</f>
        <v>10.599999999999994</v>
      </c>
      <c r="G2" s="118">
        <f>China!H6</f>
        <v>54.7</v>
      </c>
      <c r="H2" s="119"/>
    </row>
    <row r="3" spans="1:8" x14ac:dyDescent="0.35">
      <c r="A3" s="118">
        <f>China!B7</f>
        <v>7.6</v>
      </c>
      <c r="B3" s="118">
        <f>China!C7</f>
        <v>24.5</v>
      </c>
      <c r="C3" s="118">
        <f>China!D7</f>
        <v>30.039943609022558</v>
      </c>
      <c r="D3" s="118">
        <f>China!E7</f>
        <v>-6.9440678954306545</v>
      </c>
      <c r="E3" s="118">
        <f>China!F7</f>
        <v>9.4999999999999947</v>
      </c>
      <c r="F3" s="118">
        <f>China!G7</f>
        <v>13.399999999999995</v>
      </c>
      <c r="G3" s="118">
        <f>China!H7</f>
        <v>54.5</v>
      </c>
      <c r="H3" s="119"/>
    </row>
    <row r="4" spans="1:8" x14ac:dyDescent="0.35">
      <c r="A4" s="118">
        <f>China!B8</f>
        <v>15.1</v>
      </c>
      <c r="B4" s="118">
        <f>China!C8</f>
        <v>25.3</v>
      </c>
      <c r="C4" s="118">
        <f>China!D8</f>
        <v>32.718944268731597</v>
      </c>
      <c r="D4" s="118">
        <f>China!E8</f>
        <v>16.501168717751629</v>
      </c>
      <c r="E4" s="118">
        <f>China!F8</f>
        <v>10.299999999999997</v>
      </c>
      <c r="F4" s="118">
        <f>China!G8</f>
        <v>12.499999999999995</v>
      </c>
      <c r="G4" s="118">
        <f>China!H8</f>
        <v>57.9</v>
      </c>
      <c r="H4" s="119"/>
    </row>
    <row r="5" spans="1:8" x14ac:dyDescent="0.35">
      <c r="A5" s="118">
        <f>China!B9</f>
        <v>16</v>
      </c>
      <c r="B5" s="118">
        <f>China!C9</f>
        <v>25.7</v>
      </c>
      <c r="C5" s="118">
        <f>China!D9</f>
        <v>31.787981065189243</v>
      </c>
      <c r="D5" s="118">
        <f>China!E9</f>
        <v>12.704440900014063</v>
      </c>
      <c r="E5" s="118">
        <f>China!F9</f>
        <v>10.700000000000003</v>
      </c>
      <c r="F5" s="118">
        <f>China!G9</f>
        <v>11.600000000000005</v>
      </c>
      <c r="G5" s="118">
        <f>China!H9</f>
        <v>56.7</v>
      </c>
      <c r="H5" s="119"/>
    </row>
    <row r="6" spans="1:8" x14ac:dyDescent="0.35">
      <c r="A6" s="118">
        <f>China!B10</f>
        <v>16.600000000000001</v>
      </c>
      <c r="B6" s="118">
        <f>China!C10</f>
        <v>26.4</v>
      </c>
      <c r="C6" s="118">
        <f>China!D10</f>
        <v>30.278298100080281</v>
      </c>
      <c r="D6" s="118">
        <f>China!E10</f>
        <v>12.295386393040163</v>
      </c>
      <c r="E6" s="118">
        <f>China!F10</f>
        <v>10.600000000000003</v>
      </c>
      <c r="F6" s="118">
        <f>China!G10</f>
        <v>12.200000000000006</v>
      </c>
      <c r="G6" s="118">
        <f>China!H10</f>
        <v>52.9</v>
      </c>
      <c r="H6" s="119"/>
    </row>
    <row r="7" spans="1:8" x14ac:dyDescent="0.35">
      <c r="A7" s="118">
        <f>China!B11</f>
        <v>16.8</v>
      </c>
      <c r="B7" s="118">
        <f>China!C11</f>
        <v>27.1</v>
      </c>
      <c r="C7" s="118">
        <f>China!D11</f>
        <v>30.507937764757116</v>
      </c>
      <c r="D7" s="118">
        <f>China!E11</f>
        <v>13.938657718463467</v>
      </c>
      <c r="E7" s="118">
        <f>China!F11</f>
        <v>11.700000000000006</v>
      </c>
      <c r="F7" s="118">
        <f>China!G11</f>
        <v>12.4</v>
      </c>
      <c r="G7" s="118">
        <f>China!H11</f>
        <v>51.7</v>
      </c>
      <c r="H7" s="119"/>
    </row>
    <row r="8" spans="1:8" x14ac:dyDescent="0.35">
      <c r="A8" s="118">
        <f>China!B12</f>
        <v>16.100000000000001</v>
      </c>
      <c r="B8" s="118">
        <f>China!C12</f>
        <v>27.2</v>
      </c>
      <c r="C8" s="118">
        <f>China!D12</f>
        <v>28.612643023963258</v>
      </c>
      <c r="D8" s="118">
        <f>China!E12</f>
        <v>9.2689944542847904</v>
      </c>
      <c r="E8" s="118">
        <f>China!F12</f>
        <v>11.300000000000002</v>
      </c>
      <c r="F8" s="118">
        <f>China!G12</f>
        <v>11.900000000000002</v>
      </c>
      <c r="G8" s="118">
        <f>China!H12</f>
        <v>51.1</v>
      </c>
      <c r="H8" s="119"/>
    </row>
    <row r="9" spans="1:8" x14ac:dyDescent="0.35">
      <c r="A9" s="118">
        <f>China!B13</f>
        <v>16</v>
      </c>
      <c r="B9" s="118">
        <f>China!C13</f>
        <v>27.4</v>
      </c>
      <c r="C9" s="118">
        <f>China!D13</f>
        <v>33.161943714090953</v>
      </c>
      <c r="D9" s="118">
        <f>China!E13</f>
        <v>22.657414487963017</v>
      </c>
      <c r="E9" s="118">
        <f>China!F13</f>
        <v>12.100000000000003</v>
      </c>
      <c r="F9" s="118">
        <f>China!G13</f>
        <v>12.200000000000003</v>
      </c>
      <c r="G9" s="118">
        <f>China!H13</f>
        <v>52.6</v>
      </c>
      <c r="H9" s="119"/>
    </row>
    <row r="10" spans="1:8" x14ac:dyDescent="0.35">
      <c r="A10" s="118">
        <f>China!B14</f>
        <v>16.5</v>
      </c>
      <c r="B10" s="118">
        <f>China!C14</f>
        <v>27.7</v>
      </c>
      <c r="C10" s="118">
        <f>China!D14</f>
        <v>25.816981741220363</v>
      </c>
      <c r="D10" s="118">
        <f>China!E14</f>
        <v>21.523513794185948</v>
      </c>
      <c r="E10" s="118">
        <f>China!F14</f>
        <v>12.899999999999995</v>
      </c>
      <c r="F10" s="118">
        <f>China!G14</f>
        <v>12.7</v>
      </c>
      <c r="G10" s="118">
        <f>China!H14</f>
        <v>55.1</v>
      </c>
      <c r="H10" s="119"/>
    </row>
    <row r="11" spans="1:8" x14ac:dyDescent="0.35">
      <c r="A11" s="118">
        <f>China!B15</f>
        <v>16.100000000000001</v>
      </c>
      <c r="B11" s="118">
        <f>China!C15</f>
        <v>27.6</v>
      </c>
      <c r="C11" s="118">
        <f>China!D15</f>
        <v>29.546752999428683</v>
      </c>
      <c r="D11" s="118">
        <f>China!E15</f>
        <v>20.210030088334683</v>
      </c>
      <c r="E11" s="118">
        <f>China!F15</f>
        <v>12.599999999999998</v>
      </c>
      <c r="F11" s="118">
        <f>China!G15</f>
        <v>12.399999999999995</v>
      </c>
      <c r="G11" s="118">
        <f>China!H15</f>
        <v>54.1</v>
      </c>
      <c r="H11" s="119"/>
    </row>
    <row r="12" spans="1:8" x14ac:dyDescent="0.35">
      <c r="A12" s="118">
        <f>China!B16</f>
        <v>16.600000000000001</v>
      </c>
      <c r="B12" s="118">
        <f>China!C16</f>
        <v>27.8</v>
      </c>
      <c r="C12" s="118">
        <f>China!D16</f>
        <v>18.546798029556648</v>
      </c>
      <c r="D12" s="118">
        <f>China!E16</f>
        <v>21.394631970402443</v>
      </c>
      <c r="E12" s="118">
        <f>China!F16</f>
        <v>12.800000000000002</v>
      </c>
      <c r="F12" s="118">
        <f>China!G16</f>
        <v>11.800000000000006</v>
      </c>
      <c r="G12" s="118">
        <f>China!H16</f>
        <v>54.1</v>
      </c>
      <c r="H12" s="119"/>
    </row>
    <row r="13" spans="1:8" x14ac:dyDescent="0.35">
      <c r="A13" s="118">
        <f>China!B17</f>
        <v>16.5</v>
      </c>
      <c r="B13" s="118">
        <f>China!C17</f>
        <v>27.2</v>
      </c>
      <c r="C13" s="118">
        <f>China!D17</f>
        <v>18.195641950148929</v>
      </c>
      <c r="D13" s="118">
        <f>China!E17</f>
        <v>22.514138297317686</v>
      </c>
      <c r="E13" s="118">
        <f>China!F17</f>
        <v>11.380000000000006</v>
      </c>
      <c r="F13" s="118">
        <f>China!G17</f>
        <v>11.599999999999994</v>
      </c>
      <c r="G13" s="118">
        <f>China!H17</f>
        <v>54.3</v>
      </c>
      <c r="H13" s="119"/>
    </row>
    <row r="14" spans="1:8" x14ac:dyDescent="0.35">
      <c r="A14" s="118">
        <f>China!B18</f>
        <v>9.8000000000000007</v>
      </c>
      <c r="B14" s="118">
        <f>China!C18</f>
        <v>26.6</v>
      </c>
      <c r="C14" s="118">
        <f>China!D18</f>
        <v>28.385278057050485</v>
      </c>
      <c r="D14" s="118">
        <f>China!E18</f>
        <v>19.525800875496031</v>
      </c>
      <c r="E14" s="118">
        <f>China!F18</f>
        <v>11.899999999999995</v>
      </c>
      <c r="F14" s="118">
        <f>China!G18</f>
        <v>14.5</v>
      </c>
      <c r="G14" s="118">
        <f>China!H18</f>
        <v>52.1</v>
      </c>
      <c r="H14" s="119"/>
    </row>
    <row r="15" spans="1:8" x14ac:dyDescent="0.35">
      <c r="A15" s="118">
        <f>China!B19</f>
        <v>20.100000000000001</v>
      </c>
      <c r="B15" s="118">
        <f>China!C19</f>
        <v>26.6</v>
      </c>
      <c r="C15" s="118">
        <f>China!D19</f>
        <v>22.201644231637907</v>
      </c>
      <c r="D15" s="118">
        <f>China!E19</f>
        <v>26.861353517548313</v>
      </c>
      <c r="E15" s="118">
        <f>China!F19</f>
        <v>13.199999999999994</v>
      </c>
      <c r="F15" s="118">
        <f>China!G19</f>
        <v>8.9999999999999947</v>
      </c>
      <c r="G15" s="118">
        <f>China!H19</f>
        <v>52.1</v>
      </c>
      <c r="H15" s="119"/>
    </row>
    <row r="16" spans="1:8" x14ac:dyDescent="0.35">
      <c r="A16" s="118">
        <f>China!B20</f>
        <v>17.8</v>
      </c>
      <c r="B16" s="118">
        <f>China!C20</f>
        <v>29.8</v>
      </c>
      <c r="C16" s="118">
        <f>China!D20</f>
        <v>28.225819705809847</v>
      </c>
      <c r="D16" s="118">
        <f>China!E20</f>
        <v>18.826033734369581</v>
      </c>
      <c r="E16" s="118">
        <f>China!F20</f>
        <v>13.900000000000002</v>
      </c>
      <c r="F16" s="118">
        <f>China!G20</f>
        <v>13.299999999999997</v>
      </c>
      <c r="G16" s="118">
        <f>China!H20</f>
        <v>55.3</v>
      </c>
      <c r="H16" s="119"/>
    </row>
    <row r="17" spans="1:8" x14ac:dyDescent="0.35">
      <c r="A17" s="118">
        <f>China!B21</f>
        <v>16.600000000000001</v>
      </c>
      <c r="B17" s="118">
        <f>China!C21</f>
        <v>29.6</v>
      </c>
      <c r="C17" s="118">
        <f>China!D21</f>
        <v>23.748469815089233</v>
      </c>
      <c r="D17" s="118">
        <f>China!E21</f>
        <v>15.182616037468389</v>
      </c>
      <c r="E17" s="118">
        <f>China!F21</f>
        <v>14.299999999999997</v>
      </c>
      <c r="F17" s="118">
        <f>China!G21</f>
        <v>13.000000000000005</v>
      </c>
      <c r="G17" s="118">
        <f>China!H21</f>
        <v>58.1</v>
      </c>
      <c r="H17" s="119"/>
    </row>
    <row r="18" spans="1:8" x14ac:dyDescent="0.35">
      <c r="A18" s="118">
        <f>China!B22</f>
        <v>17.899999999999999</v>
      </c>
      <c r="B18" s="118">
        <f>China!C22</f>
        <v>30.3</v>
      </c>
      <c r="C18" s="118">
        <f>China!D22</f>
        <v>25.076169935983021</v>
      </c>
      <c r="D18" s="118">
        <f>China!E22</f>
        <v>18.883560694854744</v>
      </c>
      <c r="E18" s="118">
        <f>China!F22</f>
        <v>14.599999999999994</v>
      </c>
      <c r="F18" s="118">
        <f>China!G22</f>
        <v>13.2</v>
      </c>
      <c r="G18" s="118">
        <f>China!H22</f>
        <v>54.8</v>
      </c>
      <c r="H18" s="119"/>
    </row>
    <row r="19" spans="1:8" x14ac:dyDescent="0.35">
      <c r="A19" s="118">
        <f>China!B23</f>
        <v>19.5</v>
      </c>
      <c r="B19" s="118">
        <f>China!C23</f>
        <v>31.3</v>
      </c>
      <c r="C19" s="118">
        <f>China!D23</f>
        <v>23.283785833459731</v>
      </c>
      <c r="D19" s="118">
        <f>China!E23</f>
        <v>16.910496714309957</v>
      </c>
      <c r="E19" s="118">
        <f>China!F23</f>
        <v>13.74</v>
      </c>
      <c r="F19" s="118">
        <f>China!G23</f>
        <v>12.600000000000003</v>
      </c>
      <c r="G19" s="118">
        <f>China!H23</f>
        <v>54.1</v>
      </c>
      <c r="H19" s="119"/>
    </row>
    <row r="20" spans="1:8" x14ac:dyDescent="0.35">
      <c r="A20" s="118">
        <f>China!B24</f>
        <v>16.7</v>
      </c>
      <c r="B20" s="118">
        <f>China!C24</f>
        <v>30.5</v>
      </c>
      <c r="C20" s="118">
        <f>China!D24</f>
        <v>22.530977232497101</v>
      </c>
      <c r="D20" s="118">
        <f>China!E24</f>
        <v>19.483718721762333</v>
      </c>
      <c r="E20" s="118">
        <f>China!F24</f>
        <v>15.3</v>
      </c>
      <c r="F20" s="118">
        <f>China!G24</f>
        <v>12.999999999999996</v>
      </c>
      <c r="G20" s="118">
        <f>China!H24</f>
        <v>52.4</v>
      </c>
      <c r="H20" s="119"/>
    </row>
    <row r="21" spans="1:8" x14ac:dyDescent="0.35">
      <c r="A21" s="118">
        <f>China!B25</f>
        <v>15.7</v>
      </c>
      <c r="B21" s="118">
        <f>China!C25</f>
        <v>29.1</v>
      </c>
      <c r="C21" s="118">
        <f>China!D25</f>
        <v>32.694670332884805</v>
      </c>
      <c r="D21" s="118">
        <f>China!E25</f>
        <v>21.489912088373792</v>
      </c>
      <c r="E21" s="118">
        <f>China!F25</f>
        <v>14.800000000000004</v>
      </c>
      <c r="F21" s="118">
        <f>China!G25</f>
        <v>12.899999999999995</v>
      </c>
      <c r="G21" s="118">
        <f>China!H25</f>
        <v>53.1</v>
      </c>
      <c r="H21" s="119"/>
    </row>
    <row r="22" spans="1:8" x14ac:dyDescent="0.35">
      <c r="A22" s="118">
        <f>China!B26</f>
        <v>16.100000000000001</v>
      </c>
      <c r="B22" s="118">
        <f>China!C26</f>
        <v>28.2</v>
      </c>
      <c r="C22" s="118">
        <f>China!D26</f>
        <v>30.546843815932029</v>
      </c>
      <c r="D22" s="118">
        <f>China!E26</f>
        <v>20.174805486579235</v>
      </c>
      <c r="E22" s="118">
        <f>China!F26</f>
        <v>13.73</v>
      </c>
      <c r="F22" s="118">
        <f>China!G26</f>
        <v>12.699999999999998</v>
      </c>
      <c r="G22" s="118">
        <f>China!H26</f>
        <v>57</v>
      </c>
      <c r="H22" s="119"/>
    </row>
    <row r="23" spans="1:8" x14ac:dyDescent="0.35">
      <c r="A23" s="118">
        <f>China!B27</f>
        <v>14.7</v>
      </c>
      <c r="B23" s="118">
        <f>China!C27</f>
        <v>26.8</v>
      </c>
      <c r="C23" s="118">
        <f>China!D27</f>
        <v>29.506798970966557</v>
      </c>
      <c r="D23" s="118">
        <f>China!E27</f>
        <v>16.252816431656854</v>
      </c>
      <c r="E23" s="118">
        <f>China!F27</f>
        <v>13.799999999999994</v>
      </c>
      <c r="F23" s="118">
        <f>China!G27</f>
        <v>13.200000000000006</v>
      </c>
      <c r="G23" s="118">
        <f>China!H27</f>
        <v>54.7</v>
      </c>
      <c r="H23" s="119"/>
    </row>
    <row r="24" spans="1:8" x14ac:dyDescent="0.35">
      <c r="A24" s="118">
        <f>China!B28</f>
        <v>14.9</v>
      </c>
      <c r="B24" s="118">
        <f>China!C28</f>
        <v>26.6</v>
      </c>
      <c r="C24" s="118">
        <f>China!D28</f>
        <v>32.70586605720618</v>
      </c>
      <c r="D24" s="118">
        <f>China!E28</f>
        <v>17.265050839272121</v>
      </c>
      <c r="E24" s="118">
        <f>China!F28</f>
        <v>12.899999999999995</v>
      </c>
      <c r="F24" s="118">
        <f>China!G28</f>
        <v>12.6</v>
      </c>
      <c r="G24" s="118">
        <f>China!H28</f>
        <v>55.3</v>
      </c>
      <c r="H24" s="119"/>
    </row>
    <row r="25" spans="1:8" x14ac:dyDescent="0.35">
      <c r="A25" s="118">
        <f>China!B29</f>
        <v>14.7</v>
      </c>
      <c r="B25" s="118">
        <f>China!C29</f>
        <v>24.5</v>
      </c>
      <c r="C25" s="118">
        <f>China!D29</f>
        <v>24.673395493189386</v>
      </c>
      <c r="D25" s="118">
        <f>China!E29</f>
        <v>13.909346652443572</v>
      </c>
      <c r="E25" s="118">
        <f>China!F29</f>
        <v>12.270000000000003</v>
      </c>
      <c r="F25" s="118">
        <f>China!G29</f>
        <v>12.199999999999994</v>
      </c>
      <c r="G25" s="118">
        <f>China!H29</f>
        <v>54.8</v>
      </c>
      <c r="H25" s="119"/>
    </row>
    <row r="26" spans="1:8" x14ac:dyDescent="0.35">
      <c r="A26" s="118">
        <f>China!B30</f>
        <v>18.5</v>
      </c>
      <c r="B26" s="118">
        <f>China!C30</f>
        <v>23.4</v>
      </c>
      <c r="C26" s="118">
        <f>China!D30</f>
        <v>32.96379326229156</v>
      </c>
      <c r="D26" s="118">
        <f>China!E30</f>
        <v>29.786590731872675</v>
      </c>
      <c r="E26" s="118">
        <f>China!F30</f>
        <v>13.799999999999997</v>
      </c>
      <c r="F26" s="118">
        <f>China!G30</f>
        <v>10.900000000000002</v>
      </c>
      <c r="G26" s="118">
        <f>China!H30</f>
        <v>55.1</v>
      </c>
      <c r="H26" s="118">
        <f>China!I30</f>
        <v>60.4</v>
      </c>
    </row>
    <row r="27" spans="1:8" x14ac:dyDescent="0.35">
      <c r="A27" s="118">
        <f>China!B31</f>
        <v>12.6</v>
      </c>
      <c r="B27" s="118">
        <f>China!C31</f>
        <v>23.4</v>
      </c>
      <c r="C27" s="118">
        <f>China!D31</f>
        <v>51.829741618304816</v>
      </c>
      <c r="D27" s="118">
        <f>China!E31</f>
        <v>15.156201724667884</v>
      </c>
      <c r="E27" s="118">
        <f>China!F31</f>
        <v>14.499999999999996</v>
      </c>
      <c r="F27" s="118">
        <f>China!G31</f>
        <v>14.999999999999993</v>
      </c>
      <c r="G27" s="118">
        <f>China!H31</f>
        <v>53.1</v>
      </c>
      <c r="H27" s="118">
        <f>China!I31</f>
        <v>60.6</v>
      </c>
    </row>
    <row r="28" spans="1:8" x14ac:dyDescent="0.35">
      <c r="A28" s="118">
        <f>China!B32</f>
        <v>17.600000000000001</v>
      </c>
      <c r="B28" s="118">
        <f>China!C32</f>
        <v>25.3</v>
      </c>
      <c r="C28" s="118">
        <f>China!D32</f>
        <v>7.1226239762109236</v>
      </c>
      <c r="D28" s="118">
        <f>China!E32</f>
        <v>16.400187868557488</v>
      </c>
      <c r="E28" s="118">
        <f>China!F32</f>
        <v>12.950000000000003</v>
      </c>
      <c r="F28" s="118">
        <f>China!G32</f>
        <v>12.8</v>
      </c>
      <c r="G28" s="118">
        <f>China!H32</f>
        <v>56.1</v>
      </c>
      <c r="H28" s="118">
        <f>China!I32</f>
        <v>58.2</v>
      </c>
    </row>
    <row r="29" spans="1:8" x14ac:dyDescent="0.35">
      <c r="A29" s="118">
        <f>China!B33</f>
        <v>17.399999999999999</v>
      </c>
      <c r="B29" s="118">
        <f>China!C33</f>
        <v>25.5</v>
      </c>
      <c r="C29" s="118">
        <f>China!D33</f>
        <v>26.899047222366846</v>
      </c>
      <c r="D29" s="118">
        <f>China!E33</f>
        <v>21.615611250493512</v>
      </c>
      <c r="E29" s="118">
        <f>China!F33</f>
        <v>13.5</v>
      </c>
      <c r="F29" s="118">
        <f>China!G33</f>
        <v>13.299999999999997</v>
      </c>
      <c r="G29" s="118">
        <f>China!H33</f>
        <v>58.6</v>
      </c>
      <c r="H29" s="118">
        <f>China!I33</f>
        <v>60.4</v>
      </c>
    </row>
    <row r="30" spans="1:8" x14ac:dyDescent="0.35">
      <c r="A30" s="118">
        <f>China!B34</f>
        <v>18.100000000000001</v>
      </c>
      <c r="B30" s="118">
        <f>China!C34</f>
        <v>25.9</v>
      </c>
      <c r="C30" s="118">
        <f>China!D34</f>
        <v>28.74151521786731</v>
      </c>
      <c r="D30" s="118">
        <f>China!E34</f>
        <v>21.197080051847671</v>
      </c>
      <c r="E30" s="118">
        <f>China!F34</f>
        <v>13.119999999999994</v>
      </c>
      <c r="F30" s="118">
        <f>China!G34</f>
        <v>13.499999999999995</v>
      </c>
      <c r="G30" s="118">
        <f>China!H34</f>
        <v>55.7</v>
      </c>
      <c r="H30" s="118">
        <f>China!I34</f>
        <v>62.2</v>
      </c>
    </row>
    <row r="31" spans="1:8" x14ac:dyDescent="0.35">
      <c r="A31" s="118">
        <f>China!B35</f>
        <v>19.399999999999999</v>
      </c>
      <c r="B31" s="118">
        <f>China!C35</f>
        <v>26.7</v>
      </c>
      <c r="C31" s="118">
        <f>China!D35</f>
        <v>27.205620009596338</v>
      </c>
      <c r="D31" s="118">
        <f>China!E35</f>
        <v>14.442267734046668</v>
      </c>
      <c r="E31" s="118">
        <f>China!F35</f>
        <v>12.079999999999995</v>
      </c>
      <c r="F31" s="118">
        <f>China!G35</f>
        <v>12.799999999999997</v>
      </c>
      <c r="G31" s="118">
        <f>China!H35</f>
        <v>54.5</v>
      </c>
      <c r="H31" s="118">
        <f>China!I35</f>
        <v>60</v>
      </c>
    </row>
    <row r="32" spans="1:8" x14ac:dyDescent="0.35">
      <c r="A32" s="118">
        <f>China!B36</f>
        <v>18</v>
      </c>
      <c r="B32" s="118">
        <f>China!C36</f>
        <v>26.6</v>
      </c>
      <c r="C32" s="118">
        <f>China!D36</f>
        <v>34.288952264717238</v>
      </c>
      <c r="D32" s="118">
        <f>China!E36</f>
        <v>25.441275507101953</v>
      </c>
      <c r="E32" s="118">
        <f>China!F36</f>
        <v>11.030000000000005</v>
      </c>
      <c r="F32" s="118">
        <f>China!G36</f>
        <v>11.999999999999993</v>
      </c>
      <c r="G32" s="118">
        <f>China!H36</f>
        <v>53.3</v>
      </c>
      <c r="H32" s="118">
        <f>China!I36</f>
        <v>59.4</v>
      </c>
    </row>
    <row r="33" spans="1:8" x14ac:dyDescent="0.35">
      <c r="A33" s="118">
        <f>China!B37</f>
        <v>17.5</v>
      </c>
      <c r="B33" s="118">
        <f>China!C37</f>
        <v>26.7</v>
      </c>
      <c r="C33" s="118">
        <f>China!D37</f>
        <v>22.813746886228863</v>
      </c>
      <c r="D33" s="118">
        <f>China!E37</f>
        <v>19.810705429479814</v>
      </c>
      <c r="E33" s="118">
        <f>China!F37</f>
        <v>10.52</v>
      </c>
      <c r="F33" s="118">
        <f>China!G37</f>
        <v>11.899999999999999</v>
      </c>
      <c r="G33" s="118">
        <f>China!H37</f>
        <v>54</v>
      </c>
      <c r="H33" s="118">
        <f>China!I37</f>
        <v>61.7</v>
      </c>
    </row>
    <row r="34" spans="1:8" x14ac:dyDescent="0.35">
      <c r="A34" s="118">
        <f>China!B38</f>
        <v>18.899999999999999</v>
      </c>
      <c r="B34" s="118">
        <f>China!C38</f>
        <v>26.4</v>
      </c>
      <c r="C34" s="118">
        <f>China!D38</f>
        <v>22.686074954136455</v>
      </c>
      <c r="D34" s="118">
        <f>China!E38</f>
        <v>17.112217915034137</v>
      </c>
      <c r="E34" s="118">
        <f>China!F38</f>
        <v>10.929999999999996</v>
      </c>
      <c r="F34" s="118">
        <f>China!G38</f>
        <v>12.099999999999994</v>
      </c>
      <c r="G34" s="118">
        <f>China!H38</f>
        <v>56.1</v>
      </c>
      <c r="H34" s="118">
        <f>China!I38</f>
        <v>61.9</v>
      </c>
    </row>
    <row r="35" spans="1:8" x14ac:dyDescent="0.35">
      <c r="A35" s="118">
        <f>China!B39</f>
        <v>17.899999999999999</v>
      </c>
      <c r="B35" s="118">
        <f>China!C39</f>
        <v>26.9</v>
      </c>
      <c r="C35" s="118">
        <f>China!D39</f>
        <v>22.302689081353506</v>
      </c>
      <c r="D35" s="118">
        <f>China!E39</f>
        <v>23.92101106991996</v>
      </c>
      <c r="E35" s="118">
        <f>China!F39</f>
        <v>11.16</v>
      </c>
      <c r="F35" s="118">
        <f>China!G39</f>
        <v>12.800000000000004</v>
      </c>
      <c r="G35" s="118">
        <f>China!H39</f>
        <v>53.2</v>
      </c>
      <c r="H35" s="118">
        <f>China!I39</f>
        <v>61.4</v>
      </c>
    </row>
    <row r="36" spans="1:8" x14ac:dyDescent="0.35">
      <c r="A36" s="118">
        <f>China!B40</f>
        <v>17.3</v>
      </c>
      <c r="B36" s="118">
        <f>China!C40</f>
        <v>26.8</v>
      </c>
      <c r="C36" s="118">
        <f>China!D40</f>
        <v>22.738422035968146</v>
      </c>
      <c r="D36" s="118">
        <f>China!E40</f>
        <v>23.768345701780053</v>
      </c>
      <c r="E36" s="118">
        <f>China!F40</f>
        <v>10.129999999999995</v>
      </c>
      <c r="F36" s="118">
        <f>China!G40</f>
        <v>12.8</v>
      </c>
      <c r="G36" s="118">
        <f>China!H40</f>
        <v>55.4</v>
      </c>
      <c r="H36" s="118">
        <f>China!I40</f>
        <v>60.6</v>
      </c>
    </row>
    <row r="37" spans="1:8" x14ac:dyDescent="0.35">
      <c r="A37" s="118">
        <f>China!B41</f>
        <v>17.399999999999999</v>
      </c>
      <c r="B37" s="118">
        <f>China!C41</f>
        <v>25.8</v>
      </c>
      <c r="C37" s="118">
        <f>China!D41</f>
        <v>21.714893617021279</v>
      </c>
      <c r="D37" s="118">
        <f>China!E41</f>
        <v>22.157913492640287</v>
      </c>
      <c r="E37" s="118">
        <f>China!F41</f>
        <v>9.6000000000000014</v>
      </c>
      <c r="F37" s="118">
        <f>China!G41</f>
        <v>14.600000000000005</v>
      </c>
      <c r="G37" s="118">
        <f>China!H41</f>
        <v>55.3</v>
      </c>
      <c r="H37" s="118">
        <f>China!I41</f>
        <v>60.2</v>
      </c>
    </row>
    <row r="38" spans="1:8" x14ac:dyDescent="0.35">
      <c r="A38" s="118">
        <f>China!B42</f>
        <v>15.4</v>
      </c>
      <c r="B38" s="118">
        <f>China!C42</f>
        <v>24.3</v>
      </c>
      <c r="C38" s="118">
        <f>China!D42</f>
        <v>26.747811626671592</v>
      </c>
      <c r="D38" s="118">
        <f>China!E42</f>
        <v>24.991762828461248</v>
      </c>
      <c r="E38" s="118">
        <f>China!F42</f>
        <v>9.6400000000000041</v>
      </c>
      <c r="F38" s="118">
        <f>China!G42</f>
        <v>14.999999999999996</v>
      </c>
      <c r="G38" s="118">
        <f>China!H42</f>
        <v>53</v>
      </c>
      <c r="H38" s="118">
        <f>China!I42</f>
        <v>60.2</v>
      </c>
    </row>
    <row r="39" spans="1:8" x14ac:dyDescent="0.35">
      <c r="A39" s="118">
        <f>China!B43</f>
        <v>15.4</v>
      </c>
      <c r="B39" s="118">
        <f>China!C43</f>
        <v>24.3</v>
      </c>
      <c r="C39" s="118">
        <f>China!D43</f>
        <v>6.34456901483889</v>
      </c>
      <c r="D39" s="118">
        <f>China!E43</f>
        <v>29.899359739743019</v>
      </c>
      <c r="E39" s="118">
        <f>China!F43</f>
        <v>7.0299999999999976</v>
      </c>
      <c r="F39" s="118">
        <f>China!G43</f>
        <v>11.000000000000007</v>
      </c>
      <c r="G39" s="118">
        <f>China!H43</f>
        <v>53.4</v>
      </c>
      <c r="H39" s="118">
        <f>China!I43</f>
        <v>59.3</v>
      </c>
    </row>
    <row r="40" spans="1:8" x14ac:dyDescent="0.35">
      <c r="A40" s="118">
        <f>China!B44</f>
        <v>17.8</v>
      </c>
      <c r="B40" s="118">
        <f>China!C44</f>
        <v>25.9</v>
      </c>
      <c r="C40" s="118">
        <f>China!D44</f>
        <v>30.417823298554609</v>
      </c>
      <c r="D40" s="118">
        <f>China!E44</f>
        <v>18.149906657780921</v>
      </c>
      <c r="E40" s="118">
        <f>China!F44</f>
        <v>6.4800000000000022</v>
      </c>
      <c r="F40" s="118">
        <f>China!G44</f>
        <v>13.700000000000003</v>
      </c>
      <c r="G40" s="118">
        <f>China!H44</f>
        <v>58.4</v>
      </c>
      <c r="H40" s="118">
        <f>China!I44</f>
        <v>58.9</v>
      </c>
    </row>
    <row r="41" spans="1:8" x14ac:dyDescent="0.35">
      <c r="A41" s="118">
        <f>China!B45</f>
        <v>15.7</v>
      </c>
      <c r="B41" s="118">
        <f>China!C45</f>
        <v>25.7</v>
      </c>
      <c r="C41" s="118">
        <f>China!D45</f>
        <v>22.063921882372249</v>
      </c>
      <c r="D41" s="118">
        <f>China!E45</f>
        <v>24.114662938776199</v>
      </c>
      <c r="E41" s="118">
        <f>China!F45</f>
        <v>6.1999999999999993</v>
      </c>
      <c r="F41" s="118">
        <f>China!G45</f>
        <v>13.900000000000006</v>
      </c>
      <c r="G41" s="118">
        <f>China!H45</f>
        <v>59.2</v>
      </c>
      <c r="H41" s="118">
        <f>China!I45</f>
        <v>58.4</v>
      </c>
    </row>
    <row r="42" spans="1:8" x14ac:dyDescent="0.35">
      <c r="A42" s="118">
        <f>China!B46</f>
        <v>16</v>
      </c>
      <c r="B42" s="118">
        <f>China!C46</f>
        <v>25.6</v>
      </c>
      <c r="C42" s="118">
        <f>China!D46</f>
        <v>28.302187639517829</v>
      </c>
      <c r="D42" s="118">
        <f>China!E46</f>
        <v>35.264461591002693</v>
      </c>
      <c r="E42" s="118">
        <f>China!F46</f>
        <v>7.1599999999999966</v>
      </c>
      <c r="F42" s="118">
        <f>China!G46</f>
        <v>14.100000000000001</v>
      </c>
      <c r="G42" s="118">
        <f>China!H46</f>
        <v>53.3</v>
      </c>
      <c r="H42" s="118">
        <f>China!I46</f>
        <v>57.4</v>
      </c>
    </row>
    <row r="43" spans="1:8" x14ac:dyDescent="0.35">
      <c r="A43" s="118">
        <f>China!B47</f>
        <v>16</v>
      </c>
      <c r="B43" s="118">
        <f>China!C47</f>
        <v>26.8</v>
      </c>
      <c r="C43" s="118">
        <f>China!D47</f>
        <v>17.337563108110725</v>
      </c>
      <c r="D43" s="118">
        <f>China!E47</f>
        <v>26.063263152425581</v>
      </c>
      <c r="E43" s="118">
        <f>China!F47</f>
        <v>7.0200000000000049</v>
      </c>
      <c r="F43" s="118">
        <f>China!G47</f>
        <v>15.900000000000006</v>
      </c>
      <c r="G43" s="118">
        <f>China!H47</f>
        <v>52</v>
      </c>
      <c r="H43" s="118">
        <f>China!I47</f>
        <v>57.4</v>
      </c>
    </row>
    <row r="44" spans="1:8" x14ac:dyDescent="0.35">
      <c r="A44" s="118">
        <f>China!B48</f>
        <v>14.7</v>
      </c>
      <c r="B44" s="118">
        <f>China!C48</f>
        <v>27.3</v>
      </c>
      <c r="C44" s="118">
        <f>China!D48</f>
        <v>26.90067699156079</v>
      </c>
      <c r="D44" s="118">
        <f>China!E48</f>
        <v>29.929739254167387</v>
      </c>
      <c r="E44" s="118">
        <f>China!F48</f>
        <v>8.2800000000000029</v>
      </c>
      <c r="F44" s="118">
        <f>China!G48</f>
        <v>16.500000000000004</v>
      </c>
      <c r="G44" s="118">
        <f>China!H48</f>
        <v>48.4</v>
      </c>
      <c r="H44" s="118">
        <f>China!I48</f>
        <v>55.7</v>
      </c>
    </row>
    <row r="45" spans="1:8" x14ac:dyDescent="0.35">
      <c r="A45" s="118">
        <f>China!B49</f>
        <v>12.8</v>
      </c>
      <c r="B45" s="118">
        <f>China!C49</f>
        <v>27.4</v>
      </c>
      <c r="C45" s="118">
        <f>China!D49</f>
        <v>21.506138713383113</v>
      </c>
      <c r="D45" s="118">
        <f>China!E49</f>
        <v>15.601366132883751</v>
      </c>
      <c r="E45" s="118">
        <f>China!F49</f>
        <v>9.3899999999999935</v>
      </c>
      <c r="F45" s="118">
        <f>China!G49</f>
        <v>17.7</v>
      </c>
      <c r="G45" s="118">
        <f>China!H49</f>
        <v>48.4</v>
      </c>
      <c r="H45" s="118">
        <f>China!I49</f>
        <v>52.9</v>
      </c>
    </row>
    <row r="46" spans="1:8" x14ac:dyDescent="0.35">
      <c r="A46" s="118">
        <f>China!B50</f>
        <v>11.4</v>
      </c>
      <c r="B46" s="118">
        <f>China!C50</f>
        <v>27.6</v>
      </c>
      <c r="C46" s="118">
        <f>China!D50</f>
        <v>21.724773255244724</v>
      </c>
      <c r="D46" s="118">
        <f>China!E50</f>
        <v>15.865579679138705</v>
      </c>
      <c r="E46" s="118">
        <f>China!F50</f>
        <v>9.8800000000000061</v>
      </c>
      <c r="F46" s="118">
        <f>China!G50</f>
        <v>17.900000000000002</v>
      </c>
      <c r="G46" s="118">
        <f>China!H50</f>
        <v>51.2</v>
      </c>
      <c r="H46" s="118">
        <f>China!I50</f>
        <v>55</v>
      </c>
    </row>
    <row r="47" spans="1:8" x14ac:dyDescent="0.35">
      <c r="A47" s="118">
        <f>China!B51</f>
        <v>8.1999999999999993</v>
      </c>
      <c r="B47" s="118">
        <f>China!C51</f>
        <v>27.2</v>
      </c>
      <c r="C47" s="118">
        <f>China!D51</f>
        <v>19.292774606710289</v>
      </c>
      <c r="D47" s="118">
        <f>China!E51</f>
        <v>10.20160040754579</v>
      </c>
      <c r="E47" s="118">
        <f>China!F51</f>
        <v>10.58</v>
      </c>
      <c r="F47" s="118">
        <f>China!G51</f>
        <v>17.400000000000006</v>
      </c>
      <c r="G47" s="118">
        <f>China!H51</f>
        <v>44.6</v>
      </c>
      <c r="H47" s="118">
        <f>China!I51</f>
        <v>53.1</v>
      </c>
    </row>
    <row r="48" spans="1:8" x14ac:dyDescent="0.35">
      <c r="A48" s="118">
        <f>China!B52</f>
        <v>5.4</v>
      </c>
      <c r="B48" s="118">
        <f>China!C52</f>
        <v>26.8</v>
      </c>
      <c r="C48" s="118">
        <f>China!D52</f>
        <v>-2.216987550173481</v>
      </c>
      <c r="D48" s="118">
        <f>China!E52</f>
        <v>-18.807073589017122</v>
      </c>
      <c r="E48" s="118">
        <f>China!F52</f>
        <v>13.629999999999995</v>
      </c>
      <c r="F48" s="118">
        <f>China!G52</f>
        <v>18.099999999999998</v>
      </c>
      <c r="G48" s="118">
        <f>China!H52</f>
        <v>38.799999999999997</v>
      </c>
      <c r="H48" s="118">
        <f>China!I52</f>
        <v>51.2</v>
      </c>
    </row>
    <row r="49" spans="1:8" x14ac:dyDescent="0.35">
      <c r="A49" s="118">
        <f>China!B53</f>
        <v>5.7</v>
      </c>
      <c r="B49" s="118">
        <f>China!C53</f>
        <v>26.1</v>
      </c>
      <c r="C49" s="118">
        <f>China!D53</f>
        <v>-2.9341327832744817</v>
      </c>
      <c r="D49" s="118">
        <f>China!E53</f>
        <v>-20.30553276215544</v>
      </c>
      <c r="E49" s="118">
        <f>China!F53</f>
        <v>17.529999999999998</v>
      </c>
      <c r="F49" s="118">
        <f>China!G53</f>
        <v>17.599999999999994</v>
      </c>
      <c r="G49" s="118">
        <f>China!H53</f>
        <v>41.2</v>
      </c>
      <c r="H49" s="118">
        <f>China!I53</f>
        <v>50.8</v>
      </c>
    </row>
    <row r="50" spans="1:8" x14ac:dyDescent="0.35">
      <c r="A50" s="118">
        <f>China!B54</f>
        <v>3.8</v>
      </c>
      <c r="B50" s="118">
        <f>China!C54</f>
        <v>26.5</v>
      </c>
      <c r="C50" s="118">
        <f>China!D54</f>
        <v>-17.55803782936696</v>
      </c>
      <c r="D50" s="118">
        <f>China!E54</f>
        <v>-41.614054085922319</v>
      </c>
      <c r="E50" s="118">
        <f>China!F54</f>
        <v>20.329999999999998</v>
      </c>
      <c r="F50" s="118">
        <f>China!G54</f>
        <v>17.799999999999997</v>
      </c>
      <c r="G50" s="118">
        <f>China!H54</f>
        <v>45.3</v>
      </c>
      <c r="H50" s="118">
        <f>China!I54</f>
        <v>53.7</v>
      </c>
    </row>
    <row r="51" spans="1:8" x14ac:dyDescent="0.35">
      <c r="A51" s="118">
        <f>China!B55</f>
        <v>11</v>
      </c>
      <c r="B51" s="118">
        <f>China!C55</f>
        <v>26.5</v>
      </c>
      <c r="C51" s="118">
        <f>China!D55</f>
        <v>-25.749476310939663</v>
      </c>
      <c r="D51" s="118">
        <f>China!E55</f>
        <v>-19.128010649927667</v>
      </c>
      <c r="E51" s="118">
        <f>China!F55</f>
        <v>25.769999999999996</v>
      </c>
      <c r="F51" s="118">
        <f>China!G55</f>
        <v>13.199999999999994</v>
      </c>
      <c r="G51" s="118">
        <f>China!H55</f>
        <v>49</v>
      </c>
      <c r="H51" s="118">
        <f>China!I55</f>
        <v>55.1</v>
      </c>
    </row>
    <row r="52" spans="1:8" x14ac:dyDescent="0.35">
      <c r="A52" s="118">
        <f>China!B56</f>
        <v>8.3000000000000007</v>
      </c>
      <c r="B52" s="118">
        <f>China!C56</f>
        <v>28.6</v>
      </c>
      <c r="C52" s="118">
        <f>China!D56</f>
        <v>-17.228756490944789</v>
      </c>
      <c r="D52" s="118">
        <f>China!E56</f>
        <v>-20.594778612390265</v>
      </c>
      <c r="E52" s="118">
        <f>China!F56</f>
        <v>30.980000000000004</v>
      </c>
      <c r="F52" s="118">
        <f>China!G56</f>
        <v>16.2</v>
      </c>
      <c r="G52" s="118">
        <f>China!H56</f>
        <v>52.4</v>
      </c>
      <c r="H52" s="118">
        <f>China!I56</f>
        <v>54.4</v>
      </c>
    </row>
    <row r="53" spans="1:8" x14ac:dyDescent="0.35">
      <c r="A53" s="118">
        <f>China!B57</f>
        <v>7.3</v>
      </c>
      <c r="B53" s="118">
        <f>China!C57</f>
        <v>30.5</v>
      </c>
      <c r="C53" s="118">
        <f>China!D57</f>
        <v>-22.757027015671611</v>
      </c>
      <c r="D53" s="118">
        <f>China!E57</f>
        <v>-20.176015899988734</v>
      </c>
      <c r="E53" s="118">
        <f>China!F57</f>
        <v>31.22</v>
      </c>
      <c r="F53" s="118">
        <f>China!G57</f>
        <v>16.700000000000006</v>
      </c>
      <c r="G53" s="118">
        <f>China!H57</f>
        <v>53.5</v>
      </c>
      <c r="H53" s="118">
        <f>China!I57</f>
        <v>53.5</v>
      </c>
    </row>
    <row r="54" spans="1:8" x14ac:dyDescent="0.35">
      <c r="A54" s="118">
        <f>China!B58</f>
        <v>8.9</v>
      </c>
      <c r="B54" s="118">
        <f>China!C58</f>
        <v>32.9</v>
      </c>
      <c r="C54" s="118">
        <f>China!D58</f>
        <v>-26.512232909966116</v>
      </c>
      <c r="D54" s="118">
        <f>China!E58</f>
        <v>-21.841043344174864</v>
      </c>
      <c r="E54" s="118">
        <f>China!F58</f>
        <v>32.000000000000007</v>
      </c>
      <c r="F54" s="118">
        <f>China!G58</f>
        <v>17.100000000000005</v>
      </c>
      <c r="G54" s="118">
        <f>China!H58</f>
        <v>53.1</v>
      </c>
      <c r="H54" s="118">
        <f>China!I58</f>
        <v>54.9</v>
      </c>
    </row>
    <row r="55" spans="1:8" x14ac:dyDescent="0.35">
      <c r="A55" s="118">
        <f>China!B59</f>
        <v>10.7</v>
      </c>
      <c r="B55" s="118">
        <f>China!C59</f>
        <v>33.6</v>
      </c>
      <c r="C55" s="118">
        <f>China!D59</f>
        <v>-21.317177711836464</v>
      </c>
      <c r="D55" s="118">
        <f>China!E59</f>
        <v>-8.4604485412204848</v>
      </c>
      <c r="E55" s="118">
        <f>China!F59</f>
        <v>36.14</v>
      </c>
      <c r="F55" s="118">
        <f>China!G59</f>
        <v>17.299999999999997</v>
      </c>
      <c r="G55" s="118">
        <f>China!H59</f>
        <v>53.2</v>
      </c>
      <c r="H55" s="118">
        <f>China!I59</f>
        <v>55.4</v>
      </c>
    </row>
    <row r="56" spans="1:8" x14ac:dyDescent="0.35">
      <c r="A56" s="118">
        <f>China!B60</f>
        <v>10.8</v>
      </c>
      <c r="B56" s="118">
        <f>China!C60</f>
        <v>32.9</v>
      </c>
      <c r="C56" s="118">
        <f>China!D60</f>
        <v>-22.980626584914898</v>
      </c>
      <c r="D56" s="118">
        <f>China!E60</f>
        <v>-13.196345485451042</v>
      </c>
      <c r="E56" s="118">
        <f>China!F60</f>
        <v>35.75</v>
      </c>
      <c r="F56" s="118">
        <f>China!G60</f>
        <v>17.7</v>
      </c>
      <c r="G56" s="118">
        <f>China!H60</f>
        <v>53.3</v>
      </c>
      <c r="H56" s="118">
        <f>China!I60</f>
        <v>57.3</v>
      </c>
    </row>
    <row r="57" spans="1:8" x14ac:dyDescent="0.35">
      <c r="A57" s="118">
        <f>China!B61</f>
        <v>12.3</v>
      </c>
      <c r="B57" s="118">
        <f>China!C61</f>
        <v>33</v>
      </c>
      <c r="C57" s="118">
        <f>China!D61</f>
        <v>-23.432087275735483</v>
      </c>
      <c r="D57" s="118">
        <f>China!E61</f>
        <v>-12.827983684361824</v>
      </c>
      <c r="E57" s="118">
        <f>China!F61</f>
        <v>35.31</v>
      </c>
      <c r="F57" s="118">
        <f>China!G61</f>
        <v>17.399999999999999</v>
      </c>
      <c r="G57" s="118">
        <f>China!H61</f>
        <v>54</v>
      </c>
      <c r="H57" s="118">
        <f>China!I61</f>
        <v>57.3</v>
      </c>
    </row>
    <row r="58" spans="1:8" x14ac:dyDescent="0.35">
      <c r="A58" s="118">
        <f>China!B62</f>
        <v>13.9</v>
      </c>
      <c r="B58" s="118">
        <f>China!C62</f>
        <v>33.299999999999997</v>
      </c>
      <c r="C58" s="118">
        <f>China!D62</f>
        <v>-15.277970736843644</v>
      </c>
      <c r="D58" s="118">
        <f>China!E62</f>
        <v>8.7653635647027633E-2</v>
      </c>
      <c r="E58" s="118">
        <f>China!F62</f>
        <v>34.959999999999994</v>
      </c>
      <c r="F58" s="118">
        <f>China!G62</f>
        <v>17</v>
      </c>
      <c r="G58" s="118">
        <f>China!H62</f>
        <v>54.3</v>
      </c>
      <c r="H58" s="118">
        <f>China!I62</f>
        <v>57.9</v>
      </c>
    </row>
    <row r="59" spans="1:8" x14ac:dyDescent="0.35">
      <c r="A59" s="118">
        <f>China!B63</f>
        <v>16.100000000000001</v>
      </c>
      <c r="B59" s="118">
        <f>China!C63</f>
        <v>33.1</v>
      </c>
      <c r="C59" s="118">
        <f>China!D63</f>
        <v>-13.918712849718359</v>
      </c>
      <c r="D59" s="118">
        <f>China!E63</f>
        <v>-5.01742537145158</v>
      </c>
      <c r="E59" s="118">
        <f>China!F63</f>
        <v>34.69</v>
      </c>
      <c r="F59" s="118">
        <f>China!G63</f>
        <v>17.499999999999996</v>
      </c>
      <c r="G59" s="118">
        <f>China!H63</f>
        <v>55.2</v>
      </c>
      <c r="H59" s="118">
        <f>China!I63</f>
        <v>59.5</v>
      </c>
    </row>
    <row r="60" spans="1:8" x14ac:dyDescent="0.35">
      <c r="A60" s="118">
        <f>China!B64</f>
        <v>19.2</v>
      </c>
      <c r="B60" s="118">
        <f>China!C64</f>
        <v>32.1</v>
      </c>
      <c r="C60" s="118">
        <f>China!D64</f>
        <v>-1.1531938948558509</v>
      </c>
      <c r="D60" s="118">
        <f>China!E64</f>
        <v>26.717687927948329</v>
      </c>
      <c r="E60" s="118">
        <f>China!F64</f>
        <v>33.190000000000005</v>
      </c>
      <c r="F60" s="118">
        <f>China!G64</f>
        <v>15.8</v>
      </c>
      <c r="G60" s="118">
        <f>China!H64</f>
        <v>55.2</v>
      </c>
      <c r="H60" s="118">
        <f>China!I64</f>
        <v>58.4</v>
      </c>
    </row>
    <row r="61" spans="1:8" x14ac:dyDescent="0.35">
      <c r="A61" s="118">
        <f>China!B65</f>
        <v>18.5</v>
      </c>
      <c r="B61" s="118">
        <f>China!C65</f>
        <v>30.5</v>
      </c>
      <c r="C61" s="118">
        <f>China!D65</f>
        <v>17.725451352933231</v>
      </c>
      <c r="D61" s="118">
        <f>China!E65</f>
        <v>51.143602762201724</v>
      </c>
      <c r="E61" s="118">
        <f>China!F65</f>
        <v>29.839999999999993</v>
      </c>
      <c r="F61" s="118">
        <f>China!G65</f>
        <v>16.099999999999994</v>
      </c>
      <c r="G61" s="118">
        <f>China!H65</f>
        <v>56.6</v>
      </c>
      <c r="H61" s="118">
        <f>China!I65</f>
        <v>58.8</v>
      </c>
    </row>
    <row r="62" spans="1:8" x14ac:dyDescent="0.35">
      <c r="A62" s="118">
        <f>China!B66</f>
        <v>20.7</v>
      </c>
      <c r="B62" s="118">
        <f>China!C66</f>
        <v>26.6</v>
      </c>
      <c r="C62" s="118">
        <f>China!D66</f>
        <v>21.003481239984527</v>
      </c>
      <c r="D62" s="118">
        <f>China!E66</f>
        <v>81.329627031440381</v>
      </c>
      <c r="E62" s="118">
        <f>China!F66</f>
        <v>27.81</v>
      </c>
      <c r="F62" s="118">
        <f>China!G66</f>
        <v>12.200000000000003</v>
      </c>
      <c r="G62" s="118">
        <f>China!H66</f>
        <v>55.8</v>
      </c>
      <c r="H62" s="118">
        <f>China!I66</f>
        <v>58.1</v>
      </c>
    </row>
    <row r="63" spans="1:8" x14ac:dyDescent="0.35">
      <c r="A63" s="118">
        <f>China!B67</f>
        <v>12.8</v>
      </c>
      <c r="B63" s="118">
        <f>China!C67</f>
        <v>26.6</v>
      </c>
      <c r="C63" s="118">
        <f>China!D67</f>
        <v>45.627909844911045</v>
      </c>
      <c r="D63" s="118">
        <f>China!E67</f>
        <v>36.041430363594017</v>
      </c>
      <c r="E63" s="118">
        <f>China!F67</f>
        <v>24.529999999999998</v>
      </c>
      <c r="F63" s="118">
        <f>China!G67</f>
        <v>19.600000000000001</v>
      </c>
      <c r="G63" s="118">
        <f>China!H67</f>
        <v>52</v>
      </c>
      <c r="H63" s="118">
        <f>China!I67</f>
        <v>57</v>
      </c>
    </row>
    <row r="64" spans="1:8" x14ac:dyDescent="0.35">
      <c r="A64" s="118">
        <f>China!B68</f>
        <v>18.100000000000001</v>
      </c>
      <c r="B64" s="118">
        <f>China!C68</f>
        <v>26.4</v>
      </c>
      <c r="C64" s="118">
        <f>China!D68</f>
        <v>24.207761114621089</v>
      </c>
      <c r="D64" s="118">
        <f>China!E68</f>
        <v>61.399555395518703</v>
      </c>
      <c r="E64" s="118">
        <f>China!F68</f>
        <v>19.409999999999993</v>
      </c>
      <c r="F64" s="118">
        <f>China!G68</f>
        <v>15.700000000000003</v>
      </c>
      <c r="G64" s="118">
        <f>China!H68</f>
        <v>55.1</v>
      </c>
      <c r="H64" s="118">
        <f>China!I68</f>
        <v>57.3</v>
      </c>
    </row>
    <row r="65" spans="1:8" x14ac:dyDescent="0.35">
      <c r="A65" s="118">
        <f>China!B69</f>
        <v>17.8</v>
      </c>
      <c r="B65" s="118">
        <f>China!C69</f>
        <v>26.1</v>
      </c>
      <c r="C65" s="118">
        <f>China!D69</f>
        <v>30.381950110418504</v>
      </c>
      <c r="D65" s="118">
        <f>China!E69</f>
        <v>44.58193158701674</v>
      </c>
      <c r="E65" s="118">
        <f>China!F69</f>
        <v>19.160000000000004</v>
      </c>
      <c r="F65" s="118">
        <f>China!G69</f>
        <v>15.700000000000003</v>
      </c>
      <c r="G65" s="118">
        <f>China!H69</f>
        <v>55.7</v>
      </c>
      <c r="H65" s="118">
        <f>China!I69</f>
        <v>57.8</v>
      </c>
    </row>
    <row r="66" spans="1:8" x14ac:dyDescent="0.35">
      <c r="A66" s="118">
        <f>China!B70</f>
        <v>16.5</v>
      </c>
      <c r="B66" s="118">
        <f>China!C70</f>
        <v>25.9</v>
      </c>
      <c r="C66" s="118">
        <f>China!D70</f>
        <v>48.435720808577322</v>
      </c>
      <c r="D66" s="118">
        <f>China!E70</f>
        <v>46.393142229418729</v>
      </c>
      <c r="E66" s="118">
        <f>China!F70</f>
        <v>18.400000000000006</v>
      </c>
      <c r="F66" s="118">
        <f>China!G70</f>
        <v>15.600000000000005</v>
      </c>
      <c r="G66" s="118">
        <f>China!H70</f>
        <v>53.9</v>
      </c>
      <c r="H66" s="118">
        <f>China!I70</f>
        <v>58.1</v>
      </c>
    </row>
    <row r="67" spans="1:8" x14ac:dyDescent="0.35">
      <c r="A67" s="118">
        <f>China!B71</f>
        <v>13.7</v>
      </c>
      <c r="B67" s="118">
        <f>China!C71</f>
        <v>25.5</v>
      </c>
      <c r="C67" s="118">
        <f>China!D71</f>
        <v>43.873745521590649</v>
      </c>
      <c r="D67" s="118">
        <f>China!E71</f>
        <v>29.739268377322208</v>
      </c>
      <c r="E67" s="118">
        <f>China!F71</f>
        <v>15.299999999999994</v>
      </c>
      <c r="F67" s="118">
        <f>China!G71</f>
        <v>15.599999999999998</v>
      </c>
      <c r="G67" s="118">
        <f>China!H71</f>
        <v>52.1</v>
      </c>
      <c r="H67" s="118">
        <f>China!I71</f>
        <v>58.8</v>
      </c>
    </row>
    <row r="68" spans="1:8" x14ac:dyDescent="0.35">
      <c r="A68" s="118">
        <f>China!B72</f>
        <v>13.4</v>
      </c>
      <c r="B68" s="118">
        <f>China!C72</f>
        <v>24.9</v>
      </c>
      <c r="C68" s="118">
        <f>China!D72</f>
        <v>37.994705430254953</v>
      </c>
      <c r="D68" s="118">
        <f>China!E72</f>
        <v>24.507605132270164</v>
      </c>
      <c r="E68" s="118">
        <f>China!F72</f>
        <v>15.100000000000001</v>
      </c>
      <c r="F68" s="118">
        <f>China!G72</f>
        <v>15.100000000000001</v>
      </c>
      <c r="G68" s="118">
        <f>China!H72</f>
        <v>51.2</v>
      </c>
      <c r="H68" s="118">
        <f>China!I72</f>
        <v>57.1</v>
      </c>
    </row>
    <row r="69" spans="1:8" x14ac:dyDescent="0.35">
      <c r="A69" s="118">
        <f>China!B73</f>
        <v>13.9</v>
      </c>
      <c r="B69" s="118">
        <f>China!C73</f>
        <v>24.8</v>
      </c>
      <c r="C69" s="118">
        <f>China!D73</f>
        <v>34.316004746148579</v>
      </c>
      <c r="D69" s="118">
        <f>China!E73</f>
        <v>36.204913385808538</v>
      </c>
      <c r="E69" s="118">
        <f>China!F73</f>
        <v>15.100000000000001</v>
      </c>
      <c r="F69" s="118">
        <f>China!G73</f>
        <v>15.399999999999999</v>
      </c>
      <c r="G69" s="118">
        <f>China!H73</f>
        <v>51.7</v>
      </c>
      <c r="H69" s="118">
        <f>China!I73</f>
        <v>58</v>
      </c>
    </row>
    <row r="70" spans="1:8" x14ac:dyDescent="0.35">
      <c r="A70" s="118">
        <f>China!B74</f>
        <v>13.3</v>
      </c>
      <c r="B70" s="118">
        <f>China!C74</f>
        <v>24.5</v>
      </c>
      <c r="C70" s="118">
        <f>China!D74</f>
        <v>25.079186984853063</v>
      </c>
      <c r="D70" s="118">
        <f>China!E74</f>
        <v>22.569265035296418</v>
      </c>
      <c r="E70" s="118">
        <f>China!F74</f>
        <v>14.900000000000006</v>
      </c>
      <c r="F70" s="118">
        <f>China!G74</f>
        <v>15.8</v>
      </c>
      <c r="G70" s="118">
        <f>China!H74</f>
        <v>53.8</v>
      </c>
      <c r="H70" s="118">
        <f>China!I74</f>
        <v>57.9</v>
      </c>
    </row>
    <row r="71" spans="1:8" x14ac:dyDescent="0.35">
      <c r="A71" s="118">
        <f>China!B75</f>
        <v>13.1</v>
      </c>
      <c r="B71" s="118">
        <f>China!C75</f>
        <v>24.4</v>
      </c>
      <c r="C71" s="118">
        <f>China!D75</f>
        <v>22.84394714484554</v>
      </c>
      <c r="D71" s="118">
        <f>China!E75</f>
        <v>29.505224701806977</v>
      </c>
      <c r="E71" s="118">
        <f>China!F75</f>
        <v>14.899999999999995</v>
      </c>
      <c r="F71" s="118">
        <f>China!G75</f>
        <v>14.699999999999996</v>
      </c>
      <c r="G71" s="118">
        <f>China!H75</f>
        <v>54.7</v>
      </c>
      <c r="H71" s="118">
        <f>China!I75</f>
        <v>57.4</v>
      </c>
    </row>
    <row r="72" spans="1:8" x14ac:dyDescent="0.35">
      <c r="A72" s="118">
        <f>China!B76</f>
        <v>13.3</v>
      </c>
      <c r="B72" s="118">
        <f>China!C76</f>
        <v>24.9</v>
      </c>
      <c r="C72" s="118">
        <f>China!D76</f>
        <v>34.858656155693787</v>
      </c>
      <c r="D72" s="118">
        <f>China!E76</f>
        <v>38.834044325858905</v>
      </c>
      <c r="E72" s="118">
        <f>China!F76</f>
        <v>14.700000000000006</v>
      </c>
      <c r="F72" s="118">
        <f>China!G76</f>
        <v>13.999999999999996</v>
      </c>
      <c r="G72" s="118">
        <f>China!H76</f>
        <v>55.2</v>
      </c>
      <c r="H72" s="118">
        <f>China!I76</f>
        <v>58.9</v>
      </c>
    </row>
    <row r="73" spans="1:8" x14ac:dyDescent="0.35">
      <c r="A73" s="118">
        <f>China!B77</f>
        <v>13.5</v>
      </c>
      <c r="B73" s="118">
        <f>China!C77</f>
        <v>24.5</v>
      </c>
      <c r="C73" s="118">
        <f>China!D77</f>
        <v>17.868288205598898</v>
      </c>
      <c r="D73" s="118">
        <f>China!E77</f>
        <v>28.129324906684843</v>
      </c>
      <c r="E73" s="118">
        <f>China!F77</f>
        <v>15.300000000000004</v>
      </c>
      <c r="F73" s="118">
        <f>China!G77</f>
        <v>15.000000000000007</v>
      </c>
      <c r="G73" s="118">
        <f>China!H77</f>
        <v>53.9</v>
      </c>
      <c r="H73" s="118">
        <f>China!I77</f>
        <v>58.8</v>
      </c>
    </row>
    <row r="74" spans="1:8" x14ac:dyDescent="0.35">
      <c r="A74" s="118">
        <f>China!B78</f>
        <v>14.1</v>
      </c>
      <c r="B74" s="118">
        <f>China!C78</f>
        <v>24.9</v>
      </c>
      <c r="C74" s="118">
        <f>China!D78</f>
        <v>37.635400493195725</v>
      </c>
      <c r="D74" s="118">
        <f>China!E78</f>
        <v>51.797138915137083</v>
      </c>
      <c r="E74" s="118">
        <f>China!F78</f>
        <v>13.599999999999994</v>
      </c>
      <c r="F74" s="118">
        <f>China!G78</f>
        <v>16.199999999999996</v>
      </c>
      <c r="G74" s="118">
        <f>China!H78</f>
        <v>52.9</v>
      </c>
      <c r="H74" s="118">
        <f>China!I78</f>
        <v>57.2</v>
      </c>
    </row>
    <row r="75" spans="1:8" x14ac:dyDescent="0.35">
      <c r="A75" s="118">
        <f>China!B79</f>
        <v>14.9</v>
      </c>
      <c r="B75" s="118">
        <f>China!C79</f>
        <v>24.9</v>
      </c>
      <c r="C75" s="118">
        <f>China!D79</f>
        <v>2.3480092734721532</v>
      </c>
      <c r="D75" s="118">
        <f>China!E79</f>
        <v>18.660950581324681</v>
      </c>
      <c r="E75" s="118">
        <f>China!F79</f>
        <v>12.799999999999994</v>
      </c>
      <c r="F75" s="118">
        <f>China!G79</f>
        <v>7.3000000000000025</v>
      </c>
      <c r="G75" s="118">
        <f>China!H79</f>
        <v>52.2</v>
      </c>
      <c r="H75" s="118">
        <f>China!I79</f>
        <v>57</v>
      </c>
    </row>
    <row r="76" spans="1:8" x14ac:dyDescent="0.35">
      <c r="A76" s="118">
        <f>China!B80</f>
        <v>14.8</v>
      </c>
      <c r="B76" s="118">
        <f>China!C80</f>
        <v>25</v>
      </c>
      <c r="C76" s="118">
        <f>China!D80</f>
        <v>35.762410872843766</v>
      </c>
      <c r="D76" s="118">
        <f>China!E80</f>
        <v>26.488505856288292</v>
      </c>
      <c r="E76" s="118">
        <f>China!F80</f>
        <v>12.499999999999993</v>
      </c>
      <c r="F76" s="118">
        <f>China!G80</f>
        <v>12.800000000000004</v>
      </c>
      <c r="G76" s="118">
        <f>China!H80</f>
        <v>53.4</v>
      </c>
      <c r="H76" s="118">
        <f>China!I80</f>
        <v>59.2</v>
      </c>
    </row>
    <row r="77" spans="1:8" x14ac:dyDescent="0.35">
      <c r="A77" s="118">
        <f>China!B81</f>
        <v>13.4</v>
      </c>
      <c r="B77" s="118">
        <f>China!C81</f>
        <v>25.4</v>
      </c>
      <c r="C77" s="118">
        <f>China!D81</f>
        <v>29.821194650023781</v>
      </c>
      <c r="D77" s="118">
        <f>China!E81</f>
        <v>19.5930949057866</v>
      </c>
      <c r="E77" s="118">
        <f>China!F81</f>
        <v>12.200000000000003</v>
      </c>
      <c r="F77" s="118">
        <f>China!G81</f>
        <v>12.399999999999999</v>
      </c>
      <c r="G77" s="118">
        <f>China!H81</f>
        <v>52.9</v>
      </c>
      <c r="H77" s="118">
        <f>China!I81</f>
        <v>58.2</v>
      </c>
    </row>
    <row r="78" spans="1:8" x14ac:dyDescent="0.35">
      <c r="A78" s="118">
        <f>China!B82</f>
        <v>13.3</v>
      </c>
      <c r="B78" s="118">
        <f>China!C82</f>
        <v>25.8</v>
      </c>
      <c r="C78" s="118">
        <f>China!D82</f>
        <v>19.284374264208839</v>
      </c>
      <c r="D78" s="118">
        <f>China!E82</f>
        <v>24.103654811389926</v>
      </c>
      <c r="E78" s="118">
        <f>China!F82</f>
        <v>11.600000000000001</v>
      </c>
      <c r="F78" s="118">
        <f>China!G82</f>
        <v>11.999999999999993</v>
      </c>
      <c r="G78" s="118">
        <f>China!H82</f>
        <v>52</v>
      </c>
      <c r="H78" s="118">
        <f>China!I82</f>
        <v>58.7</v>
      </c>
    </row>
    <row r="79" spans="1:8" x14ac:dyDescent="0.35">
      <c r="A79" s="118">
        <f>China!B83</f>
        <v>15.1</v>
      </c>
      <c r="B79" s="118">
        <f>China!C83</f>
        <v>25.6</v>
      </c>
      <c r="C79" s="118">
        <f>China!D83</f>
        <v>17.879844763686936</v>
      </c>
      <c r="D79" s="118">
        <f>China!E83</f>
        <v>18.345644021959433</v>
      </c>
      <c r="E79" s="118">
        <f>China!F83</f>
        <v>10.499999999999993</v>
      </c>
      <c r="F79" s="118">
        <f>China!G83</f>
        <v>11.900000000000002</v>
      </c>
      <c r="G79" s="118">
        <f>China!H83</f>
        <v>50.9</v>
      </c>
      <c r="H79" s="118">
        <f>China!I83</f>
        <v>56.6</v>
      </c>
    </row>
    <row r="80" spans="1:8" x14ac:dyDescent="0.35">
      <c r="A80" s="118">
        <f>China!B84</f>
        <v>14</v>
      </c>
      <c r="B80" s="118">
        <f>China!C84</f>
        <v>25.4</v>
      </c>
      <c r="C80" s="118">
        <f>China!D84</f>
        <v>20.43332370697361</v>
      </c>
      <c r="D80" s="118">
        <f>China!E84</f>
        <v>21.364034265929313</v>
      </c>
      <c r="E80" s="118">
        <f>China!F84</f>
        <v>10.100000000000001</v>
      </c>
      <c r="F80" s="118">
        <f>China!G84</f>
        <v>11.100000000000005</v>
      </c>
      <c r="G80" s="118">
        <f>China!H84</f>
        <v>50.7</v>
      </c>
      <c r="H80" s="118">
        <f>China!I84</f>
        <v>57.3</v>
      </c>
    </row>
    <row r="81" spans="1:8" x14ac:dyDescent="0.35">
      <c r="A81" s="118">
        <f>China!B85</f>
        <v>13.5</v>
      </c>
      <c r="B81" s="118">
        <f>China!C85</f>
        <v>25</v>
      </c>
      <c r="C81" s="118">
        <f>China!D85</f>
        <v>24.421126720101125</v>
      </c>
      <c r="D81" s="118">
        <f>China!E85</f>
        <v>27.897933107836131</v>
      </c>
      <c r="E81" s="118">
        <f>China!F85</f>
        <v>10.199999999999996</v>
      </c>
      <c r="F81" s="118">
        <f>China!G85</f>
        <v>11</v>
      </c>
      <c r="G81" s="118">
        <f>China!H85</f>
        <v>50.9</v>
      </c>
      <c r="H81" s="118">
        <f>China!I85</f>
        <v>57.1</v>
      </c>
    </row>
    <row r="82" spans="1:8" x14ac:dyDescent="0.35">
      <c r="A82" s="118">
        <f>China!B86</f>
        <v>13.8</v>
      </c>
      <c r="B82" s="118">
        <f>China!C86</f>
        <v>24.9</v>
      </c>
      <c r="C82" s="118">
        <f>China!D86</f>
        <v>17.01386253389731</v>
      </c>
      <c r="D82" s="118">
        <f>China!E86</f>
        <v>20.188660674237386</v>
      </c>
      <c r="E82" s="118">
        <f>China!F86</f>
        <v>9.800000000000006</v>
      </c>
      <c r="F82" s="118">
        <f>China!G86</f>
        <v>11.7</v>
      </c>
      <c r="G82" s="118">
        <f>China!H86</f>
        <v>51.2</v>
      </c>
      <c r="H82" s="118">
        <f>China!I86</f>
        <v>55.8</v>
      </c>
    </row>
    <row r="83" spans="1:8" x14ac:dyDescent="0.35">
      <c r="A83" s="118">
        <f>China!B87</f>
        <v>13.2</v>
      </c>
      <c r="B83" s="118">
        <f>China!C87</f>
        <v>24.9</v>
      </c>
      <c r="C83" s="118">
        <f>China!D87</f>
        <v>15.770654149223423</v>
      </c>
      <c r="D83" s="118">
        <f>China!E87</f>
        <v>23.886822317807276</v>
      </c>
      <c r="E83" s="118">
        <f>China!F87</f>
        <v>10.3</v>
      </c>
      <c r="F83" s="118">
        <f>China!G87</f>
        <v>11.900000000000002</v>
      </c>
      <c r="G83" s="118">
        <f>China!H87</f>
        <v>50.4</v>
      </c>
      <c r="H83" s="118">
        <f>China!I87</f>
        <v>55.5</v>
      </c>
    </row>
    <row r="84" spans="1:8" x14ac:dyDescent="0.35">
      <c r="A84" s="118">
        <f>China!B88</f>
        <v>12.4</v>
      </c>
      <c r="B84" s="118">
        <f>China!C88</f>
        <v>24.5</v>
      </c>
      <c r="C84" s="118">
        <f>China!D88</f>
        <v>13.770314263532512</v>
      </c>
      <c r="D84" s="118">
        <f>China!E88</f>
        <v>19.459725040587234</v>
      </c>
      <c r="E84" s="118">
        <f>China!F88</f>
        <v>11.399999999999997</v>
      </c>
      <c r="F84" s="118">
        <f>China!G88</f>
        <v>13.3</v>
      </c>
      <c r="G84" s="118">
        <f>China!H88</f>
        <v>49</v>
      </c>
      <c r="H84" s="118">
        <f>China!I88</f>
        <v>55.9</v>
      </c>
    </row>
    <row r="85" spans="1:8" x14ac:dyDescent="0.35">
      <c r="A85" s="118">
        <f>China!B89</f>
        <v>12.8</v>
      </c>
      <c r="B85" s="118">
        <f>China!C89</f>
        <v>23.8</v>
      </c>
      <c r="C85" s="118">
        <f>China!D89</f>
        <v>13.317239991953327</v>
      </c>
      <c r="D85" s="118">
        <f>China!E89</f>
        <v>9.094335600047474</v>
      </c>
      <c r="E85" s="118">
        <f>China!F89</f>
        <v>11.700000000000006</v>
      </c>
      <c r="F85" s="118">
        <f>China!G89</f>
        <v>14.300000000000004</v>
      </c>
      <c r="G85" s="118">
        <f>China!H89</f>
        <v>50.3</v>
      </c>
      <c r="H85" s="118">
        <f>China!I89</f>
        <v>56.3</v>
      </c>
    </row>
    <row r="86" spans="1:8" x14ac:dyDescent="0.35">
      <c r="A86" s="118">
        <f>China!B90</f>
        <v>11.4</v>
      </c>
      <c r="B86" s="118">
        <f>China!C90</f>
        <v>21.5</v>
      </c>
      <c r="C86" s="118">
        <f>China!D90</f>
        <v>-0.55475556912214574</v>
      </c>
      <c r="D86" s="118">
        <f>China!E90</f>
        <v>-20.277467058661532</v>
      </c>
      <c r="E86" s="118">
        <f>China!F90</f>
        <v>10.5</v>
      </c>
      <c r="F86" s="118">
        <f>China!G90</f>
        <v>10.600000000000005</v>
      </c>
      <c r="G86" s="118">
        <f>China!H90</f>
        <v>50.5</v>
      </c>
      <c r="H86" s="118">
        <f>China!I90</f>
        <v>55.7</v>
      </c>
    </row>
    <row r="87" spans="1:8" x14ac:dyDescent="0.35">
      <c r="A87" s="118">
        <f>China!B91</f>
        <v>21.3</v>
      </c>
      <c r="B87" s="118">
        <f>China!C91</f>
        <v>21.5</v>
      </c>
      <c r="C87" s="118">
        <f>China!D91</f>
        <v>18.336591470919831</v>
      </c>
      <c r="D87" s="118">
        <f>China!E91</f>
        <v>39.394731623309404</v>
      </c>
      <c r="E87" s="118">
        <f>China!F91</f>
        <v>11.999999999999996</v>
      </c>
      <c r="F87" s="118">
        <f>China!G91</f>
        <v>11.799999999999994</v>
      </c>
      <c r="G87" s="118">
        <f>China!H91</f>
        <v>51</v>
      </c>
      <c r="H87" s="118">
        <f>China!I91</f>
        <v>57.3</v>
      </c>
    </row>
    <row r="88" spans="1:8" x14ac:dyDescent="0.35">
      <c r="A88" s="118">
        <f>China!B92</f>
        <v>11.9</v>
      </c>
      <c r="B88" s="118">
        <f>China!C92</f>
        <v>20.9</v>
      </c>
      <c r="C88" s="118">
        <f>China!D92</f>
        <v>8.8362890609594178</v>
      </c>
      <c r="D88" s="118">
        <f>China!E92</f>
        <v>2.870533801821209</v>
      </c>
      <c r="E88" s="118">
        <f>China!F92</f>
        <v>12.100000000000005</v>
      </c>
      <c r="F88" s="118">
        <f>China!G92</f>
        <v>11.7</v>
      </c>
      <c r="G88" s="118">
        <f>China!H92</f>
        <v>53.1</v>
      </c>
      <c r="H88" s="118">
        <f>China!I92</f>
        <v>58</v>
      </c>
    </row>
    <row r="89" spans="1:8" x14ac:dyDescent="0.35">
      <c r="A89" s="118">
        <f>China!B93</f>
        <v>9.3000000000000007</v>
      </c>
      <c r="B89" s="118">
        <f>China!C93</f>
        <v>20.2</v>
      </c>
      <c r="C89" s="118">
        <f>China!D93</f>
        <v>4.844079387115019</v>
      </c>
      <c r="D89" s="118">
        <f>China!E93</f>
        <v>-2.1049134224788562</v>
      </c>
      <c r="E89" s="118">
        <f>China!F93</f>
        <v>11.999999999999995</v>
      </c>
      <c r="F89" s="118">
        <f>China!G93</f>
        <v>11.000000000000005</v>
      </c>
      <c r="G89" s="118">
        <f>China!H93</f>
        <v>53.3</v>
      </c>
      <c r="H89" s="118">
        <f>China!I93</f>
        <v>56.1</v>
      </c>
    </row>
    <row r="90" spans="1:8" x14ac:dyDescent="0.35">
      <c r="A90" s="118">
        <f>China!B94</f>
        <v>9.6</v>
      </c>
      <c r="B90" s="118">
        <f>China!C94</f>
        <v>20.100000000000001</v>
      </c>
      <c r="C90" s="118">
        <f>China!D94</f>
        <v>15.270835588439425</v>
      </c>
      <c r="D90" s="118">
        <f>China!E94</f>
        <v>11.537002564904826</v>
      </c>
      <c r="E90" s="118">
        <f>China!F94</f>
        <v>12.7</v>
      </c>
      <c r="F90" s="118">
        <f>China!G94</f>
        <v>11.3</v>
      </c>
      <c r="G90" s="118">
        <f>China!H94</f>
        <v>50.4</v>
      </c>
      <c r="H90" s="118">
        <f>China!I94</f>
        <v>55.2</v>
      </c>
    </row>
    <row r="91" spans="1:8" x14ac:dyDescent="0.35">
      <c r="A91" s="118">
        <f>China!B95</f>
        <v>9.5</v>
      </c>
      <c r="B91" s="118">
        <f>China!C95</f>
        <v>20.399999999999999</v>
      </c>
      <c r="C91" s="118">
        <f>China!D95</f>
        <v>11.078785632663147</v>
      </c>
      <c r="D91" s="118">
        <f>China!E95</f>
        <v>5.430400273987174</v>
      </c>
      <c r="E91" s="118">
        <f>China!F95</f>
        <v>13.799999999999997</v>
      </c>
      <c r="F91" s="118">
        <f>China!G95</f>
        <v>12.299999999999994</v>
      </c>
      <c r="G91" s="118">
        <f>China!H95</f>
        <v>50.2</v>
      </c>
      <c r="H91" s="118">
        <f>China!I95</f>
        <v>56.7</v>
      </c>
    </row>
    <row r="92" spans="1:8" x14ac:dyDescent="0.35">
      <c r="A92" s="118">
        <f>China!B96</f>
        <v>9.1999999999999993</v>
      </c>
      <c r="B92" s="118">
        <f>China!C96</f>
        <v>20.399999999999999</v>
      </c>
      <c r="C92" s="118">
        <f>China!D96</f>
        <v>1.0088437976374671</v>
      </c>
      <c r="D92" s="118">
        <f>China!E96</f>
        <v>4.9337705540572472</v>
      </c>
      <c r="E92" s="118">
        <f>China!F96</f>
        <v>14.200000000000003</v>
      </c>
      <c r="F92" s="118">
        <f>China!G96</f>
        <v>12.300000000000002</v>
      </c>
      <c r="G92" s="118">
        <f>China!H96</f>
        <v>50.1</v>
      </c>
      <c r="H92" s="118">
        <f>China!I96</f>
        <v>55.6</v>
      </c>
    </row>
    <row r="93" spans="1:8" x14ac:dyDescent="0.35">
      <c r="A93" s="118">
        <f>China!B97</f>
        <v>8.9</v>
      </c>
      <c r="B93" s="118">
        <f>China!C97</f>
        <v>20.2</v>
      </c>
      <c r="C93" s="118">
        <f>China!D97</f>
        <v>2.6731855990856563</v>
      </c>
      <c r="D93" s="118">
        <f>China!E97</f>
        <v>-0.3277102069900405</v>
      </c>
      <c r="E93" s="118">
        <f>China!F97</f>
        <v>14.100000000000001</v>
      </c>
      <c r="F93" s="118">
        <f>China!G97</f>
        <v>12.2</v>
      </c>
      <c r="G93" s="118">
        <f>China!H97</f>
        <v>49.2</v>
      </c>
      <c r="H93" s="118">
        <f>China!I97</f>
        <v>56.3</v>
      </c>
    </row>
    <row r="94" spans="1:8" x14ac:dyDescent="0.35">
      <c r="A94" s="118">
        <f>China!B98</f>
        <v>9.1999999999999993</v>
      </c>
      <c r="B94" s="118">
        <f>China!C98</f>
        <v>20.5</v>
      </c>
      <c r="C94" s="118">
        <f>China!D98</f>
        <v>9.7511498997523294</v>
      </c>
      <c r="D94" s="118">
        <f>China!E98</f>
        <v>2.6351062100848948</v>
      </c>
      <c r="E94" s="118">
        <f>China!F98</f>
        <v>14.399999999999995</v>
      </c>
      <c r="F94" s="118">
        <f>China!G98</f>
        <v>13.299999999999994</v>
      </c>
      <c r="G94" s="118">
        <f>China!H98</f>
        <v>49.8</v>
      </c>
      <c r="H94" s="118">
        <f>China!I98</f>
        <v>53.7</v>
      </c>
    </row>
    <row r="95" spans="1:8" x14ac:dyDescent="0.35">
      <c r="A95" s="118">
        <f>China!B99</f>
        <v>9.6</v>
      </c>
      <c r="B95" s="118">
        <f>China!C99</f>
        <v>20.7</v>
      </c>
      <c r="C95" s="118">
        <f>China!D99</f>
        <v>11.543545681020897</v>
      </c>
      <c r="D95" s="118">
        <f>China!E99</f>
        <v>0.22263930340703886</v>
      </c>
      <c r="E95" s="118">
        <f>China!F99</f>
        <v>14.199999999999998</v>
      </c>
      <c r="F95" s="118">
        <f>China!G99</f>
        <v>13.599999999999994</v>
      </c>
      <c r="G95" s="118">
        <f>China!H99</f>
        <v>50.2</v>
      </c>
      <c r="H95" s="118">
        <f>China!I99</f>
        <v>55.5</v>
      </c>
    </row>
    <row r="96" spans="1:8" x14ac:dyDescent="0.35">
      <c r="A96" s="118">
        <f>China!B100</f>
        <v>10.1</v>
      </c>
      <c r="B96" s="118">
        <f>China!C100</f>
        <v>20.7</v>
      </c>
      <c r="C96" s="118">
        <f>China!D100</f>
        <v>2.8413978186322297</v>
      </c>
      <c r="D96" s="118">
        <f>China!E100</f>
        <v>-0.74275552101056885</v>
      </c>
      <c r="E96" s="118">
        <f>China!F100</f>
        <v>13.7</v>
      </c>
      <c r="F96" s="118">
        <f>China!G100</f>
        <v>13.800000000000006</v>
      </c>
      <c r="G96" s="118">
        <f>China!H100</f>
        <v>50.6</v>
      </c>
      <c r="H96" s="118">
        <f>China!I100</f>
        <v>55.6</v>
      </c>
    </row>
    <row r="97" spans="1:8" x14ac:dyDescent="0.35">
      <c r="A97" s="118">
        <f>China!B101</f>
        <v>10.3</v>
      </c>
      <c r="B97" s="118">
        <f>China!C101</f>
        <v>20.6</v>
      </c>
      <c r="C97" s="118">
        <f>China!D101</f>
        <v>14.02392582878544</v>
      </c>
      <c r="D97" s="118">
        <f>China!E101</f>
        <v>6.3974567830985052</v>
      </c>
      <c r="E97" s="118">
        <f>China!F101</f>
        <v>12.5</v>
      </c>
      <c r="F97" s="118">
        <f>China!G101</f>
        <v>13.7</v>
      </c>
      <c r="G97" s="118">
        <f>China!H101</f>
        <v>50.6</v>
      </c>
      <c r="H97" s="118">
        <f>China!I101</f>
        <v>56.1</v>
      </c>
    </row>
    <row r="98" spans="1:8" x14ac:dyDescent="0.35">
      <c r="A98" s="118">
        <f>China!B102</f>
        <v>9.9</v>
      </c>
      <c r="B98" s="118">
        <f>China!C102</f>
        <v>21.2</v>
      </c>
      <c r="C98" s="118">
        <f>China!D102</f>
        <v>24.974271041164819</v>
      </c>
      <c r="D98" s="118">
        <f>China!E102</f>
        <v>33.611313374439632</v>
      </c>
      <c r="E98" s="118">
        <f>China!F102</f>
        <v>13.4</v>
      </c>
      <c r="F98" s="118">
        <f>China!G102</f>
        <v>11.000000000000004</v>
      </c>
      <c r="G98" s="118">
        <f>China!H102</f>
        <v>50.4</v>
      </c>
      <c r="H98" s="118">
        <f>China!I102</f>
        <v>56.2</v>
      </c>
    </row>
    <row r="99" spans="1:8" x14ac:dyDescent="0.35">
      <c r="A99" s="118">
        <f>China!B103</f>
        <v>9.9</v>
      </c>
      <c r="B99" s="118">
        <f>China!C103</f>
        <v>21.2</v>
      </c>
      <c r="C99" s="118">
        <f>China!D103</f>
        <v>21.759783627162204</v>
      </c>
      <c r="D99" s="118">
        <f>China!E103</f>
        <v>-15.126946671629474</v>
      </c>
      <c r="E99" s="118">
        <f>China!F103</f>
        <v>11.799999999999997</v>
      </c>
      <c r="F99" s="118">
        <f>China!G103</f>
        <v>10.200000000000006</v>
      </c>
      <c r="G99" s="118">
        <f>China!H103</f>
        <v>50.1</v>
      </c>
      <c r="H99" s="118">
        <f>China!I103</f>
        <v>54.5</v>
      </c>
    </row>
    <row r="100" spans="1:8" x14ac:dyDescent="0.35">
      <c r="A100" s="118">
        <f>China!B104</f>
        <v>8.9</v>
      </c>
      <c r="B100" s="118">
        <f>China!C104</f>
        <v>20.9</v>
      </c>
      <c r="C100" s="118">
        <f>China!D104</f>
        <v>9.9801249817305617</v>
      </c>
      <c r="D100" s="118">
        <f>China!E104</f>
        <v>16.966297969071935</v>
      </c>
      <c r="E100" s="118">
        <f>China!F104</f>
        <v>12.800000000000006</v>
      </c>
      <c r="F100" s="118">
        <f>China!G104</f>
        <v>11.800000000000002</v>
      </c>
      <c r="G100" s="118">
        <f>China!H104</f>
        <v>50.9</v>
      </c>
      <c r="H100" s="118">
        <f>China!I104</f>
        <v>55.6</v>
      </c>
    </row>
    <row r="101" spans="1:8" x14ac:dyDescent="0.35">
      <c r="A101" s="118">
        <f>China!B105</f>
        <v>9.3000000000000007</v>
      </c>
      <c r="B101" s="118">
        <f>China!C105</f>
        <v>20.6</v>
      </c>
      <c r="C101" s="118">
        <f>China!D105</f>
        <v>14.590848458581851</v>
      </c>
      <c r="D101" s="118">
        <f>China!E105</f>
        <v>20.875469302024456</v>
      </c>
      <c r="E101" s="118">
        <f>China!F105</f>
        <v>12.499999999999995</v>
      </c>
      <c r="F101" s="118">
        <f>China!G105</f>
        <v>11.899999999999995</v>
      </c>
      <c r="G101" s="118">
        <f>China!H105</f>
        <v>50.6</v>
      </c>
      <c r="H101" s="118">
        <f>China!I105</f>
        <v>54.5</v>
      </c>
    </row>
    <row r="102" spans="1:8" x14ac:dyDescent="0.35">
      <c r="A102" s="118">
        <f>China!B106</f>
        <v>9.1999999999999993</v>
      </c>
      <c r="B102" s="118">
        <f>China!C106</f>
        <v>20.399999999999999</v>
      </c>
      <c r="C102" s="118">
        <f>China!D106</f>
        <v>0.90895555144336759</v>
      </c>
      <c r="D102" s="118">
        <f>China!E106</f>
        <v>2.5675553698242126</v>
      </c>
      <c r="E102" s="118">
        <f>China!F106</f>
        <v>12.400000000000006</v>
      </c>
      <c r="F102" s="118">
        <f>China!G106</f>
        <v>12.199999999999998</v>
      </c>
      <c r="G102" s="118">
        <f>China!H106</f>
        <v>50.8</v>
      </c>
      <c r="H102" s="118">
        <f>China!I106</f>
        <v>54.3</v>
      </c>
    </row>
    <row r="103" spans="1:8" x14ac:dyDescent="0.35">
      <c r="A103" s="118">
        <f>China!B107</f>
        <v>8.9</v>
      </c>
      <c r="B103" s="118">
        <f>China!C107</f>
        <v>20.100000000000001</v>
      </c>
      <c r="C103" s="118">
        <f>China!D107</f>
        <v>-3.1117935183588972</v>
      </c>
      <c r="D103" s="118">
        <f>China!E107</f>
        <v>9.7779768331065942E-2</v>
      </c>
      <c r="E103" s="118">
        <f>China!F107</f>
        <v>11.499999999999996</v>
      </c>
      <c r="F103" s="118">
        <f>China!G107</f>
        <v>11.899999999999995</v>
      </c>
      <c r="G103" s="118">
        <f>China!H107</f>
        <v>50.1</v>
      </c>
      <c r="H103" s="118">
        <f>China!I107</f>
        <v>53.9</v>
      </c>
    </row>
    <row r="104" spans="1:8" x14ac:dyDescent="0.35">
      <c r="A104" s="118">
        <f>China!B108</f>
        <v>9.6999999999999993</v>
      </c>
      <c r="B104" s="118">
        <f>China!C108</f>
        <v>20.100000000000001</v>
      </c>
      <c r="C104" s="118">
        <f>China!D108</f>
        <v>5.0854114295888415</v>
      </c>
      <c r="D104" s="118">
        <f>China!E108</f>
        <v>9.558293270757801</v>
      </c>
      <c r="E104" s="118">
        <f>China!F108</f>
        <v>11.599999999999998</v>
      </c>
      <c r="F104" s="118">
        <f>China!G108</f>
        <v>11.499999999999996</v>
      </c>
      <c r="G104" s="118">
        <f>China!H108</f>
        <v>50.3</v>
      </c>
      <c r="H104" s="118">
        <f>China!I108</f>
        <v>54.1</v>
      </c>
    </row>
    <row r="105" spans="1:8" x14ac:dyDescent="0.35">
      <c r="A105" s="118">
        <f>China!B109</f>
        <v>10.4</v>
      </c>
      <c r="B105" s="118">
        <f>China!C109</f>
        <v>20.3</v>
      </c>
      <c r="C105" s="118">
        <f>China!D109</f>
        <v>7.0965000691516265</v>
      </c>
      <c r="D105" s="118">
        <f>China!E109</f>
        <v>5.7872303646618013</v>
      </c>
      <c r="E105" s="118">
        <f>China!F109</f>
        <v>11.500000000000005</v>
      </c>
      <c r="F105" s="118">
        <f>China!G109</f>
        <v>11.800000000000006</v>
      </c>
      <c r="G105" s="118">
        <f>China!H109</f>
        <v>51</v>
      </c>
      <c r="H105" s="118">
        <f>China!I109</f>
        <v>53.9</v>
      </c>
    </row>
    <row r="106" spans="1:8" x14ac:dyDescent="0.35">
      <c r="A106" s="118">
        <f>China!B110</f>
        <v>10.199999999999999</v>
      </c>
      <c r="B106" s="118">
        <f>China!C110</f>
        <v>20.2</v>
      </c>
      <c r="C106" s="118">
        <f>China!D110</f>
        <v>-0.43129427722495206</v>
      </c>
      <c r="D106" s="118">
        <f>China!E110</f>
        <v>5.467095527468584</v>
      </c>
      <c r="E106" s="118">
        <f>China!F110</f>
        <v>11.200000000000006</v>
      </c>
      <c r="F106" s="118">
        <f>China!G110</f>
        <v>11.399999999999995</v>
      </c>
      <c r="G106" s="118">
        <f>China!H110</f>
        <v>51.1</v>
      </c>
      <c r="H106" s="118">
        <f>China!I110</f>
        <v>55.4</v>
      </c>
    </row>
    <row r="107" spans="1:8" x14ac:dyDescent="0.35">
      <c r="A107" s="118">
        <f>China!B111</f>
        <v>10.3</v>
      </c>
      <c r="B107" s="118">
        <f>China!C111</f>
        <v>20.100000000000001</v>
      </c>
      <c r="C107" s="118">
        <f>China!D111</f>
        <v>5.5708643736183632</v>
      </c>
      <c r="D107" s="118">
        <f>China!E111</f>
        <v>11.05226280357248</v>
      </c>
      <c r="E107" s="118">
        <f>China!F111</f>
        <v>10.999999999999996</v>
      </c>
      <c r="F107" s="118">
        <f>China!G111</f>
        <v>11.399999999999995</v>
      </c>
      <c r="G107" s="118">
        <f>China!H111</f>
        <v>51.4</v>
      </c>
      <c r="H107" s="118">
        <f>China!I111</f>
        <v>56.3</v>
      </c>
    </row>
    <row r="108" spans="1:8" x14ac:dyDescent="0.35">
      <c r="A108" s="118">
        <f>China!B112</f>
        <v>10</v>
      </c>
      <c r="B108" s="118">
        <f>China!C112</f>
        <v>19.899999999999999</v>
      </c>
      <c r="C108" s="118">
        <f>China!D112</f>
        <v>12.680852007627919</v>
      </c>
      <c r="D108" s="118">
        <f>China!E112</f>
        <v>6.3019833623449069</v>
      </c>
      <c r="E108" s="118">
        <f>China!F112</f>
        <v>11.2</v>
      </c>
      <c r="F108" s="118">
        <f>China!G112</f>
        <v>11.999999999999996</v>
      </c>
      <c r="G108" s="118">
        <f>China!H112</f>
        <v>51.4</v>
      </c>
      <c r="H108" s="118">
        <f>China!I112</f>
        <v>56</v>
      </c>
    </row>
    <row r="109" spans="1:8" x14ac:dyDescent="0.35">
      <c r="A109" s="118">
        <f>China!B113</f>
        <v>9.6999999999999993</v>
      </c>
      <c r="B109" s="118">
        <f>China!C113</f>
        <v>19.600000000000001</v>
      </c>
      <c r="C109" s="118">
        <f>China!D113</f>
        <v>4.146078284583556</v>
      </c>
      <c r="D109" s="118">
        <f>China!E113</f>
        <v>7.824386326583693</v>
      </c>
      <c r="E109" s="118">
        <f>China!F113</f>
        <v>11.6</v>
      </c>
      <c r="F109" s="118">
        <f>China!G113</f>
        <v>12.399999999999997</v>
      </c>
      <c r="G109" s="118">
        <f>China!H113</f>
        <v>51</v>
      </c>
      <c r="H109" s="118">
        <f>China!I113</f>
        <v>54.6</v>
      </c>
    </row>
    <row r="110" spans="1:8" x14ac:dyDescent="0.35">
      <c r="A110" s="118">
        <f>China!B114</f>
        <v>8.6</v>
      </c>
      <c r="B110" s="118">
        <f>China!C114</f>
        <v>17.899999999999999</v>
      </c>
      <c r="C110" s="118">
        <f>China!D114</f>
        <v>10.544875178839378</v>
      </c>
      <c r="D110" s="118">
        <f>China!E114</f>
        <v>9.5696049490658535</v>
      </c>
      <c r="E110" s="118">
        <f>China!F114</f>
        <v>11.8</v>
      </c>
      <c r="F110" s="118">
        <f>China!G114</f>
        <v>10.700000000000006</v>
      </c>
      <c r="G110" s="118">
        <f>China!H114</f>
        <v>50.5</v>
      </c>
      <c r="H110" s="118">
        <f>China!I114</f>
        <v>53.4</v>
      </c>
    </row>
    <row r="111" spans="1:8" x14ac:dyDescent="0.35">
      <c r="A111" s="118">
        <f>China!B115</f>
        <v>8.6</v>
      </c>
      <c r="B111" s="118">
        <f>China!C115</f>
        <v>17.899999999999999</v>
      </c>
      <c r="C111" s="118">
        <f>China!D115</f>
        <v>-18.12700742649838</v>
      </c>
      <c r="D111" s="118">
        <f>China!E115</f>
        <v>10.034087967071393</v>
      </c>
      <c r="E111" s="118">
        <f>China!F115</f>
        <v>12.2</v>
      </c>
      <c r="F111" s="118">
        <f>China!G115</f>
        <v>11.000000000000004</v>
      </c>
      <c r="G111" s="118">
        <f>China!H115</f>
        <v>50.2</v>
      </c>
      <c r="H111" s="118">
        <f>China!I115</f>
        <v>55</v>
      </c>
    </row>
    <row r="112" spans="1:8" x14ac:dyDescent="0.35">
      <c r="A112" s="118">
        <f>China!B116</f>
        <v>8.8000000000000007</v>
      </c>
      <c r="B112" s="118">
        <f>China!C116</f>
        <v>17.600000000000001</v>
      </c>
      <c r="C112" s="118">
        <f>China!D116</f>
        <v>-6.6447268341539969</v>
      </c>
      <c r="D112" s="118">
        <f>China!E116</f>
        <v>-12.523807416517963</v>
      </c>
      <c r="E112" s="118">
        <f>China!F116</f>
        <v>11.499999999999995</v>
      </c>
      <c r="F112" s="118">
        <f>China!G116</f>
        <v>10.999999999999996</v>
      </c>
      <c r="G112" s="118">
        <f>China!H116</f>
        <v>50.3</v>
      </c>
      <c r="H112" s="118">
        <f>China!I116</f>
        <v>54.5</v>
      </c>
    </row>
    <row r="113" spans="1:8" x14ac:dyDescent="0.35">
      <c r="A113" s="118">
        <f>China!B117</f>
        <v>8.6999999999999993</v>
      </c>
      <c r="B113" s="118">
        <f>China!C117</f>
        <v>17.3</v>
      </c>
      <c r="C113" s="118">
        <f>China!D117</f>
        <v>0.81242638049679805</v>
      </c>
      <c r="D113" s="118">
        <f>China!E117</f>
        <v>-1.5476420026037565</v>
      </c>
      <c r="E113" s="118">
        <f>China!F117</f>
        <v>11.900000000000002</v>
      </c>
      <c r="F113" s="118">
        <f>China!G117</f>
        <v>11.100000000000003</v>
      </c>
      <c r="G113" s="118">
        <f>China!H117</f>
        <v>50.4</v>
      </c>
      <c r="H113" s="118">
        <f>China!I117</f>
        <v>54.8</v>
      </c>
    </row>
    <row r="114" spans="1:8" x14ac:dyDescent="0.35">
      <c r="A114" s="118">
        <f>China!B118</f>
        <v>8.8000000000000007</v>
      </c>
      <c r="B114" s="118">
        <f>China!C118</f>
        <v>17.2</v>
      </c>
      <c r="C114" s="118">
        <f>China!D118</f>
        <v>7.0707832101189805</v>
      </c>
      <c r="D114" s="118">
        <f>China!E118</f>
        <v>-3.3242241065679954</v>
      </c>
      <c r="E114" s="118">
        <f>China!F118</f>
        <v>11.4</v>
      </c>
      <c r="F114" s="118">
        <f>China!G118</f>
        <v>10.900000000000006</v>
      </c>
      <c r="G114" s="118">
        <f>China!H118</f>
        <v>50.8</v>
      </c>
      <c r="H114" s="118">
        <f>China!I118</f>
        <v>55.5</v>
      </c>
    </row>
    <row r="115" spans="1:8" x14ac:dyDescent="0.35">
      <c r="A115" s="118">
        <f>China!B119</f>
        <v>9.1999999999999993</v>
      </c>
      <c r="B115" s="118">
        <f>China!C119</f>
        <v>17.3</v>
      </c>
      <c r="C115" s="118">
        <f>China!D119</f>
        <v>7.1865276844871904</v>
      </c>
      <c r="D115" s="118">
        <f>China!E119</f>
        <v>4.684619934402444</v>
      </c>
      <c r="E115" s="118">
        <f>China!F119</f>
        <v>11.700000000000003</v>
      </c>
      <c r="F115" s="118">
        <f>China!G119</f>
        <v>10.800000000000006</v>
      </c>
      <c r="G115" s="118">
        <f>China!H119</f>
        <v>51</v>
      </c>
      <c r="H115" s="118">
        <f>China!I119</f>
        <v>55</v>
      </c>
    </row>
    <row r="116" spans="1:8" x14ac:dyDescent="0.35">
      <c r="A116" s="118">
        <f>China!B120</f>
        <v>9</v>
      </c>
      <c r="B116" s="118">
        <f>China!C120</f>
        <v>17</v>
      </c>
      <c r="C116" s="118">
        <f>China!D120</f>
        <v>14.430849652088593</v>
      </c>
      <c r="D116" s="118">
        <f>China!E120</f>
        <v>-1.3757587253051782</v>
      </c>
      <c r="E116" s="118">
        <f>China!F120</f>
        <v>11.100000000000003</v>
      </c>
      <c r="F116" s="118">
        <f>China!G120</f>
        <v>10.600000000000005</v>
      </c>
      <c r="G116" s="118">
        <f>China!H120</f>
        <v>51.7</v>
      </c>
      <c r="H116" s="118">
        <f>China!I120</f>
        <v>54.2</v>
      </c>
    </row>
    <row r="117" spans="1:8" x14ac:dyDescent="0.35">
      <c r="A117" s="118">
        <f>China!B121</f>
        <v>6.9</v>
      </c>
      <c r="B117" s="118">
        <f>China!C121</f>
        <v>16.5</v>
      </c>
      <c r="C117" s="118">
        <f>China!D121</f>
        <v>9.3636259574457643</v>
      </c>
      <c r="D117" s="118">
        <f>China!E121</f>
        <v>-4.808129233214391</v>
      </c>
      <c r="E117" s="118">
        <f>China!F121</f>
        <v>11.3</v>
      </c>
      <c r="F117" s="118">
        <f>China!G121</f>
        <v>10.699999999999998</v>
      </c>
      <c r="G117" s="118">
        <f>China!H121</f>
        <v>51.1</v>
      </c>
      <c r="H117" s="118">
        <f>China!I121</f>
        <v>54.4</v>
      </c>
    </row>
    <row r="118" spans="1:8" x14ac:dyDescent="0.35">
      <c r="A118" s="118">
        <f>China!B122</f>
        <v>8</v>
      </c>
      <c r="B118" s="118">
        <f>China!C122</f>
        <v>16.100000000000001</v>
      </c>
      <c r="C118" s="118">
        <f>China!D122</f>
        <v>15.243571918043813</v>
      </c>
      <c r="D118" s="118">
        <f>China!E122</f>
        <v>7.5904377922935184</v>
      </c>
      <c r="E118" s="118">
        <f>China!F122</f>
        <v>11.600000000000005</v>
      </c>
      <c r="F118" s="118">
        <f>China!G122</f>
        <v>10.899999999999997</v>
      </c>
      <c r="G118" s="118">
        <f>China!H122</f>
        <v>51.1</v>
      </c>
      <c r="H118" s="118">
        <f>China!I122</f>
        <v>54</v>
      </c>
    </row>
    <row r="119" spans="1:8" x14ac:dyDescent="0.35">
      <c r="A119" s="118">
        <f>China!B123</f>
        <v>7.7</v>
      </c>
      <c r="B119" s="118">
        <f>China!C123</f>
        <v>15.9</v>
      </c>
      <c r="C119" s="118">
        <f>China!D123</f>
        <v>11.591015230855319</v>
      </c>
      <c r="D119" s="118">
        <f>China!E123</f>
        <v>4.4855373212446912</v>
      </c>
      <c r="E119" s="118">
        <f>China!F123</f>
        <v>11.600000000000005</v>
      </c>
      <c r="F119" s="118">
        <f>China!G123</f>
        <v>10.900000000000006</v>
      </c>
      <c r="G119" s="118">
        <f>China!H123</f>
        <v>50.8</v>
      </c>
      <c r="H119" s="118">
        <f>China!I123</f>
        <v>53.8</v>
      </c>
    </row>
    <row r="120" spans="1:8" x14ac:dyDescent="0.35">
      <c r="A120" s="118">
        <f>China!B124</f>
        <v>7.2</v>
      </c>
      <c r="B120" s="118">
        <f>China!C124</f>
        <v>15.8</v>
      </c>
      <c r="C120" s="118">
        <f>China!D124</f>
        <v>4.6911837168489772</v>
      </c>
      <c r="D120" s="118">
        <f>China!E124</f>
        <v>-6.3506081707222624</v>
      </c>
      <c r="E120" s="118">
        <f>China!F124</f>
        <v>11.999999999999995</v>
      </c>
      <c r="F120" s="118">
        <f>China!G124</f>
        <v>11.299999999999994</v>
      </c>
      <c r="G120" s="118">
        <f>China!H124</f>
        <v>50.3</v>
      </c>
      <c r="H120" s="118">
        <f>China!I124</f>
        <v>53.9</v>
      </c>
    </row>
    <row r="121" spans="1:8" x14ac:dyDescent="0.35">
      <c r="A121" s="118">
        <f>China!B125</f>
        <v>7.9</v>
      </c>
      <c r="B121" s="118">
        <f>China!C125</f>
        <v>15.7</v>
      </c>
      <c r="C121" s="118">
        <f>China!D125</f>
        <v>9.6747571235803207</v>
      </c>
      <c r="D121" s="118">
        <f>China!E125</f>
        <v>-0.57561625306159314</v>
      </c>
      <c r="E121" s="118">
        <f>China!F125</f>
        <v>12.1</v>
      </c>
      <c r="F121" s="118">
        <f>China!G125</f>
        <v>11.499999999999995</v>
      </c>
      <c r="G121" s="118">
        <f>China!H125</f>
        <v>50.1</v>
      </c>
      <c r="H121" s="118">
        <f>China!I125</f>
        <v>54.1</v>
      </c>
    </row>
    <row r="122" spans="1:8" x14ac:dyDescent="0.35">
      <c r="A122" s="118">
        <f>China!B126</f>
        <v>6.8</v>
      </c>
      <c r="B122" s="118">
        <f>China!C126</f>
        <v>13.9</v>
      </c>
      <c r="C122" s="118">
        <f>China!D126</f>
        <v>-3.4586552721698487</v>
      </c>
      <c r="D122" s="118">
        <f>China!E126</f>
        <v>-16.440257443661363</v>
      </c>
      <c r="E122" s="118">
        <f>China!F126</f>
        <v>13.100000000000003</v>
      </c>
      <c r="F122" s="118">
        <f>China!G126</f>
        <v>11.100000000000005</v>
      </c>
      <c r="G122" s="118">
        <f>China!H126</f>
        <v>49.8</v>
      </c>
      <c r="H122" s="118">
        <f>China!I126</f>
        <v>53.7</v>
      </c>
    </row>
    <row r="123" spans="1:8" x14ac:dyDescent="0.35">
      <c r="A123" s="118">
        <f>China!B127</f>
        <v>6.8</v>
      </c>
      <c r="B123" s="118">
        <f>China!C127</f>
        <v>13.9</v>
      </c>
      <c r="C123" s="118">
        <f>China!D127</f>
        <v>48.130657082963189</v>
      </c>
      <c r="D123" s="118">
        <f>China!E127</f>
        <v>-16.661334138631016</v>
      </c>
      <c r="E123" s="118">
        <f>China!F127</f>
        <v>12.899999999999995</v>
      </c>
      <c r="F123" s="118">
        <f>China!G127</f>
        <v>10.799999999999994</v>
      </c>
      <c r="G123" s="118">
        <f>China!H127</f>
        <v>49.9</v>
      </c>
      <c r="H123" s="118">
        <f>China!I127</f>
        <v>53.9</v>
      </c>
    </row>
    <row r="124" spans="1:8" x14ac:dyDescent="0.35">
      <c r="A124" s="118">
        <f>China!B128</f>
        <v>5.6</v>
      </c>
      <c r="B124" s="118">
        <f>China!C128</f>
        <v>13.5</v>
      </c>
      <c r="C124" s="118">
        <f>China!D128</f>
        <v>-15.156734177779196</v>
      </c>
      <c r="D124" s="118">
        <f>China!E128</f>
        <v>-8.892043061486758</v>
      </c>
      <c r="E124" s="118">
        <f>China!F128</f>
        <v>12.599999999999994</v>
      </c>
      <c r="F124" s="118">
        <f>China!G128</f>
        <v>10.199999999999999</v>
      </c>
      <c r="G124" s="118">
        <f>China!H128</f>
        <v>50.1</v>
      </c>
      <c r="H124" s="118">
        <f>China!I128</f>
        <v>53.7</v>
      </c>
    </row>
    <row r="125" spans="1:8" x14ac:dyDescent="0.35">
      <c r="A125" s="118">
        <f>China!B129</f>
        <v>5.9</v>
      </c>
      <c r="B125" s="118">
        <f>China!C129</f>
        <v>12</v>
      </c>
      <c r="C125" s="118">
        <f>China!D129</f>
        <v>-6.6581417879341185</v>
      </c>
      <c r="D125" s="118">
        <f>China!E129</f>
        <v>-11.877453480891065</v>
      </c>
      <c r="E125" s="118">
        <f>China!F129</f>
        <v>12.6</v>
      </c>
      <c r="F125" s="118">
        <f>China!G129</f>
        <v>9.9000000000000057</v>
      </c>
      <c r="G125" s="118">
        <f>China!H129</f>
        <v>50.1</v>
      </c>
      <c r="H125" s="118">
        <f>China!I129</f>
        <v>53.4</v>
      </c>
    </row>
    <row r="126" spans="1:8" x14ac:dyDescent="0.35">
      <c r="A126" s="118">
        <f>China!B130</f>
        <v>6.1</v>
      </c>
      <c r="B126" s="118">
        <f>China!C130</f>
        <v>11.4</v>
      </c>
      <c r="C126" s="118">
        <f>China!D130</f>
        <v>-3.4746414036911637</v>
      </c>
      <c r="D126" s="118">
        <f>China!E130</f>
        <v>-12.659668807241383</v>
      </c>
      <c r="E126" s="118">
        <f>China!F130</f>
        <v>12.799999999999997</v>
      </c>
      <c r="F126" s="118">
        <f>China!G130</f>
        <v>10.199999999999994</v>
      </c>
      <c r="G126" s="118">
        <f>China!H130</f>
        <v>50.2</v>
      </c>
      <c r="H126" s="118">
        <f>China!I130</f>
        <v>53.2</v>
      </c>
    </row>
    <row r="127" spans="1:8" x14ac:dyDescent="0.35">
      <c r="A127" s="118">
        <f>China!B131</f>
        <v>6.8</v>
      </c>
      <c r="B127" s="118">
        <f>China!C131</f>
        <v>11.4</v>
      </c>
      <c r="C127" s="118">
        <f>China!D131</f>
        <v>1.4929577492204047</v>
      </c>
      <c r="D127" s="118">
        <f>China!E131</f>
        <v>-4.2259499645806731</v>
      </c>
      <c r="E127" s="118">
        <f>China!F131</f>
        <v>11.999999999999995</v>
      </c>
      <c r="F127" s="118">
        <f>China!G131</f>
        <v>10.6</v>
      </c>
      <c r="G127" s="118">
        <f>China!H131</f>
        <v>50.2</v>
      </c>
      <c r="H127" s="118">
        <f>China!I131</f>
        <v>53.8</v>
      </c>
    </row>
    <row r="128" spans="1:8" x14ac:dyDescent="0.35">
      <c r="A128" s="118">
        <f>China!B132</f>
        <v>6</v>
      </c>
      <c r="B128" s="118">
        <f>China!C132</f>
        <v>11.2</v>
      </c>
      <c r="C128" s="118">
        <f>China!D132</f>
        <v>-9.2049503964078685</v>
      </c>
      <c r="D128" s="118">
        <f>China!E132</f>
        <v>-6.3526824683719827</v>
      </c>
      <c r="E128" s="118">
        <f>China!F132</f>
        <v>13.900000000000006</v>
      </c>
      <c r="F128" s="118">
        <f>China!G132</f>
        <v>10.299999999999997</v>
      </c>
      <c r="G128" s="118">
        <f>China!H132</f>
        <v>50</v>
      </c>
      <c r="H128" s="118">
        <f>China!I132</f>
        <v>53.9</v>
      </c>
    </row>
    <row r="129" spans="1:8" x14ac:dyDescent="0.35">
      <c r="A129" s="118">
        <f>China!B133</f>
        <v>6.1</v>
      </c>
      <c r="B129" s="118">
        <f>China!C133</f>
        <v>10.9</v>
      </c>
      <c r="C129" s="118">
        <f>China!D133</f>
        <v>-5.8408173364939531</v>
      </c>
      <c r="D129" s="118">
        <f>China!E133</f>
        <v>-9.9382213386803642</v>
      </c>
      <c r="E129" s="118">
        <f>China!F133</f>
        <v>13.4</v>
      </c>
      <c r="F129" s="118">
        <f>China!G133</f>
        <v>10.399999999999995</v>
      </c>
      <c r="G129" s="118">
        <f>China!H133</f>
        <v>49.7</v>
      </c>
      <c r="H129" s="118">
        <f>China!I133</f>
        <v>53.4</v>
      </c>
    </row>
    <row r="130" spans="1:8" x14ac:dyDescent="0.35">
      <c r="A130" s="118">
        <f>China!B134</f>
        <v>5.7</v>
      </c>
      <c r="B130" s="118">
        <f>China!C134</f>
        <v>10.3</v>
      </c>
      <c r="C130" s="118">
        <f>China!D134</f>
        <v>-4.0452342610586092</v>
      </c>
      <c r="D130" s="118">
        <f>China!E134</f>
        <v>-16.562307103370195</v>
      </c>
      <c r="E130" s="118">
        <f>China!F134</f>
        <v>13.800000000000006</v>
      </c>
      <c r="F130" s="118">
        <f>China!G134</f>
        <v>10.800000000000006</v>
      </c>
      <c r="G130" s="118">
        <f>China!H134</f>
        <v>49.8</v>
      </c>
      <c r="H130" s="118">
        <f>China!I134</f>
        <v>53.4</v>
      </c>
    </row>
    <row r="131" spans="1:8" x14ac:dyDescent="0.35">
      <c r="A131" s="118">
        <f>China!B135</f>
        <v>5.6</v>
      </c>
      <c r="B131" s="118">
        <f>China!C135</f>
        <v>10.199999999999999</v>
      </c>
      <c r="C131" s="118">
        <f>China!D135</f>
        <v>-7.0523187073210218</v>
      </c>
      <c r="D131" s="118">
        <f>China!E135</f>
        <v>-15.594804624738522</v>
      </c>
      <c r="E131" s="118">
        <f>China!F135</f>
        <v>14.100000000000003</v>
      </c>
      <c r="F131" s="118">
        <f>China!G135</f>
        <v>11</v>
      </c>
      <c r="G131" s="118">
        <f>China!H135</f>
        <v>49.8</v>
      </c>
      <c r="H131" s="118">
        <f>China!I135</f>
        <v>53.1</v>
      </c>
    </row>
    <row r="132" spans="1:8" x14ac:dyDescent="0.35">
      <c r="A132" s="118">
        <f>China!B136</f>
        <v>6.2</v>
      </c>
      <c r="B132" s="118">
        <f>China!C136</f>
        <v>10.199999999999999</v>
      </c>
      <c r="C132" s="118">
        <f>China!D136</f>
        <v>-7.0759444329885053</v>
      </c>
      <c r="D132" s="118">
        <f>China!E136</f>
        <v>-5.2929127807028218</v>
      </c>
      <c r="E132" s="118">
        <f>China!F136</f>
        <v>13.4</v>
      </c>
      <c r="F132" s="118">
        <f>China!G136</f>
        <v>10.999999999999996</v>
      </c>
      <c r="G132" s="118">
        <f>China!H136</f>
        <v>49.6</v>
      </c>
      <c r="H132" s="118">
        <f>China!I136</f>
        <v>53.6</v>
      </c>
    </row>
    <row r="133" spans="1:8" x14ac:dyDescent="0.35">
      <c r="A133" s="118">
        <f>China!B137</f>
        <v>5.9</v>
      </c>
      <c r="B133" s="118">
        <f>China!C137</f>
        <v>10</v>
      </c>
      <c r="C133" s="118">
        <f>China!D137</f>
        <v>-1.88784375221803</v>
      </c>
      <c r="D133" s="118">
        <f>China!E137</f>
        <v>-4.5250878921737376</v>
      </c>
      <c r="E133" s="118">
        <f>China!F137</f>
        <v>12.700000000000006</v>
      </c>
      <c r="F133" s="118">
        <f>China!G137</f>
        <v>10.699999999999994</v>
      </c>
      <c r="G133" s="118">
        <f>China!H137</f>
        <v>49.7</v>
      </c>
      <c r="H133" s="118">
        <f>China!I137</f>
        <v>54.4</v>
      </c>
    </row>
    <row r="134" spans="1:8" x14ac:dyDescent="0.35">
      <c r="A134" s="118">
        <f>China!B138</f>
        <v>5.4</v>
      </c>
      <c r="B134" s="118">
        <f>China!C138</f>
        <v>10.199999999999999</v>
      </c>
      <c r="C134" s="118">
        <f>China!D138</f>
        <v>-15.248101434341432</v>
      </c>
      <c r="D134" s="118">
        <f>China!E138</f>
        <v>-17.629108741542616</v>
      </c>
      <c r="E134" s="118">
        <f>China!F138</f>
        <v>13.500000000000004</v>
      </c>
      <c r="F134" s="118">
        <f>China!G138</f>
        <v>9.9999999999999964</v>
      </c>
      <c r="G134" s="118">
        <f>China!H138</f>
        <v>49.4</v>
      </c>
      <c r="H134" s="118">
        <f>China!I138</f>
        <v>53.5</v>
      </c>
    </row>
    <row r="135" spans="1:8" x14ac:dyDescent="0.35">
      <c r="A135" s="118">
        <f>China!B139</f>
        <v>5.4</v>
      </c>
      <c r="B135" s="118">
        <f>China!C139</f>
        <v>10.199999999999999</v>
      </c>
      <c r="C135" s="118">
        <f>China!D139</f>
        <v>-27.961202967351873</v>
      </c>
      <c r="D135" s="118">
        <f>China!E139</f>
        <v>-12.762930705471796</v>
      </c>
      <c r="E135" s="118">
        <f>China!F139</f>
        <v>12.400000000000002</v>
      </c>
      <c r="F135" s="118">
        <f>China!G139</f>
        <v>9.2999999999999936</v>
      </c>
      <c r="G135" s="118">
        <f>China!H139</f>
        <v>49</v>
      </c>
      <c r="H135" s="118">
        <f>China!I139</f>
        <v>52.7</v>
      </c>
    </row>
    <row r="136" spans="1:8" x14ac:dyDescent="0.35">
      <c r="A136" s="118">
        <f>China!B140</f>
        <v>6.8</v>
      </c>
      <c r="B136" s="118">
        <f>China!C140</f>
        <v>10.7</v>
      </c>
      <c r="C136" s="118">
        <f>China!D140</f>
        <v>7.5316344175629988</v>
      </c>
      <c r="D136" s="118">
        <f>China!E140</f>
        <v>-6.399112171812062</v>
      </c>
      <c r="E136" s="118">
        <f>China!F140</f>
        <v>12.400000000000002</v>
      </c>
      <c r="F136" s="118">
        <f>China!G140</f>
        <v>9.7999999999999972</v>
      </c>
      <c r="G136" s="118">
        <f>China!H140</f>
        <v>50.2</v>
      </c>
      <c r="H136" s="118">
        <f>China!I140</f>
        <v>53.8</v>
      </c>
    </row>
    <row r="137" spans="1:8" x14ac:dyDescent="0.35">
      <c r="A137" s="118">
        <f>China!B141</f>
        <v>6</v>
      </c>
      <c r="B137" s="118">
        <f>China!C141</f>
        <v>10.5</v>
      </c>
      <c r="C137" s="118">
        <f>China!D141</f>
        <v>-5.2379684739628711</v>
      </c>
      <c r="D137" s="118">
        <f>China!E141</f>
        <v>-9.5312166229944122</v>
      </c>
      <c r="E137" s="118">
        <f>China!F141</f>
        <v>12.100000000000003</v>
      </c>
      <c r="F137" s="118">
        <f>China!G141</f>
        <v>9.3999999999999968</v>
      </c>
      <c r="G137" s="118">
        <f>China!H141</f>
        <v>50.1</v>
      </c>
      <c r="H137" s="118">
        <f>China!I141</f>
        <v>53.5</v>
      </c>
    </row>
    <row r="138" spans="1:8" x14ac:dyDescent="0.35">
      <c r="A138" s="118">
        <f>China!B142</f>
        <v>6</v>
      </c>
      <c r="B138" s="118">
        <f>China!C142</f>
        <v>9.6</v>
      </c>
      <c r="C138" s="118">
        <f>China!D142</f>
        <v>-6.93328656041062</v>
      </c>
      <c r="D138" s="118">
        <f>China!E142</f>
        <v>-0.16842386579831137</v>
      </c>
      <c r="E138" s="118">
        <f>China!F142</f>
        <v>12.4</v>
      </c>
      <c r="F138" s="118">
        <f>China!G142</f>
        <v>9.7000000000000028</v>
      </c>
      <c r="G138" s="118">
        <f>China!H142</f>
        <v>50.1</v>
      </c>
      <c r="H138" s="118">
        <f>China!I142</f>
        <v>53.1</v>
      </c>
    </row>
    <row r="139" spans="1:8" x14ac:dyDescent="0.35">
      <c r="A139" s="118">
        <f>China!B143</f>
        <v>6.2</v>
      </c>
      <c r="B139" s="118">
        <f>China!C143</f>
        <v>9</v>
      </c>
      <c r="C139" s="118">
        <f>China!D143</f>
        <v>-6.8269386447883678</v>
      </c>
      <c r="D139" s="118">
        <f>China!E143</f>
        <v>-7.2944043902928497</v>
      </c>
      <c r="E139" s="118">
        <f>China!F143</f>
        <v>12.399999999999995</v>
      </c>
      <c r="F139" s="118">
        <f>China!G143</f>
        <v>10.300000000000002</v>
      </c>
      <c r="G139" s="118">
        <f>China!H143</f>
        <v>50</v>
      </c>
      <c r="H139" s="118">
        <f>China!I143</f>
        <v>53.7</v>
      </c>
    </row>
    <row r="140" spans="1:8" x14ac:dyDescent="0.35">
      <c r="A140" s="118">
        <f>China!B144</f>
        <v>6</v>
      </c>
      <c r="B140" s="118">
        <f>China!C144</f>
        <v>8.1</v>
      </c>
      <c r="C140" s="118">
        <f>China!D144</f>
        <v>-6.4722736527756624</v>
      </c>
      <c r="D140" s="118">
        <f>China!E144</f>
        <v>-11.417473231995153</v>
      </c>
      <c r="E140" s="118">
        <f>China!F144</f>
        <v>11.100000000000003</v>
      </c>
      <c r="F140" s="118">
        <f>China!G144</f>
        <v>9.7999999999999936</v>
      </c>
      <c r="G140" s="118">
        <f>China!H144</f>
        <v>49.9</v>
      </c>
      <c r="H140" s="118">
        <f>China!I144</f>
        <v>53.9</v>
      </c>
    </row>
    <row r="141" spans="1:8" x14ac:dyDescent="0.35">
      <c r="A141" s="118">
        <f>China!B145</f>
        <v>6.3</v>
      </c>
      <c r="B141" s="118">
        <f>China!C145</f>
        <v>8.1</v>
      </c>
      <c r="C141" s="118">
        <f>China!D145</f>
        <v>-3.7370842010903398</v>
      </c>
      <c r="D141" s="118">
        <f>China!E145</f>
        <v>2.3145757374458253</v>
      </c>
      <c r="E141" s="118">
        <f>China!F145</f>
        <v>11.700000000000003</v>
      </c>
      <c r="F141" s="118">
        <f>China!G145</f>
        <v>10.199999999999994</v>
      </c>
      <c r="G141" s="118">
        <f>China!H145</f>
        <v>50.4</v>
      </c>
      <c r="H141" s="118">
        <f>China!I145</f>
        <v>53.5</v>
      </c>
    </row>
    <row r="142" spans="1:8" x14ac:dyDescent="0.35">
      <c r="A142" s="118">
        <f>China!B146</f>
        <v>6.1</v>
      </c>
      <c r="B142" s="118">
        <f>China!C146</f>
        <v>8.1999999999999993</v>
      </c>
      <c r="C142" s="118">
        <f>China!D146</f>
        <v>-10.483274749868302</v>
      </c>
      <c r="D142" s="118">
        <f>China!E146</f>
        <v>-1.8789408659226088</v>
      </c>
      <c r="E142" s="118">
        <f>China!F146</f>
        <v>11.099999999999994</v>
      </c>
      <c r="F142" s="118">
        <f>China!G146</f>
        <v>9.6999999999999993</v>
      </c>
      <c r="G142" s="118">
        <f>China!H146</f>
        <v>50.4</v>
      </c>
      <c r="H142" s="118">
        <f>China!I146</f>
        <v>53.7</v>
      </c>
    </row>
    <row r="143" spans="1:8" x14ac:dyDescent="0.35">
      <c r="A143" s="118">
        <f>China!B147</f>
        <v>6.1</v>
      </c>
      <c r="B143" s="118">
        <f>China!C147</f>
        <v>8.3000000000000007</v>
      </c>
      <c r="C143" s="118">
        <f>China!D147</f>
        <v>-7.9882859225123743</v>
      </c>
      <c r="D143" s="118">
        <f>China!E147</f>
        <v>-1.8843531698586424</v>
      </c>
      <c r="E143" s="118">
        <f>China!F147</f>
        <v>11.000000000000005</v>
      </c>
      <c r="F143" s="118">
        <f>China!G147</f>
        <v>8.9000000000000057</v>
      </c>
      <c r="G143" s="118">
        <f>China!H147</f>
        <v>51.2</v>
      </c>
      <c r="H143" s="118">
        <f>China!I147</f>
        <v>54</v>
      </c>
    </row>
    <row r="144" spans="1:8" x14ac:dyDescent="0.35">
      <c r="A144" s="118">
        <f>China!B148</f>
        <v>6.2</v>
      </c>
      <c r="B144" s="118">
        <f>China!C148</f>
        <v>8.3000000000000007</v>
      </c>
      <c r="C144" s="118">
        <f>China!D148</f>
        <v>-1.542394759618464</v>
      </c>
      <c r="D144" s="118">
        <f>China!E148</f>
        <v>4.74773770642412</v>
      </c>
      <c r="E144" s="118">
        <f>China!F148</f>
        <v>10.800000000000002</v>
      </c>
      <c r="F144" s="118">
        <f>China!G148</f>
        <v>9.3000000000000007</v>
      </c>
      <c r="G144" s="118">
        <f>China!H148</f>
        <v>51.7</v>
      </c>
      <c r="H144" s="118">
        <f>China!I148</f>
        <v>54.7</v>
      </c>
    </row>
    <row r="145" spans="1:8" x14ac:dyDescent="0.35">
      <c r="A145" s="118">
        <f>China!B149</f>
        <v>6</v>
      </c>
      <c r="B145" s="118">
        <f>China!C149</f>
        <v>8.1</v>
      </c>
      <c r="C145" s="118">
        <f>China!D149</f>
        <v>-6.2918902634414504</v>
      </c>
      <c r="D145" s="118">
        <f>China!E149</f>
        <v>2.7279988159026254</v>
      </c>
      <c r="E145" s="118">
        <f>China!F149</f>
        <v>11.400000000000006</v>
      </c>
      <c r="F145" s="118">
        <f>China!G149</f>
        <v>9.4</v>
      </c>
      <c r="G145" s="118">
        <f>China!H149</f>
        <v>51.4</v>
      </c>
      <c r="H145" s="118">
        <f>China!I149</f>
        <v>54.5</v>
      </c>
    </row>
    <row r="146" spans="1:8" x14ac:dyDescent="0.35">
      <c r="A146" s="118">
        <f>China!B150</f>
        <v>6.3</v>
      </c>
      <c r="B146" s="118">
        <f>China!C150</f>
        <v>8.9</v>
      </c>
      <c r="C146" s="118">
        <f>China!D150</f>
        <v>6.4194019505810589</v>
      </c>
      <c r="D146" s="118">
        <f>China!E150</f>
        <v>12.955962547752584</v>
      </c>
      <c r="E146" s="118">
        <f>China!F150</f>
        <v>10.1</v>
      </c>
      <c r="F146" s="118">
        <f>China!G150</f>
        <v>7.5999999999999943</v>
      </c>
      <c r="G146" s="118">
        <f>China!H150</f>
        <v>51.3</v>
      </c>
      <c r="H146" s="118">
        <f>China!I150</f>
        <v>54.6</v>
      </c>
    </row>
    <row r="147" spans="1:8" x14ac:dyDescent="0.35">
      <c r="A147" s="118">
        <f>China!B151</f>
        <v>6.3</v>
      </c>
      <c r="B147" s="118">
        <f>China!C151</f>
        <v>8.9</v>
      </c>
      <c r="C147" s="118">
        <f>China!D151</f>
        <v>-2.3495094556750113</v>
      </c>
      <c r="D147" s="118">
        <f>China!E151</f>
        <v>36.096594332417489</v>
      </c>
      <c r="E147" s="118">
        <f>China!F151</f>
        <v>12.200000000000003</v>
      </c>
      <c r="F147" s="118">
        <f>China!G151</f>
        <v>8.7999999999999972</v>
      </c>
      <c r="G147" s="118">
        <f>China!H151</f>
        <v>51.6</v>
      </c>
      <c r="H147" s="118">
        <f>China!I151</f>
        <v>54.2</v>
      </c>
    </row>
    <row r="148" spans="1:8" x14ac:dyDescent="0.35">
      <c r="A148" s="118">
        <f>China!B152</f>
        <v>7.6</v>
      </c>
      <c r="B148" s="118">
        <f>China!C152</f>
        <v>9.1999999999999993</v>
      </c>
      <c r="C148" s="118">
        <f>China!D152</f>
        <v>15.570582182805056</v>
      </c>
      <c r="D148" s="118">
        <f>China!E152</f>
        <v>15.274593901100125</v>
      </c>
      <c r="E148" s="118">
        <f>China!F152</f>
        <v>11.499999999999995</v>
      </c>
      <c r="F148" s="118">
        <f>China!G152</f>
        <v>10.199999999999998</v>
      </c>
      <c r="G148" s="118">
        <f>China!H152</f>
        <v>51.8</v>
      </c>
      <c r="H148" s="118">
        <f>China!I152</f>
        <v>55.1</v>
      </c>
    </row>
    <row r="149" spans="1:8" x14ac:dyDescent="0.35">
      <c r="A149" s="118">
        <f>China!B153</f>
        <v>6.5</v>
      </c>
      <c r="B149" s="118">
        <f>China!C153</f>
        <v>8.9</v>
      </c>
      <c r="C149" s="118">
        <f>China!D153</f>
        <v>6.6439808727515661</v>
      </c>
      <c r="D149" s="118">
        <f>China!E153</f>
        <v>8.5204859332930738</v>
      </c>
      <c r="E149" s="118">
        <f>China!F153</f>
        <v>11.699999999999998</v>
      </c>
      <c r="F149" s="118">
        <f>China!G153</f>
        <v>9.7999999999999936</v>
      </c>
      <c r="G149" s="118">
        <f>China!H153</f>
        <v>51.2</v>
      </c>
      <c r="H149" s="118">
        <f>China!I153</f>
        <v>54</v>
      </c>
    </row>
    <row r="150" spans="1:8" x14ac:dyDescent="0.35">
      <c r="A150" s="118">
        <f>China!B154</f>
        <v>6.5</v>
      </c>
      <c r="B150" s="118">
        <f>China!C154</f>
        <v>8.6</v>
      </c>
      <c r="C150" s="118">
        <f>China!D154</f>
        <v>7.6138493562839455</v>
      </c>
      <c r="D150" s="118">
        <f>China!E154</f>
        <v>11.168707219842053</v>
      </c>
      <c r="E150" s="118">
        <f>China!F154</f>
        <v>11.4</v>
      </c>
      <c r="F150" s="118">
        <f>China!G154</f>
        <v>9.600000000000005</v>
      </c>
      <c r="G150" s="118">
        <f>China!H154</f>
        <v>51.2</v>
      </c>
      <c r="H150" s="118">
        <f>China!I154</f>
        <v>54.5</v>
      </c>
    </row>
    <row r="151" spans="1:8" x14ac:dyDescent="0.35">
      <c r="A151" s="118">
        <f>China!B155</f>
        <v>7.6</v>
      </c>
      <c r="B151" s="118">
        <f>China!C155</f>
        <v>8.6</v>
      </c>
      <c r="C151" s="118">
        <f>China!D155</f>
        <v>10.27718724706833</v>
      </c>
      <c r="D151" s="118">
        <f>China!E155</f>
        <v>15.649480111553615</v>
      </c>
      <c r="E151" s="118">
        <f>China!F155</f>
        <v>11.4</v>
      </c>
      <c r="F151" s="118">
        <f>China!G155</f>
        <v>10.099999999999994</v>
      </c>
      <c r="G151" s="118">
        <f>China!H155</f>
        <v>51.7</v>
      </c>
      <c r="H151" s="118">
        <f>China!I155</f>
        <v>54.9</v>
      </c>
    </row>
    <row r="152" spans="1:8" x14ac:dyDescent="0.35">
      <c r="A152" s="118">
        <f>China!B156</f>
        <v>6.4</v>
      </c>
      <c r="B152" s="118">
        <f>China!C156</f>
        <v>8.3000000000000007</v>
      </c>
      <c r="C152" s="118">
        <f>China!D156</f>
        <v>6.343386578851379</v>
      </c>
      <c r="D152" s="118">
        <f>China!E156</f>
        <v>11.260277359189818</v>
      </c>
      <c r="E152" s="118">
        <f>China!F156</f>
        <v>11.799999999999994</v>
      </c>
      <c r="F152" s="118">
        <f>China!G156</f>
        <v>9.6999999999999975</v>
      </c>
      <c r="G152" s="118">
        <f>China!H156</f>
        <v>51.4</v>
      </c>
      <c r="H152" s="118">
        <f>China!I156</f>
        <v>54.5</v>
      </c>
    </row>
    <row r="153" spans="1:8" x14ac:dyDescent="0.35">
      <c r="A153" s="118">
        <f>China!B157</f>
        <v>6</v>
      </c>
      <c r="B153" s="118">
        <f>China!C157</f>
        <v>7.8</v>
      </c>
      <c r="C153" s="118">
        <f>China!D157</f>
        <v>4.8784516014055734</v>
      </c>
      <c r="D153" s="118">
        <f>China!E157</f>
        <v>14.224568291982296</v>
      </c>
      <c r="E153" s="118">
        <f>China!F157</f>
        <v>11.400000000000002</v>
      </c>
      <c r="F153" s="118">
        <f>China!G157</f>
        <v>9.0000000000000053</v>
      </c>
      <c r="G153" s="118">
        <f>China!H157</f>
        <v>51.7</v>
      </c>
      <c r="H153" s="118">
        <f>China!I157</f>
        <v>53.4</v>
      </c>
    </row>
    <row r="154" spans="1:8" x14ac:dyDescent="0.35">
      <c r="A154" s="118">
        <f>China!B158</f>
        <v>6.6</v>
      </c>
      <c r="B154" s="118">
        <f>China!C158</f>
        <v>7.5</v>
      </c>
      <c r="C154" s="118">
        <f>China!D158</f>
        <v>7.9064146987545829</v>
      </c>
      <c r="D154" s="118">
        <f>China!E158</f>
        <v>18.466932455198439</v>
      </c>
      <c r="E154" s="118">
        <f>China!F158</f>
        <v>11.500000000000005</v>
      </c>
      <c r="F154" s="118">
        <f>China!G158</f>
        <v>9.3000000000000007</v>
      </c>
      <c r="G154" s="118">
        <f>China!H158</f>
        <v>52.4</v>
      </c>
      <c r="H154" s="118">
        <f>China!I158</f>
        <v>55.4</v>
      </c>
    </row>
    <row r="155" spans="1:8" x14ac:dyDescent="0.35">
      <c r="A155" s="118">
        <f>China!B159</f>
        <v>6.2</v>
      </c>
      <c r="B155" s="118">
        <f>China!C159</f>
        <v>7.3</v>
      </c>
      <c r="C155" s="118">
        <f>China!D159</f>
        <v>6.2581257126055805</v>
      </c>
      <c r="D155" s="118">
        <f>China!E159</f>
        <v>16.431838701328704</v>
      </c>
      <c r="E155" s="118">
        <f>China!F159</f>
        <v>11.099999999999994</v>
      </c>
      <c r="F155" s="118">
        <f>China!G159</f>
        <v>8.7000000000000028</v>
      </c>
      <c r="G155" s="118">
        <f>China!H159</f>
        <v>51.6</v>
      </c>
      <c r="H155" s="118">
        <f>China!I159</f>
        <v>54.3</v>
      </c>
    </row>
    <row r="156" spans="1:8" x14ac:dyDescent="0.35">
      <c r="A156" s="118">
        <f>China!B160</f>
        <v>6.1</v>
      </c>
      <c r="B156" s="118">
        <f>China!C160</f>
        <v>7.2</v>
      </c>
      <c r="C156" s="118">
        <f>China!D160</f>
        <v>11.509496117617131</v>
      </c>
      <c r="D156" s="118">
        <f>China!E160</f>
        <v>16.382185480524182</v>
      </c>
      <c r="E156" s="118">
        <f>China!F160</f>
        <v>11.599999999999998</v>
      </c>
      <c r="F156" s="118">
        <f>China!G160</f>
        <v>8.9000000000000021</v>
      </c>
      <c r="G156" s="118">
        <f>China!H160</f>
        <v>51.8</v>
      </c>
      <c r="H156" s="118">
        <f>China!I160</f>
        <v>54.8</v>
      </c>
    </row>
    <row r="157" spans="1:8" x14ac:dyDescent="0.35">
      <c r="A157" s="118">
        <f>China!B161</f>
        <v>6.2</v>
      </c>
      <c r="B157" s="118">
        <f>China!C161</f>
        <v>7.2</v>
      </c>
      <c r="C157" s="118">
        <f>China!D161</f>
        <v>10.725261485971215</v>
      </c>
      <c r="D157" s="118">
        <f>China!E161</f>
        <v>3.5453064327666093</v>
      </c>
      <c r="E157" s="118">
        <f>China!F161</f>
        <v>10.900000000000002</v>
      </c>
      <c r="F157" s="118">
        <f>China!G161</f>
        <v>7.9999999999999947</v>
      </c>
      <c r="G157" s="118">
        <f>China!H161</f>
        <v>51.6</v>
      </c>
      <c r="H157" s="118">
        <f>China!I161</f>
        <v>55</v>
      </c>
    </row>
    <row r="158" spans="1:8" x14ac:dyDescent="0.35">
      <c r="A158" s="118">
        <f>China!B162</f>
        <v>7.2</v>
      </c>
      <c r="B158" s="118">
        <f>China!C162</f>
        <v>7.9</v>
      </c>
      <c r="C158" s="118">
        <f>China!D162</f>
        <v>10.648173054170391</v>
      </c>
      <c r="D158" s="118">
        <f>China!E162</f>
        <v>36.884573037741021</v>
      </c>
      <c r="E158" s="118">
        <f>China!F162</f>
        <v>11.7</v>
      </c>
      <c r="F158" s="118">
        <f>China!G162</f>
        <v>8.4000000000000021</v>
      </c>
      <c r="G158" s="118">
        <f>China!H162</f>
        <v>51.3</v>
      </c>
      <c r="H158" s="118">
        <f>China!I162</f>
        <v>55.3</v>
      </c>
    </row>
    <row r="159" spans="1:8" x14ac:dyDescent="0.35">
      <c r="A159" s="118">
        <f>China!B163</f>
        <v>7.2</v>
      </c>
      <c r="B159" s="118">
        <f>China!C163</f>
        <v>7.9</v>
      </c>
      <c r="C159" s="118">
        <f>China!D163</f>
        <v>43.50180459167494</v>
      </c>
      <c r="D159" s="118">
        <f>China!E163</f>
        <v>4.482865419390234</v>
      </c>
      <c r="E159" s="118">
        <f>China!F163</f>
        <v>9.899999999999995</v>
      </c>
      <c r="F159" s="118">
        <f>China!G163</f>
        <v>7.6999999999999993</v>
      </c>
      <c r="G159" s="118">
        <f>China!H163</f>
        <v>50.3</v>
      </c>
      <c r="H159" s="118">
        <f>China!I163</f>
        <v>54.4</v>
      </c>
    </row>
    <row r="160" spans="1:8" x14ac:dyDescent="0.35">
      <c r="A160" s="118">
        <f>China!B164</f>
        <v>6</v>
      </c>
      <c r="B160" s="118">
        <f>China!C164</f>
        <v>7.5</v>
      </c>
      <c r="C160" s="118">
        <f>China!D164</f>
        <v>-2.9833430160406236</v>
      </c>
      <c r="D160" s="118">
        <f>China!E164</f>
        <v>14.320361724919357</v>
      </c>
      <c r="E160" s="118">
        <f>China!F164</f>
        <v>10.700000000000006</v>
      </c>
      <c r="F160" s="118">
        <f>China!G164</f>
        <v>8.699999999999994</v>
      </c>
      <c r="G160" s="118">
        <f>China!H164</f>
        <v>51.5</v>
      </c>
      <c r="H160" s="118">
        <f>China!I164</f>
        <v>54.6</v>
      </c>
    </row>
    <row r="161" spans="1:8" x14ac:dyDescent="0.35">
      <c r="A161" s="118">
        <f>China!B165</f>
        <v>7</v>
      </c>
      <c r="B161" s="118">
        <f>China!C165</f>
        <v>7</v>
      </c>
      <c r="C161" s="118">
        <f>China!D165</f>
        <v>11.910716916321002</v>
      </c>
      <c r="D161" s="118">
        <f>China!E165</f>
        <v>20.173746135822636</v>
      </c>
      <c r="E161" s="118">
        <f>China!F165</f>
        <v>10.900000000000002</v>
      </c>
      <c r="F161" s="118">
        <f>China!G165</f>
        <v>7.9999999999999947</v>
      </c>
      <c r="G161" s="118">
        <f>China!H165</f>
        <v>51.4</v>
      </c>
      <c r="H161" s="118">
        <f>China!I165</f>
        <v>54.8</v>
      </c>
    </row>
    <row r="162" spans="1:8" x14ac:dyDescent="0.35">
      <c r="A162" s="118">
        <f>China!B166</f>
        <v>6.8</v>
      </c>
      <c r="B162" s="118">
        <f>China!C166</f>
        <v>6.1</v>
      </c>
      <c r="C162" s="118">
        <f>China!D166</f>
        <v>11.901067167173265</v>
      </c>
      <c r="D162" s="118">
        <f>China!E166</f>
        <v>24.572928520670082</v>
      </c>
      <c r="E162" s="118">
        <f>China!F166</f>
        <v>10.800000000000002</v>
      </c>
      <c r="F162" s="118">
        <f>China!G166</f>
        <v>7</v>
      </c>
      <c r="G162" s="118">
        <f>China!H166</f>
        <v>51.9</v>
      </c>
      <c r="H162" s="118">
        <f>China!I166</f>
        <v>54.9</v>
      </c>
    </row>
    <row r="163" spans="1:8" x14ac:dyDescent="0.35">
      <c r="A163" s="118">
        <f>China!B167</f>
        <v>6</v>
      </c>
      <c r="B163" s="118">
        <f>China!C167</f>
        <v>6</v>
      </c>
      <c r="C163" s="118">
        <f>China!D167</f>
        <v>10.701574970830151</v>
      </c>
      <c r="D163" s="118">
        <f>China!E167</f>
        <v>11.126171776948071</v>
      </c>
      <c r="E163" s="118">
        <f>China!F167</f>
        <v>10.799999999999994</v>
      </c>
      <c r="F163" s="118">
        <f>China!G167</f>
        <v>7.2000000000000028</v>
      </c>
      <c r="G163" s="118">
        <f>China!H167</f>
        <v>51.5</v>
      </c>
      <c r="H163" s="118">
        <f>China!I167</f>
        <v>55</v>
      </c>
    </row>
    <row r="164" spans="1:8" x14ac:dyDescent="0.35">
      <c r="A164" s="118">
        <f>China!B168</f>
        <v>6</v>
      </c>
      <c r="B164" s="118">
        <f>China!C168</f>
        <v>5.5</v>
      </c>
      <c r="C164" s="118">
        <f>China!D168</f>
        <v>11.598747979812583</v>
      </c>
      <c r="D164" s="118">
        <f>China!E168</f>
        <v>23.757232093158525</v>
      </c>
      <c r="E164" s="118">
        <f>China!F168</f>
        <v>11.100000000000005</v>
      </c>
      <c r="F164" s="118">
        <f>China!G168</f>
        <v>6.5999999999999979</v>
      </c>
      <c r="G164" s="118">
        <f>China!H168</f>
        <v>51.2</v>
      </c>
      <c r="H164" s="118">
        <f>China!I168</f>
        <v>54</v>
      </c>
    </row>
    <row r="165" spans="1:8" x14ac:dyDescent="0.35">
      <c r="A165" s="118">
        <f>China!B169</f>
        <v>6.1</v>
      </c>
      <c r="B165" s="118">
        <f>China!C169</f>
        <v>5.3</v>
      </c>
      <c r="C165" s="118">
        <f>China!D169</f>
        <v>9.5466351245402503</v>
      </c>
      <c r="D165" s="118">
        <f>China!E169</f>
        <v>16.346074939285661</v>
      </c>
      <c r="E165" s="118">
        <f>China!F169</f>
        <v>10.900000000000002</v>
      </c>
      <c r="F165" s="118">
        <f>China!G169</f>
        <v>6.7000000000000028</v>
      </c>
      <c r="G165" s="118">
        <f>China!H169</f>
        <v>51.3</v>
      </c>
      <c r="H165" s="118">
        <f>China!I169</f>
        <v>54.2</v>
      </c>
    </row>
    <row r="166" spans="1:8" x14ac:dyDescent="0.35">
      <c r="A166" s="118">
        <f>China!B170</f>
        <v>5.8</v>
      </c>
      <c r="B166" s="118">
        <f>China!C170</f>
        <v>5.4</v>
      </c>
      <c r="C166" s="118">
        <f>China!D170</f>
        <v>13.869703741154426</v>
      </c>
      <c r="D166" s="118">
        <f>China!E170</f>
        <v>11.611106624715585</v>
      </c>
      <c r="E166" s="118">
        <f>China!F170</f>
        <v>10.7</v>
      </c>
      <c r="F166" s="118">
        <f>China!G170</f>
        <v>6.600000000000005</v>
      </c>
      <c r="G166" s="118">
        <f>China!H170</f>
        <v>50.8</v>
      </c>
      <c r="H166" s="118">
        <f>China!I170</f>
        <v>54.9</v>
      </c>
    </row>
    <row r="167" spans="1:8" x14ac:dyDescent="0.35">
      <c r="A167" s="118">
        <f>China!B171</f>
        <v>5.9</v>
      </c>
      <c r="B167" s="118">
        <f>China!C171</f>
        <v>5.7</v>
      </c>
      <c r="C167" s="118">
        <f>China!D171</f>
        <v>14.292648576669329</v>
      </c>
      <c r="D167" s="118">
        <f>China!E171</f>
        <v>15.027871156286643</v>
      </c>
      <c r="E167" s="118">
        <f>China!F171</f>
        <v>10.6</v>
      </c>
      <c r="F167" s="118">
        <f>China!G171</f>
        <v>5.8000000000000025</v>
      </c>
      <c r="G167" s="118">
        <f>China!H171</f>
        <v>50.2</v>
      </c>
      <c r="H167" s="118">
        <f>China!I171</f>
        <v>53.9</v>
      </c>
    </row>
    <row r="168" spans="1:8" x14ac:dyDescent="0.35">
      <c r="A168" s="118">
        <f>China!B172</f>
        <v>5.4</v>
      </c>
      <c r="B168" s="118">
        <f>China!C172</f>
        <v>5.9</v>
      </c>
      <c r="C168" s="118">
        <f>China!D172</f>
        <v>3.917563105762905</v>
      </c>
      <c r="D168" s="118">
        <f>China!E172</f>
        <v>-2.3431177522668611</v>
      </c>
      <c r="E168" s="118">
        <f>China!F172</f>
        <v>10.899999999999997</v>
      </c>
      <c r="F168" s="118">
        <f>China!G172</f>
        <v>5.8999999999999968</v>
      </c>
      <c r="G168" s="118">
        <f>China!H172</f>
        <v>50</v>
      </c>
      <c r="H168" s="118">
        <f>China!I172</f>
        <v>53.4</v>
      </c>
    </row>
    <row r="169" spans="1:8" x14ac:dyDescent="0.35">
      <c r="A169" s="118">
        <f>China!B173</f>
        <v>5.7</v>
      </c>
      <c r="B169" s="118">
        <f>China!C173</f>
        <v>5.9</v>
      </c>
      <c r="C169" s="118">
        <f>China!D173</f>
        <v>-4.6096948767631858</v>
      </c>
      <c r="D169" s="118">
        <f>China!E173</f>
        <v>-12.288100848032082</v>
      </c>
      <c r="E169" s="118">
        <f>China!F173</f>
        <v>11.599999999999994</v>
      </c>
      <c r="F169" s="118">
        <f>China!G173</f>
        <v>6.7999999999999936</v>
      </c>
      <c r="G169" s="118">
        <f>China!H173</f>
        <v>49.4</v>
      </c>
      <c r="H169" s="118">
        <f>China!I173</f>
        <v>53.8</v>
      </c>
    </row>
    <row r="170" spans="1:8" x14ac:dyDescent="0.35">
      <c r="A170" s="118">
        <f>China!B174</f>
        <v>5.3</v>
      </c>
      <c r="B170" s="118">
        <f>China!C174</f>
        <v>6.1</v>
      </c>
      <c r="C170" s="118">
        <f>China!D174</f>
        <v>9.2915200665872426</v>
      </c>
      <c r="D170" s="118">
        <f>China!E174</f>
        <v>-0.90539110670393108</v>
      </c>
      <c r="E170" s="118">
        <f>China!F174</f>
        <v>11.699999999999998</v>
      </c>
      <c r="F170" s="118">
        <f>China!G174</f>
        <v>7.1999999999999993</v>
      </c>
      <c r="G170" s="118">
        <f>China!H174</f>
        <v>49.5</v>
      </c>
      <c r="H170" s="118">
        <f>China!I174</f>
        <v>54.7</v>
      </c>
    </row>
    <row r="171" spans="1:8" x14ac:dyDescent="0.35">
      <c r="A171" s="118">
        <f>China!B175</f>
        <v>5.3</v>
      </c>
      <c r="B171" s="118">
        <f>China!C175</f>
        <v>6.1</v>
      </c>
      <c r="C171" s="118">
        <f>China!D175</f>
        <v>-20.6539230149437</v>
      </c>
      <c r="D171" s="118">
        <f>China!E175</f>
        <v>-6.1226264127630863</v>
      </c>
      <c r="E171" s="118">
        <f>China!F175</f>
        <v>11.9</v>
      </c>
      <c r="F171" s="118">
        <f>China!G175</f>
        <v>7.1999999999999993</v>
      </c>
      <c r="G171" s="118">
        <f>China!H175</f>
        <v>49.2</v>
      </c>
      <c r="H171" s="118">
        <f>China!I175</f>
        <v>54.3</v>
      </c>
    </row>
    <row r="172" spans="1:8" x14ac:dyDescent="0.35">
      <c r="A172" s="118">
        <f>China!B176</f>
        <v>8.5</v>
      </c>
      <c r="B172" s="118">
        <f>China!C176</f>
        <v>6.3</v>
      </c>
      <c r="C172" s="118">
        <f>China!D176</f>
        <v>13.991680345420118</v>
      </c>
      <c r="D172" s="118">
        <f>China!E176</f>
        <v>-8.1737431315902107</v>
      </c>
      <c r="E172" s="118">
        <f>China!F176</f>
        <v>11.400000000000002</v>
      </c>
      <c r="F172" s="118">
        <f>China!G176</f>
        <v>6.7999999999999936</v>
      </c>
      <c r="G172" s="118">
        <f>China!H176</f>
        <v>50.5</v>
      </c>
      <c r="H172" s="118">
        <f>China!I176</f>
        <v>54.8</v>
      </c>
    </row>
    <row r="173" spans="1:8" x14ac:dyDescent="0.35">
      <c r="A173" s="118">
        <f>China!B177</f>
        <v>5.4</v>
      </c>
      <c r="B173" s="118">
        <f>China!C177</f>
        <v>6.1</v>
      </c>
      <c r="C173" s="118">
        <f>China!D177</f>
        <v>-2.7072938673679423</v>
      </c>
      <c r="D173" s="118">
        <f>China!E177</f>
        <v>3.2033861173203046</v>
      </c>
      <c r="E173" s="118">
        <f>China!F177</f>
        <v>11</v>
      </c>
      <c r="F173" s="118">
        <f>China!G177</f>
        <v>5.2</v>
      </c>
      <c r="G173" s="118">
        <f>China!H177</f>
        <v>50.1</v>
      </c>
      <c r="H173" s="118">
        <f>China!I177</f>
        <v>54.3</v>
      </c>
    </row>
    <row r="174" spans="1:8" x14ac:dyDescent="0.35">
      <c r="A174" s="118">
        <f>China!B178</f>
        <v>5</v>
      </c>
      <c r="B174" s="118">
        <f>China!C178</f>
        <v>5.6</v>
      </c>
      <c r="C174" s="118">
        <f>China!D178</f>
        <v>1.0999407580879526</v>
      </c>
      <c r="D174" s="118">
        <f>China!E178</f>
        <v>-9.8662122702722641</v>
      </c>
      <c r="E174" s="118">
        <f>China!F178</f>
        <v>10.699999999999998</v>
      </c>
      <c r="F174" s="118">
        <f>China!G178</f>
        <v>6.5000000000000053</v>
      </c>
      <c r="G174" s="118">
        <f>China!H178</f>
        <v>49.4</v>
      </c>
      <c r="H174" s="118">
        <f>China!I178</f>
        <v>54.3</v>
      </c>
    </row>
    <row r="175" spans="1:8" x14ac:dyDescent="0.35">
      <c r="A175" s="118">
        <f>China!B179</f>
        <v>6.3</v>
      </c>
      <c r="B175" s="118">
        <f>China!C179</f>
        <v>5.8</v>
      </c>
      <c r="C175" s="118">
        <f>China!D179</f>
        <v>-1.4799689569944829</v>
      </c>
      <c r="D175" s="118">
        <f>China!E179</f>
        <v>-8.6043017112452187</v>
      </c>
      <c r="E175" s="118">
        <f>China!F179</f>
        <v>10.299999999999997</v>
      </c>
      <c r="F175" s="118">
        <f>China!G179</f>
        <v>8.0000000000000036</v>
      </c>
      <c r="G175" s="118">
        <f>China!H179</f>
        <v>49.4</v>
      </c>
      <c r="H175" s="118">
        <f>China!I179</f>
        <v>54.2</v>
      </c>
    </row>
    <row r="176" spans="1:8" x14ac:dyDescent="0.35">
      <c r="A176" s="118">
        <f>China!B180</f>
        <v>4.8</v>
      </c>
      <c r="B176" s="118">
        <f>China!C180</f>
        <v>5.7</v>
      </c>
      <c r="C176" s="118">
        <f>China!D180</f>
        <v>3.4427453012710751</v>
      </c>
      <c r="D176" s="118">
        <f>China!E180</f>
        <v>-5.6447918100033423</v>
      </c>
      <c r="E176" s="118">
        <f>China!F180</f>
        <v>9.8000000000000025</v>
      </c>
      <c r="F176" s="118">
        <f>China!G180</f>
        <v>5.8000000000000025</v>
      </c>
      <c r="G176" s="118">
        <f>China!H180</f>
        <v>49.7</v>
      </c>
      <c r="H176" s="118">
        <f>China!I180</f>
        <v>53.7</v>
      </c>
    </row>
    <row r="177" spans="1:8" x14ac:dyDescent="0.35">
      <c r="A177" s="118">
        <f>China!B181</f>
        <v>4.4000000000000004</v>
      </c>
      <c r="B177" s="118">
        <f>China!C181</f>
        <v>5.5</v>
      </c>
      <c r="C177" s="118">
        <f>China!D181</f>
        <v>-0.95984568180960861</v>
      </c>
      <c r="D177" s="118">
        <f>China!E181</f>
        <v>-5.7178739021613776</v>
      </c>
      <c r="E177" s="118">
        <f>China!F181</f>
        <v>9.6000000000000032</v>
      </c>
      <c r="F177" s="118">
        <f>China!G181</f>
        <v>5.7000000000000028</v>
      </c>
      <c r="G177" s="118">
        <f>China!H181</f>
        <v>49.5</v>
      </c>
      <c r="H177" s="118">
        <f>China!I181</f>
        <v>53.8</v>
      </c>
    </row>
    <row r="178" spans="1:8" x14ac:dyDescent="0.35">
      <c r="A178" s="118">
        <f>China!B182</f>
        <v>5.8</v>
      </c>
      <c r="B178" s="118">
        <f>China!C182</f>
        <v>5.4</v>
      </c>
      <c r="C178" s="118">
        <f>China!D182</f>
        <v>-3.1953781501595566</v>
      </c>
      <c r="D178" s="118">
        <f>China!E182</f>
        <v>-8.3319841334934921</v>
      </c>
      <c r="E178" s="118">
        <f>China!F182</f>
        <v>9.5</v>
      </c>
      <c r="F178" s="118">
        <f>China!G182</f>
        <v>5.8999999999999941</v>
      </c>
      <c r="G178" s="118">
        <f>China!H182</f>
        <v>49.8</v>
      </c>
      <c r="H178" s="118">
        <f>China!I182</f>
        <v>53.7</v>
      </c>
    </row>
    <row r="179" spans="1:8" x14ac:dyDescent="0.35">
      <c r="A179" s="118">
        <f>China!B183</f>
        <v>4.7</v>
      </c>
      <c r="B179" s="118">
        <f>China!C183</f>
        <v>5.2</v>
      </c>
      <c r="C179" s="118">
        <f>China!D183</f>
        <v>-0.80868127682924285</v>
      </c>
      <c r="D179" s="118">
        <f>China!E183</f>
        <v>-6.192831383752142</v>
      </c>
      <c r="E179" s="118">
        <f>China!F183</f>
        <v>8.6000000000000032</v>
      </c>
      <c r="F179" s="118">
        <f>China!G183</f>
        <v>4.9999999999999973</v>
      </c>
      <c r="G179" s="118">
        <f>China!H183</f>
        <v>49.3</v>
      </c>
      <c r="H179" s="118">
        <f>China!I183</f>
        <v>52.8</v>
      </c>
    </row>
    <row r="180" spans="1:8" x14ac:dyDescent="0.35">
      <c r="A180" s="118">
        <f>China!B184</f>
        <v>6.2</v>
      </c>
      <c r="B180" s="118">
        <f>China!C184</f>
        <v>5.2</v>
      </c>
      <c r="C180" s="118">
        <f>China!D184</f>
        <v>-1.2597208024876387</v>
      </c>
      <c r="D180" s="118">
        <f>China!E184</f>
        <v>3.1016033919754684</v>
      </c>
      <c r="E180" s="118">
        <f>China!F184</f>
        <v>7.9</v>
      </c>
      <c r="F180" s="118">
        <f>China!G184</f>
        <v>5</v>
      </c>
      <c r="G180" s="118">
        <f>China!H184</f>
        <v>50.2</v>
      </c>
      <c r="H180" s="118">
        <f>China!I184</f>
        <v>54.4</v>
      </c>
    </row>
    <row r="181" spans="1:8" x14ac:dyDescent="0.35">
      <c r="A181" s="118">
        <f>China!B185</f>
        <v>6.9</v>
      </c>
      <c r="B181" s="118">
        <f>China!C185</f>
        <v>5.4</v>
      </c>
      <c r="C181" s="118">
        <f>China!D185</f>
        <v>8.061013419301128</v>
      </c>
      <c r="D181" s="118">
        <f>China!E185</f>
        <v>18.693137471238916</v>
      </c>
      <c r="E181" s="118">
        <f>China!F185</f>
        <v>7.8000000000000007</v>
      </c>
      <c r="F181" s="118">
        <f>China!G185</f>
        <v>4.5999999999999943</v>
      </c>
      <c r="G181" s="118">
        <f>China!H185</f>
        <v>50.2</v>
      </c>
      <c r="H181" s="118">
        <f>China!I185</f>
        <v>53.5</v>
      </c>
    </row>
    <row r="182" spans="1:8" x14ac:dyDescent="0.35">
      <c r="A182" s="118">
        <f>China!B186</f>
        <v>-13.5</v>
      </c>
      <c r="B182" s="118">
        <f>China!C186</f>
        <v>-24.5</v>
      </c>
      <c r="C182" s="118">
        <f>China!D186</f>
        <v>-17.229911678017761</v>
      </c>
      <c r="D182" s="118">
        <f>China!E186</f>
        <v>-6.7406812926524395</v>
      </c>
      <c r="E182" s="118">
        <f>China!F186</f>
        <v>6.699999999999994</v>
      </c>
      <c r="F182" s="118">
        <f>China!G186</f>
        <v>-24.799999999999997</v>
      </c>
      <c r="G182" s="118">
        <f>China!H186</f>
        <v>50</v>
      </c>
      <c r="H182" s="118">
        <f>China!I186</f>
        <v>54.1</v>
      </c>
    </row>
    <row r="183" spans="1:8" x14ac:dyDescent="0.35">
      <c r="A183" s="118">
        <f>China!B187</f>
        <v>-13.5</v>
      </c>
      <c r="B183" s="118">
        <f>China!C187</f>
        <v>-24.5</v>
      </c>
      <c r="C183" s="118">
        <f>China!D187</f>
        <v>-17.229911678017761</v>
      </c>
      <c r="D183" s="118">
        <f>China!E187</f>
        <v>-6.7406812926524395</v>
      </c>
      <c r="E183" s="118">
        <f>China!F187</f>
        <v>6.8999999999999968</v>
      </c>
      <c r="F183" s="118">
        <f>China!G187</f>
        <v>-24.700000000000003</v>
      </c>
      <c r="G183" s="118">
        <f>China!H187</f>
        <v>35.700000000000003</v>
      </c>
      <c r="H183" s="118">
        <f>China!I187</f>
        <v>29.6</v>
      </c>
    </row>
    <row r="184" spans="1:8" x14ac:dyDescent="0.35">
      <c r="A184" s="118">
        <f>China!B188</f>
        <v>-1.1000000000000001</v>
      </c>
      <c r="B184" s="118">
        <f>China!C188</f>
        <v>-16.100000000000001</v>
      </c>
      <c r="C184" s="118">
        <f>China!D188</f>
        <v>-6.6001414024648613</v>
      </c>
      <c r="D184" s="118">
        <f>China!E188</f>
        <v>0.20372913635691589</v>
      </c>
      <c r="E184" s="118">
        <f>China!F188</f>
        <v>8.4000000000000021</v>
      </c>
      <c r="F184" s="118">
        <f>China!G188</f>
        <v>-18.599999999999998</v>
      </c>
      <c r="G184" s="118">
        <f>China!H188</f>
        <v>52</v>
      </c>
      <c r="H184" s="118">
        <f>China!I188</f>
        <v>52.3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AA65"/>
  <sheetViews>
    <sheetView workbookViewId="0">
      <selection activeCell="H32" sqref="H32"/>
    </sheetView>
  </sheetViews>
  <sheetFormatPr defaultColWidth="9.1796875" defaultRowHeight="12" x14ac:dyDescent="0.3"/>
  <cols>
    <col min="1" max="1" width="9.1796875" style="1"/>
    <col min="2" max="2" width="34" style="1" customWidth="1"/>
    <col min="3" max="8" width="9.1796875" style="1"/>
    <col min="9" max="9" width="32.26953125" style="1" customWidth="1"/>
    <col min="10" max="15" width="9.1796875" style="1"/>
    <col min="16" max="16" width="35.7265625" style="1" customWidth="1"/>
    <col min="17" max="22" width="9.1796875" style="1"/>
    <col min="23" max="23" width="50.7265625" style="1" customWidth="1"/>
    <col min="24" max="16384" width="9.1796875" style="1"/>
  </cols>
  <sheetData>
    <row r="1" spans="2:27" x14ac:dyDescent="0.3">
      <c r="B1" s="2"/>
      <c r="C1" s="2"/>
      <c r="D1" s="2"/>
      <c r="E1" s="2"/>
      <c r="F1" s="2"/>
      <c r="G1" s="2"/>
      <c r="H1" s="2"/>
      <c r="I1" s="2"/>
    </row>
    <row r="2" spans="2:27" x14ac:dyDescent="0.3">
      <c r="B2" s="3" t="s">
        <v>162</v>
      </c>
      <c r="C2" s="4"/>
      <c r="D2" s="4"/>
      <c r="E2" s="4"/>
      <c r="F2" s="5"/>
      <c r="I2" s="3" t="s">
        <v>25</v>
      </c>
      <c r="J2" s="4"/>
      <c r="K2" s="4"/>
      <c r="L2" s="4"/>
      <c r="M2" s="5"/>
      <c r="P2" s="3" t="s">
        <v>26</v>
      </c>
      <c r="Q2" s="4"/>
      <c r="R2" s="4"/>
      <c r="S2" s="4"/>
      <c r="T2" s="5"/>
      <c r="W2" s="3" t="s">
        <v>27</v>
      </c>
      <c r="X2" s="4"/>
      <c r="Y2" s="4"/>
      <c r="Z2" s="4"/>
      <c r="AA2" s="5"/>
    </row>
    <row r="3" spans="2:27" x14ac:dyDescent="0.3">
      <c r="B3" s="6" t="s">
        <v>28</v>
      </c>
      <c r="C3" s="7"/>
      <c r="D3" s="7"/>
      <c r="E3" s="7"/>
      <c r="F3" s="8"/>
      <c r="I3" s="6" t="s">
        <v>28</v>
      </c>
      <c r="J3" s="7"/>
      <c r="K3" s="7"/>
      <c r="L3" s="7"/>
      <c r="M3" s="8"/>
      <c r="P3" s="6" t="s">
        <v>28</v>
      </c>
      <c r="Q3" s="7"/>
      <c r="R3" s="7"/>
      <c r="S3" s="7"/>
      <c r="T3" s="8"/>
      <c r="W3" s="6" t="s">
        <v>28</v>
      </c>
      <c r="X3" s="7"/>
      <c r="Y3" s="7"/>
      <c r="Z3" s="7"/>
      <c r="AA3" s="8"/>
    </row>
    <row r="4" spans="2:27" x14ac:dyDescent="0.3">
      <c r="B4" s="6" t="s">
        <v>163</v>
      </c>
      <c r="C4" s="7"/>
      <c r="D4" s="7"/>
      <c r="E4" s="7"/>
      <c r="F4" s="8"/>
      <c r="I4" s="6" t="s">
        <v>165</v>
      </c>
      <c r="J4" s="7"/>
      <c r="K4" s="7"/>
      <c r="L4" s="7"/>
      <c r="M4" s="8"/>
      <c r="P4" s="6" t="s">
        <v>166</v>
      </c>
      <c r="Q4" s="7"/>
      <c r="R4" s="7"/>
      <c r="S4" s="7"/>
      <c r="T4" s="8"/>
      <c r="W4" s="6" t="s">
        <v>168</v>
      </c>
      <c r="X4" s="7"/>
      <c r="Y4" s="7"/>
      <c r="Z4" s="7"/>
      <c r="AA4" s="8"/>
    </row>
    <row r="5" spans="2:27" x14ac:dyDescent="0.3">
      <c r="B5" s="6" t="s">
        <v>29</v>
      </c>
      <c r="C5" s="7"/>
      <c r="D5" s="7"/>
      <c r="E5" s="7"/>
      <c r="F5" s="8"/>
      <c r="I5" s="6" t="s">
        <v>29</v>
      </c>
      <c r="J5" s="7"/>
      <c r="K5" s="7"/>
      <c r="L5" s="7"/>
      <c r="M5" s="8"/>
      <c r="P5" s="6" t="s">
        <v>29</v>
      </c>
      <c r="Q5" s="7"/>
      <c r="R5" s="7"/>
      <c r="S5" s="7"/>
      <c r="T5" s="8"/>
      <c r="W5" s="6" t="s">
        <v>30</v>
      </c>
      <c r="X5" s="7"/>
      <c r="Y5" s="7"/>
      <c r="Z5" s="7"/>
      <c r="AA5" s="8"/>
    </row>
    <row r="6" spans="2:27" x14ac:dyDescent="0.3">
      <c r="B6" s="6" t="s">
        <v>31</v>
      </c>
      <c r="C6" s="7"/>
      <c r="D6" s="7"/>
      <c r="E6" s="7"/>
      <c r="F6" s="8"/>
      <c r="I6" s="6" t="s">
        <v>31</v>
      </c>
      <c r="J6" s="7"/>
      <c r="K6" s="7"/>
      <c r="L6" s="7"/>
      <c r="M6" s="8"/>
      <c r="P6" s="6" t="s">
        <v>31</v>
      </c>
      <c r="Q6" s="7"/>
      <c r="R6" s="7"/>
      <c r="S6" s="7"/>
      <c r="T6" s="8"/>
      <c r="W6" s="6" t="s">
        <v>32</v>
      </c>
      <c r="X6" s="7"/>
      <c r="Y6" s="7"/>
      <c r="Z6" s="7"/>
      <c r="AA6" s="8"/>
    </row>
    <row r="7" spans="2:27" x14ac:dyDescent="0.3">
      <c r="B7" s="6" t="s">
        <v>164</v>
      </c>
      <c r="C7" s="7"/>
      <c r="D7" s="7"/>
      <c r="E7" s="7"/>
      <c r="F7" s="8"/>
      <c r="I7" s="6" t="s">
        <v>33</v>
      </c>
      <c r="J7" s="7"/>
      <c r="K7" s="7"/>
      <c r="L7" s="7"/>
      <c r="M7" s="8"/>
      <c r="P7" s="6" t="s">
        <v>167</v>
      </c>
      <c r="Q7" s="7"/>
      <c r="R7" s="7"/>
      <c r="S7" s="7"/>
      <c r="T7" s="8"/>
      <c r="W7" s="6" t="s">
        <v>169</v>
      </c>
      <c r="X7" s="7"/>
      <c r="Y7" s="7"/>
      <c r="Z7" s="7"/>
      <c r="AA7" s="8"/>
    </row>
    <row r="8" spans="2:27" x14ac:dyDescent="0.3">
      <c r="B8" s="6" t="s">
        <v>34</v>
      </c>
      <c r="C8" s="7"/>
      <c r="D8" s="7"/>
      <c r="E8" s="7"/>
      <c r="F8" s="8"/>
      <c r="I8" s="6" t="s">
        <v>34</v>
      </c>
      <c r="J8" s="7"/>
      <c r="K8" s="7"/>
      <c r="L8" s="7"/>
      <c r="M8" s="8"/>
      <c r="P8" s="6" t="s">
        <v>34</v>
      </c>
      <c r="Q8" s="7"/>
      <c r="R8" s="7"/>
      <c r="S8" s="7"/>
      <c r="T8" s="8"/>
      <c r="W8" s="6" t="s">
        <v>34</v>
      </c>
      <c r="X8" s="7"/>
      <c r="Y8" s="7"/>
      <c r="Z8" s="7"/>
      <c r="AA8" s="8"/>
    </row>
    <row r="9" spans="2:27" x14ac:dyDescent="0.3">
      <c r="B9" s="6"/>
      <c r="C9" s="7"/>
      <c r="D9" s="7"/>
      <c r="E9" s="7"/>
      <c r="F9" s="8"/>
      <c r="I9" s="6"/>
      <c r="J9" s="7"/>
      <c r="K9" s="7"/>
      <c r="L9" s="7"/>
      <c r="M9" s="8"/>
      <c r="P9" s="6"/>
      <c r="Q9" s="7"/>
      <c r="R9" s="7"/>
      <c r="S9" s="7"/>
      <c r="T9" s="8"/>
      <c r="W9" s="6"/>
      <c r="X9" s="7"/>
      <c r="Y9" s="7"/>
      <c r="Z9" s="7"/>
      <c r="AA9" s="8"/>
    </row>
    <row r="10" spans="2:27" x14ac:dyDescent="0.3">
      <c r="B10" s="9" t="s">
        <v>35</v>
      </c>
      <c r="C10" s="10" t="s">
        <v>36</v>
      </c>
      <c r="D10" s="10" t="s">
        <v>37</v>
      </c>
      <c r="E10" s="10" t="s">
        <v>38</v>
      </c>
      <c r="F10" s="11" t="s">
        <v>39</v>
      </c>
      <c r="I10" s="9" t="s">
        <v>35</v>
      </c>
      <c r="J10" s="10" t="s">
        <v>36</v>
      </c>
      <c r="K10" s="10" t="s">
        <v>37</v>
      </c>
      <c r="L10" s="10" t="s">
        <v>38</v>
      </c>
      <c r="M10" s="11" t="s">
        <v>39</v>
      </c>
      <c r="P10" s="6" t="s">
        <v>35</v>
      </c>
      <c r="Q10" s="7" t="s">
        <v>36</v>
      </c>
      <c r="R10" s="7" t="s">
        <v>37</v>
      </c>
      <c r="S10" s="7" t="s">
        <v>38</v>
      </c>
      <c r="T10" s="8" t="s">
        <v>39</v>
      </c>
      <c r="W10" s="6" t="s">
        <v>35</v>
      </c>
      <c r="X10" s="7" t="s">
        <v>36</v>
      </c>
      <c r="Y10" s="7" t="s">
        <v>37</v>
      </c>
      <c r="Z10" s="7" t="s">
        <v>38</v>
      </c>
      <c r="AA10" s="8" t="s">
        <v>39</v>
      </c>
    </row>
    <row r="11" spans="2:27" x14ac:dyDescent="0.3">
      <c r="B11" s="6"/>
      <c r="C11" s="7"/>
      <c r="D11" s="7"/>
      <c r="E11" s="7"/>
      <c r="F11" s="8"/>
      <c r="I11" s="6"/>
      <c r="J11" s="7"/>
      <c r="K11" s="7"/>
      <c r="L11" s="7"/>
      <c r="M11" s="8"/>
      <c r="P11" s="6"/>
      <c r="Q11" s="7"/>
      <c r="R11" s="7"/>
      <c r="S11" s="7"/>
      <c r="T11" s="8"/>
      <c r="W11" s="6"/>
      <c r="X11" s="7"/>
      <c r="Y11" s="7"/>
      <c r="Z11" s="7"/>
      <c r="AA11" s="8"/>
    </row>
    <row r="12" spans="2:27" x14ac:dyDescent="0.3">
      <c r="B12" s="6" t="s">
        <v>40</v>
      </c>
      <c r="C12" s="7">
        <v>-6.7340000000000004E-3</v>
      </c>
      <c r="D12" s="7">
        <v>2.5300000000000001E-3</v>
      </c>
      <c r="E12" s="7">
        <v>-2.6616580000000001</v>
      </c>
      <c r="F12" s="8">
        <v>8.6E-3</v>
      </c>
      <c r="I12" s="6" t="s">
        <v>40</v>
      </c>
      <c r="J12" s="7">
        <v>-0.114431</v>
      </c>
      <c r="K12" s="7">
        <v>9.2031000000000002E-2</v>
      </c>
      <c r="L12" s="7">
        <v>-1.2433940000000001</v>
      </c>
      <c r="M12" s="8">
        <v>0.2157</v>
      </c>
      <c r="P12" s="6" t="s">
        <v>40</v>
      </c>
      <c r="Q12" s="7">
        <v>-6.1147E-2</v>
      </c>
      <c r="R12" s="7">
        <v>0.57400200000000001</v>
      </c>
      <c r="S12" s="7">
        <v>-0.106528</v>
      </c>
      <c r="T12" s="8">
        <v>0.9153</v>
      </c>
      <c r="W12" s="6" t="s">
        <v>40</v>
      </c>
      <c r="X12" s="7">
        <v>11.255710000000001</v>
      </c>
      <c r="Y12" s="7">
        <v>5.0459889999999996</v>
      </c>
      <c r="Z12" s="7">
        <v>2.2306249999999999</v>
      </c>
      <c r="AA12" s="8">
        <v>2.7199999999999998E-2</v>
      </c>
    </row>
    <row r="13" spans="2:27" x14ac:dyDescent="0.3">
      <c r="B13" s="6" t="s">
        <v>41</v>
      </c>
      <c r="C13" s="7">
        <v>-0.49740899999999999</v>
      </c>
      <c r="D13" s="7">
        <v>6.8673999999999999E-2</v>
      </c>
      <c r="E13" s="7">
        <v>-7.2430370000000002</v>
      </c>
      <c r="F13" s="8">
        <v>0</v>
      </c>
      <c r="I13" s="6" t="s">
        <v>41</v>
      </c>
      <c r="J13" s="7">
        <v>1.711274</v>
      </c>
      <c r="K13" s="7">
        <v>2.9089E-2</v>
      </c>
      <c r="L13" s="7">
        <v>58.82938</v>
      </c>
      <c r="M13" s="8">
        <v>0</v>
      </c>
      <c r="P13" s="6" t="s">
        <v>41</v>
      </c>
      <c r="Q13" s="7">
        <v>-0.69753299999999996</v>
      </c>
      <c r="R13" s="7">
        <v>7.5994000000000006E-2</v>
      </c>
      <c r="S13" s="7">
        <v>-9.1787690000000008</v>
      </c>
      <c r="T13" s="8">
        <v>0</v>
      </c>
      <c r="W13" s="6" t="s">
        <v>41</v>
      </c>
      <c r="X13" s="7">
        <v>1.5769280000000001</v>
      </c>
      <c r="Y13" s="7">
        <v>0.124454</v>
      </c>
      <c r="Z13" s="7">
        <v>12.670719999999999</v>
      </c>
      <c r="AA13" s="8">
        <v>0</v>
      </c>
    </row>
    <row r="14" spans="2:27" x14ac:dyDescent="0.3">
      <c r="B14" s="6" t="s">
        <v>42</v>
      </c>
      <c r="C14" s="7">
        <v>0.73633300000000002</v>
      </c>
      <c r="D14" s="7">
        <v>7.7511999999999998E-2</v>
      </c>
      <c r="E14" s="7">
        <v>9.4995999999999992</v>
      </c>
      <c r="F14" s="8">
        <v>0</v>
      </c>
      <c r="I14" s="6" t="s">
        <v>42</v>
      </c>
      <c r="J14" s="7">
        <v>-0.97607699999999997</v>
      </c>
      <c r="K14" s="7">
        <v>2.3727999999999999E-2</v>
      </c>
      <c r="L14" s="7">
        <v>-41.136380000000003</v>
      </c>
      <c r="M14" s="8">
        <v>0</v>
      </c>
      <c r="P14" s="6" t="s">
        <v>42</v>
      </c>
      <c r="Q14" s="7">
        <v>-0.27105499999999999</v>
      </c>
      <c r="R14" s="7">
        <v>0.117836</v>
      </c>
      <c r="S14" s="7">
        <v>-2.3002799999999999</v>
      </c>
      <c r="T14" s="8">
        <v>2.2800000000000001E-2</v>
      </c>
      <c r="W14" s="6" t="s">
        <v>42</v>
      </c>
      <c r="X14" s="7">
        <v>-1.5099750000000001</v>
      </c>
      <c r="Y14" s="7">
        <v>0.13303899999999999</v>
      </c>
      <c r="Z14" s="7">
        <v>-11.34986</v>
      </c>
      <c r="AA14" s="8">
        <v>0</v>
      </c>
    </row>
    <row r="15" spans="2:27" x14ac:dyDescent="0.3">
      <c r="B15" s="6" t="s">
        <v>44</v>
      </c>
      <c r="C15" s="7">
        <v>0.38647599999999999</v>
      </c>
      <c r="D15" s="7">
        <v>6.4149999999999999E-2</v>
      </c>
      <c r="E15" s="7">
        <v>6.0245340000000001</v>
      </c>
      <c r="F15" s="8">
        <v>0</v>
      </c>
      <c r="I15" s="6" t="s">
        <v>43</v>
      </c>
      <c r="J15" s="7">
        <v>-1.4647680000000001</v>
      </c>
      <c r="K15" s="7">
        <v>8.7107000000000004E-2</v>
      </c>
      <c r="L15" s="7">
        <v>-16.815639999999998</v>
      </c>
      <c r="M15" s="8">
        <v>0</v>
      </c>
      <c r="P15" s="6" t="s">
        <v>44</v>
      </c>
      <c r="Q15" s="7">
        <v>-0.82714299999999996</v>
      </c>
      <c r="R15" s="7">
        <v>0.134826</v>
      </c>
      <c r="S15" s="7">
        <v>-6.1349010000000002</v>
      </c>
      <c r="T15" s="8">
        <v>0</v>
      </c>
      <c r="W15" s="6" t="s">
        <v>44</v>
      </c>
      <c r="X15" s="7">
        <v>0.75766100000000003</v>
      </c>
      <c r="Y15" s="7">
        <v>8.4958000000000006E-2</v>
      </c>
      <c r="Z15" s="7">
        <v>8.9180949999999992</v>
      </c>
      <c r="AA15" s="8">
        <v>0</v>
      </c>
    </row>
    <row r="16" spans="2:27" x14ac:dyDescent="0.3">
      <c r="B16" s="6" t="s">
        <v>43</v>
      </c>
      <c r="C16" s="7">
        <v>-4.3611999999999998E-2</v>
      </c>
      <c r="D16" s="7">
        <v>12.30439</v>
      </c>
      <c r="E16" s="7">
        <v>-3.5439999999999998E-3</v>
      </c>
      <c r="F16" s="8">
        <v>0.99719999999999998</v>
      </c>
      <c r="I16" s="6" t="s">
        <v>45</v>
      </c>
      <c r="J16" s="7">
        <v>0.65036799999999995</v>
      </c>
      <c r="K16" s="7">
        <v>0.13002</v>
      </c>
      <c r="L16" s="7">
        <v>5.0020720000000001</v>
      </c>
      <c r="M16" s="8">
        <v>0</v>
      </c>
      <c r="P16" s="6" t="s">
        <v>46</v>
      </c>
      <c r="Q16" s="7">
        <v>-0.39499899999999999</v>
      </c>
      <c r="R16" s="7">
        <v>8.7683999999999998E-2</v>
      </c>
      <c r="S16" s="7">
        <v>-4.5047930000000003</v>
      </c>
      <c r="T16" s="8">
        <v>0</v>
      </c>
      <c r="W16" s="6" t="s">
        <v>43</v>
      </c>
      <c r="X16" s="7">
        <v>-1.2683819999999999</v>
      </c>
      <c r="Y16" s="7">
        <v>4.162528</v>
      </c>
      <c r="Z16" s="7">
        <v>-0.30471399999999998</v>
      </c>
      <c r="AA16" s="8">
        <v>0.76100000000000001</v>
      </c>
    </row>
    <row r="17" spans="2:27" x14ac:dyDescent="0.3">
      <c r="B17" s="6" t="s">
        <v>45</v>
      </c>
      <c r="C17" s="7">
        <v>-0.95638699999999999</v>
      </c>
      <c r="D17" s="7">
        <v>326.00439999999998</v>
      </c>
      <c r="E17" s="7">
        <v>-2.934E-3</v>
      </c>
      <c r="F17" s="8">
        <v>0.99770000000000003</v>
      </c>
      <c r="I17" s="6" t="s">
        <v>47</v>
      </c>
      <c r="J17" s="7">
        <v>0.17327600000000001</v>
      </c>
      <c r="K17" s="7">
        <v>8.1569000000000003E-2</v>
      </c>
      <c r="L17" s="7">
        <v>2.1242800000000002</v>
      </c>
      <c r="M17" s="8">
        <v>3.5299999999999998E-2</v>
      </c>
      <c r="P17" s="6" t="s">
        <v>43</v>
      </c>
      <c r="Q17" s="7">
        <v>9.5610000000000001E-2</v>
      </c>
      <c r="R17" s="7">
        <v>0.76833399999999996</v>
      </c>
      <c r="S17" s="7">
        <v>0.12443800000000001</v>
      </c>
      <c r="T17" s="8">
        <v>0.90110000000000001</v>
      </c>
      <c r="W17" s="6" t="s">
        <v>45</v>
      </c>
      <c r="X17" s="7">
        <v>1.5923659999999999</v>
      </c>
      <c r="Y17" s="7">
        <v>11.194050000000001</v>
      </c>
      <c r="Z17" s="7">
        <v>0.14225099999999999</v>
      </c>
      <c r="AA17" s="8">
        <v>0.8871</v>
      </c>
    </row>
    <row r="18" spans="2:27" x14ac:dyDescent="0.3">
      <c r="B18" s="6" t="s">
        <v>49</v>
      </c>
      <c r="C18" s="7">
        <v>2.9947000000000001E-2</v>
      </c>
      <c r="D18" s="7">
        <v>0.14993699999999999</v>
      </c>
      <c r="E18" s="7">
        <v>0.19973099999999999</v>
      </c>
      <c r="F18" s="8">
        <v>0.84199999999999997</v>
      </c>
      <c r="I18" s="6" t="s">
        <v>49</v>
      </c>
      <c r="J18" s="7">
        <v>0.482653</v>
      </c>
      <c r="K18" s="7">
        <v>3.6118999999999998E-2</v>
      </c>
      <c r="L18" s="7">
        <v>13.36279</v>
      </c>
      <c r="M18" s="8">
        <v>0</v>
      </c>
      <c r="P18" s="6" t="s">
        <v>45</v>
      </c>
      <c r="Q18" s="7">
        <v>3.1626000000000001E-2</v>
      </c>
      <c r="R18" s="7">
        <v>13.875500000000001</v>
      </c>
      <c r="S18" s="7">
        <v>2.2790000000000002E-3</v>
      </c>
      <c r="T18" s="8">
        <v>0.99819999999999998</v>
      </c>
      <c r="W18" s="6" t="s">
        <v>47</v>
      </c>
      <c r="X18" s="7">
        <v>-0.61226199999999997</v>
      </c>
      <c r="Y18" s="7">
        <v>4.7449180000000002</v>
      </c>
      <c r="Z18" s="7">
        <v>-0.12903500000000001</v>
      </c>
      <c r="AA18" s="8">
        <v>0.89749999999999996</v>
      </c>
    </row>
    <row r="19" spans="2:27" x14ac:dyDescent="0.3">
      <c r="B19" s="6"/>
      <c r="C19" s="7"/>
      <c r="D19" s="7"/>
      <c r="E19" s="7"/>
      <c r="F19" s="8"/>
      <c r="I19" s="6"/>
      <c r="J19" s="7"/>
      <c r="K19" s="7"/>
      <c r="L19" s="7"/>
      <c r="M19" s="8"/>
      <c r="P19" s="6" t="s">
        <v>47</v>
      </c>
      <c r="Q19" s="7">
        <v>0.93601000000000001</v>
      </c>
      <c r="R19" s="7">
        <v>266.14150000000001</v>
      </c>
      <c r="S19" s="7">
        <v>3.5170000000000002E-3</v>
      </c>
      <c r="T19" s="8">
        <v>0.99719999999999998</v>
      </c>
      <c r="W19" s="6" t="s">
        <v>48</v>
      </c>
      <c r="X19" s="7">
        <v>0.245697</v>
      </c>
      <c r="Y19" s="7">
        <v>2.26274</v>
      </c>
      <c r="Z19" s="7">
        <v>0.108584</v>
      </c>
      <c r="AA19" s="8">
        <v>0.91369999999999996</v>
      </c>
    </row>
    <row r="20" spans="2:27" x14ac:dyDescent="0.3">
      <c r="B20" s="6" t="s">
        <v>50</v>
      </c>
      <c r="C20" s="7">
        <v>0.26391300000000001</v>
      </c>
      <c r="D20" s="7" t="s">
        <v>51</v>
      </c>
      <c r="E20" s="7"/>
      <c r="F20" s="8">
        <v>-6.7879999999999998E-3</v>
      </c>
      <c r="I20" s="6" t="s">
        <v>50</v>
      </c>
      <c r="J20" s="7">
        <v>0.2034</v>
      </c>
      <c r="K20" s="7" t="s">
        <v>51</v>
      </c>
      <c r="L20" s="7"/>
      <c r="M20" s="8">
        <v>-0.10573200000000001</v>
      </c>
      <c r="P20" s="6" t="s">
        <v>49</v>
      </c>
      <c r="Q20" s="7">
        <v>103.4997</v>
      </c>
      <c r="R20" s="7">
        <v>882.93979999999999</v>
      </c>
      <c r="S20" s="7">
        <v>0.11722200000000001</v>
      </c>
      <c r="T20" s="8">
        <v>0.90680000000000005</v>
      </c>
      <c r="W20" s="6" t="s">
        <v>49</v>
      </c>
      <c r="X20" s="7">
        <v>123.6623</v>
      </c>
      <c r="Y20" s="7">
        <v>1232.827</v>
      </c>
      <c r="Z20" s="7">
        <v>0.10030799999999999</v>
      </c>
      <c r="AA20" s="8">
        <v>0.92020000000000002</v>
      </c>
    </row>
    <row r="21" spans="2:27" x14ac:dyDescent="0.3">
      <c r="B21" s="6" t="s">
        <v>52</v>
      </c>
      <c r="C21" s="7">
        <v>0.23446900000000001</v>
      </c>
      <c r="D21" s="7" t="s">
        <v>53</v>
      </c>
      <c r="E21" s="7"/>
      <c r="F21" s="8">
        <v>0.202349</v>
      </c>
      <c r="I21" s="6" t="s">
        <v>52</v>
      </c>
      <c r="J21" s="7">
        <v>0.17153599999999999</v>
      </c>
      <c r="K21" s="7" t="s">
        <v>53</v>
      </c>
      <c r="L21" s="7"/>
      <c r="M21" s="8">
        <v>0.78088100000000005</v>
      </c>
      <c r="P21" s="6"/>
      <c r="Q21" s="7"/>
      <c r="R21" s="7"/>
      <c r="S21" s="7"/>
      <c r="T21" s="8"/>
      <c r="W21" s="6"/>
      <c r="X21" s="7"/>
      <c r="Y21" s="7"/>
      <c r="Z21" s="7"/>
      <c r="AA21" s="8"/>
    </row>
    <row r="22" spans="2:27" x14ac:dyDescent="0.3">
      <c r="B22" s="6" t="s">
        <v>54</v>
      </c>
      <c r="C22" s="7">
        <v>0.17704400000000001</v>
      </c>
      <c r="D22" s="7" t="s">
        <v>55</v>
      </c>
      <c r="E22" s="7"/>
      <c r="F22" s="8">
        <v>-0.56117600000000001</v>
      </c>
      <c r="I22" s="6" t="s">
        <v>54</v>
      </c>
      <c r="J22" s="7">
        <v>0.710758</v>
      </c>
      <c r="K22" s="7" t="s">
        <v>55</v>
      </c>
      <c r="L22" s="7"/>
      <c r="M22" s="8">
        <v>2.2107950000000001</v>
      </c>
      <c r="P22" s="6" t="s">
        <v>50</v>
      </c>
      <c r="Q22" s="7">
        <v>0.366894</v>
      </c>
      <c r="R22" s="7" t="s">
        <v>51</v>
      </c>
      <c r="S22" s="7"/>
      <c r="T22" s="8">
        <v>1.5287E-2</v>
      </c>
      <c r="W22" s="6" t="s">
        <v>50</v>
      </c>
      <c r="X22" s="7">
        <v>0.61698200000000003</v>
      </c>
      <c r="Y22" s="7" t="s">
        <v>51</v>
      </c>
      <c r="Z22" s="7"/>
      <c r="AA22" s="8">
        <v>10.91835</v>
      </c>
    </row>
    <row r="23" spans="2:27" x14ac:dyDescent="0.3">
      <c r="B23" s="6" t="s">
        <v>56</v>
      </c>
      <c r="C23" s="7">
        <v>4.7016960000000001</v>
      </c>
      <c r="D23" s="7" t="s">
        <v>57</v>
      </c>
      <c r="E23" s="7"/>
      <c r="F23" s="8">
        <v>-0.42491000000000001</v>
      </c>
      <c r="I23" s="6" t="s">
        <v>56</v>
      </c>
      <c r="J23" s="7">
        <v>75.776449999999997</v>
      </c>
      <c r="K23" s="7" t="s">
        <v>57</v>
      </c>
      <c r="L23" s="7"/>
      <c r="M23" s="8">
        <v>2.3470599999999999</v>
      </c>
      <c r="P23" s="6" t="s">
        <v>52</v>
      </c>
      <c r="Q23" s="7">
        <v>0.33267200000000002</v>
      </c>
      <c r="R23" s="7" t="s">
        <v>53</v>
      </c>
      <c r="S23" s="7"/>
      <c r="T23" s="8">
        <v>12.82682</v>
      </c>
      <c r="W23" s="6" t="s">
        <v>52</v>
      </c>
      <c r="X23" s="7">
        <v>0.596418</v>
      </c>
      <c r="Y23" s="7" t="s">
        <v>53</v>
      </c>
      <c r="Z23" s="7"/>
      <c r="AA23" s="8">
        <v>18.02552</v>
      </c>
    </row>
    <row r="24" spans="2:27" x14ac:dyDescent="0.3">
      <c r="B24" s="6" t="s">
        <v>58</v>
      </c>
      <c r="C24" s="7">
        <v>51.052309999999999</v>
      </c>
      <c r="D24" s="7" t="s">
        <v>59</v>
      </c>
      <c r="E24" s="7"/>
      <c r="F24" s="8">
        <v>-0.50583400000000001</v>
      </c>
      <c r="I24" s="6" t="s">
        <v>58</v>
      </c>
      <c r="J24" s="7">
        <v>-166.54740000000001</v>
      </c>
      <c r="K24" s="7" t="s">
        <v>59</v>
      </c>
      <c r="L24" s="7"/>
      <c r="M24" s="8">
        <v>2.2661370000000001</v>
      </c>
      <c r="P24" s="6" t="s">
        <v>54</v>
      </c>
      <c r="Q24" s="7">
        <v>10.47824</v>
      </c>
      <c r="R24" s="7" t="s">
        <v>55</v>
      </c>
      <c r="S24" s="7"/>
      <c r="T24" s="8">
        <v>7.6161700000000003</v>
      </c>
      <c r="W24" s="6" t="s">
        <v>54</v>
      </c>
      <c r="X24" s="7">
        <v>11.451280000000001</v>
      </c>
      <c r="Y24" s="7" t="s">
        <v>55</v>
      </c>
      <c r="Z24" s="7"/>
      <c r="AA24" s="8">
        <v>7.8058199999999998</v>
      </c>
    </row>
    <row r="25" spans="2:27" x14ac:dyDescent="0.3">
      <c r="B25" s="6" t="s">
        <v>60</v>
      </c>
      <c r="C25" s="7">
        <v>8.9633679999999991</v>
      </c>
      <c r="D25" s="7" t="s">
        <v>61</v>
      </c>
      <c r="E25" s="7"/>
      <c r="F25" s="8">
        <v>1.761342</v>
      </c>
      <c r="I25" s="6" t="s">
        <v>60</v>
      </c>
      <c r="J25" s="7">
        <v>6.3833780000000004</v>
      </c>
      <c r="K25" s="7" t="s">
        <v>61</v>
      </c>
      <c r="L25" s="7"/>
      <c r="M25" s="8">
        <v>1.998891</v>
      </c>
      <c r="P25" s="6" t="s">
        <v>56</v>
      </c>
      <c r="Q25" s="7">
        <v>16249.45</v>
      </c>
      <c r="R25" s="7" t="s">
        <v>57</v>
      </c>
      <c r="S25" s="7"/>
      <c r="T25" s="8">
        <v>7.7913690000000004</v>
      </c>
      <c r="W25" s="6" t="s">
        <v>56</v>
      </c>
      <c r="X25" s="7">
        <v>19538.64</v>
      </c>
      <c r="Y25" s="7" t="s">
        <v>57</v>
      </c>
      <c r="Z25" s="7"/>
      <c r="AA25" s="8">
        <v>7.9802720000000003</v>
      </c>
    </row>
    <row r="26" spans="2:27" x14ac:dyDescent="0.3">
      <c r="B26" s="6" t="s">
        <v>62</v>
      </c>
      <c r="C26" s="7">
        <v>0</v>
      </c>
      <c r="D26" s="7"/>
      <c r="E26" s="7"/>
      <c r="F26" s="8"/>
      <c r="I26" s="6" t="s">
        <v>62</v>
      </c>
      <c r="J26" s="7">
        <v>5.0000000000000004E-6</v>
      </c>
      <c r="K26" s="7"/>
      <c r="L26" s="7"/>
      <c r="M26" s="8"/>
      <c r="P26" s="6" t="s">
        <v>58</v>
      </c>
      <c r="Q26" s="7">
        <v>-588.86940000000004</v>
      </c>
      <c r="R26" s="7" t="s">
        <v>59</v>
      </c>
      <c r="S26" s="7"/>
      <c r="T26" s="8">
        <v>7.6873250000000004</v>
      </c>
      <c r="W26" s="6" t="s">
        <v>58</v>
      </c>
      <c r="X26" s="7">
        <v>-607.65980000000002</v>
      </c>
      <c r="Y26" s="7" t="s">
        <v>59</v>
      </c>
      <c r="Z26" s="7"/>
      <c r="AA26" s="8">
        <v>7.8766670000000003</v>
      </c>
    </row>
    <row r="27" spans="2:27" x14ac:dyDescent="0.3">
      <c r="B27" s="6"/>
      <c r="C27" s="7"/>
      <c r="D27" s="7"/>
      <c r="E27" s="7"/>
      <c r="F27" s="8"/>
      <c r="I27" s="6"/>
      <c r="J27" s="7"/>
      <c r="K27" s="7"/>
      <c r="L27" s="7"/>
      <c r="M27" s="8"/>
      <c r="P27" s="6" t="s">
        <v>60</v>
      </c>
      <c r="Q27" s="7">
        <v>10.721019999999999</v>
      </c>
      <c r="R27" s="7" t="s">
        <v>61</v>
      </c>
      <c r="S27" s="7"/>
      <c r="T27" s="8">
        <v>1.949867</v>
      </c>
      <c r="W27" s="6" t="s">
        <v>60</v>
      </c>
      <c r="X27" s="7">
        <v>30.001989999999999</v>
      </c>
      <c r="Y27" s="7" t="s">
        <v>61</v>
      </c>
      <c r="Z27" s="7"/>
      <c r="AA27" s="8">
        <v>1.958002</v>
      </c>
    </row>
    <row r="28" spans="2:27" x14ac:dyDescent="0.3">
      <c r="B28" s="6" t="s">
        <v>63</v>
      </c>
      <c r="C28" s="7">
        <v>0.87</v>
      </c>
      <c r="D28" s="7">
        <v>-0.54</v>
      </c>
      <c r="E28" s="7">
        <v>-0.82</v>
      </c>
      <c r="F28" s="8"/>
      <c r="I28" s="6" t="s">
        <v>63</v>
      </c>
      <c r="J28" s="7" t="s">
        <v>64</v>
      </c>
      <c r="K28" s="7" t="s">
        <v>65</v>
      </c>
      <c r="L28" s="7"/>
      <c r="M28" s="8"/>
      <c r="P28" s="6" t="s">
        <v>62</v>
      </c>
      <c r="Q28" s="7">
        <v>0</v>
      </c>
      <c r="R28" s="7"/>
      <c r="S28" s="7"/>
      <c r="T28" s="8"/>
      <c r="W28" s="6" t="s">
        <v>62</v>
      </c>
      <c r="X28" s="7">
        <v>0</v>
      </c>
      <c r="Y28" s="7"/>
      <c r="Z28" s="7"/>
      <c r="AA28" s="8"/>
    </row>
    <row r="29" spans="2:27" x14ac:dyDescent="0.3">
      <c r="B29" s="6" t="s">
        <v>66</v>
      </c>
      <c r="C29" s="7">
        <v>1</v>
      </c>
      <c r="D29" s="7">
        <v>-0.96</v>
      </c>
      <c r="E29" s="7"/>
      <c r="F29" s="8"/>
      <c r="I29" s="12" t="s">
        <v>66</v>
      </c>
      <c r="J29" s="13" t="s">
        <v>67</v>
      </c>
      <c r="K29" s="13" t="s">
        <v>68</v>
      </c>
      <c r="L29" s="13">
        <v>-0.18</v>
      </c>
      <c r="M29" s="14"/>
      <c r="P29" s="6"/>
      <c r="Q29" s="7"/>
      <c r="R29" s="7"/>
      <c r="S29" s="7"/>
      <c r="T29" s="8"/>
      <c r="W29" s="6"/>
      <c r="X29" s="7"/>
      <c r="Y29" s="7"/>
      <c r="Z29" s="7"/>
      <c r="AA29" s="8"/>
    </row>
    <row r="30" spans="2:27" x14ac:dyDescent="0.3">
      <c r="B30" s="12"/>
      <c r="C30" s="13"/>
      <c r="D30" s="13"/>
      <c r="E30" s="13"/>
      <c r="F30" s="14"/>
      <c r="P30" s="6" t="s">
        <v>63</v>
      </c>
      <c r="Q30" s="7" t="s">
        <v>69</v>
      </c>
      <c r="R30" s="7" t="s">
        <v>70</v>
      </c>
      <c r="S30" s="7">
        <v>-0.55000000000000004</v>
      </c>
      <c r="T30" s="8">
        <v>-0.88</v>
      </c>
      <c r="W30" s="6" t="s">
        <v>63</v>
      </c>
      <c r="X30" s="7">
        <v>0.85</v>
      </c>
      <c r="Y30" s="7" t="s">
        <v>71</v>
      </c>
      <c r="Z30" s="7" t="s">
        <v>72</v>
      </c>
      <c r="AA30" s="8"/>
    </row>
    <row r="31" spans="2:27" x14ac:dyDescent="0.3">
      <c r="P31" s="12" t="s">
        <v>66</v>
      </c>
      <c r="Q31" s="13" t="s">
        <v>73</v>
      </c>
      <c r="R31" s="13" t="s">
        <v>74</v>
      </c>
      <c r="S31" s="13">
        <v>-1</v>
      </c>
      <c r="T31" s="14"/>
      <c r="W31" s="12" t="s">
        <v>66</v>
      </c>
      <c r="X31" s="13" t="s">
        <v>75</v>
      </c>
      <c r="Y31" s="13" t="s">
        <v>76</v>
      </c>
      <c r="Z31" s="13" t="s">
        <v>77</v>
      </c>
      <c r="AA31" s="14" t="s">
        <v>78</v>
      </c>
    </row>
    <row r="36" spans="2:27" x14ac:dyDescent="0.3">
      <c r="B36" s="3" t="s">
        <v>79</v>
      </c>
      <c r="C36" s="4"/>
      <c r="D36" s="4"/>
      <c r="E36" s="4"/>
      <c r="F36" s="5"/>
      <c r="I36" s="3" t="s">
        <v>80</v>
      </c>
      <c r="J36" s="4"/>
      <c r="K36" s="4"/>
      <c r="L36" s="4"/>
      <c r="M36" s="5"/>
      <c r="P36" s="3" t="s">
        <v>81</v>
      </c>
      <c r="Q36" s="4"/>
      <c r="R36" s="4"/>
      <c r="S36" s="4"/>
      <c r="T36" s="5"/>
      <c r="W36" s="3" t="s">
        <v>173</v>
      </c>
      <c r="X36" s="4"/>
      <c r="Y36" s="4"/>
      <c r="Z36" s="4"/>
      <c r="AA36" s="5"/>
    </row>
    <row r="37" spans="2:27" x14ac:dyDescent="0.3">
      <c r="B37" s="6" t="s">
        <v>28</v>
      </c>
      <c r="C37" s="7"/>
      <c r="D37" s="7"/>
      <c r="E37" s="7"/>
      <c r="F37" s="8"/>
      <c r="I37" s="6" t="s">
        <v>28</v>
      </c>
      <c r="J37" s="7"/>
      <c r="K37" s="7"/>
      <c r="L37" s="7"/>
      <c r="M37" s="8"/>
      <c r="P37" s="6" t="s">
        <v>28</v>
      </c>
      <c r="Q37" s="7"/>
      <c r="R37" s="7"/>
      <c r="S37" s="7"/>
      <c r="T37" s="8"/>
      <c r="W37" s="6" t="s">
        <v>28</v>
      </c>
      <c r="X37" s="7"/>
      <c r="Y37" s="7"/>
      <c r="Z37" s="7"/>
      <c r="AA37" s="8"/>
    </row>
    <row r="38" spans="2:27" x14ac:dyDescent="0.3">
      <c r="B38" s="6" t="s">
        <v>170</v>
      </c>
      <c r="C38" s="7"/>
      <c r="D38" s="7"/>
      <c r="E38" s="7"/>
      <c r="F38" s="8"/>
      <c r="I38" s="6" t="s">
        <v>171</v>
      </c>
      <c r="J38" s="7"/>
      <c r="K38" s="7"/>
      <c r="L38" s="7"/>
      <c r="M38" s="8"/>
      <c r="P38" s="6" t="s">
        <v>172</v>
      </c>
      <c r="Q38" s="7"/>
      <c r="R38" s="7"/>
      <c r="S38" s="7"/>
      <c r="T38" s="8"/>
      <c r="W38" s="6" t="s">
        <v>174</v>
      </c>
      <c r="X38" s="7"/>
      <c r="Y38" s="7"/>
      <c r="Z38" s="7"/>
      <c r="AA38" s="8"/>
    </row>
    <row r="39" spans="2:27" x14ac:dyDescent="0.3">
      <c r="B39" s="6" t="s">
        <v>30</v>
      </c>
      <c r="C39" s="7"/>
      <c r="D39" s="7"/>
      <c r="E39" s="7"/>
      <c r="F39" s="8"/>
      <c r="I39" s="6" t="s">
        <v>29</v>
      </c>
      <c r="J39" s="7"/>
      <c r="K39" s="7"/>
      <c r="L39" s="7"/>
      <c r="M39" s="8"/>
      <c r="P39" s="6" t="s">
        <v>29</v>
      </c>
      <c r="Q39" s="7"/>
      <c r="R39" s="7"/>
      <c r="S39" s="7"/>
      <c r="T39" s="8"/>
      <c r="W39" s="6" t="s">
        <v>82</v>
      </c>
      <c r="X39" s="7"/>
      <c r="Y39" s="7"/>
      <c r="Z39" s="7"/>
      <c r="AA39" s="8"/>
    </row>
    <row r="40" spans="2:27" x14ac:dyDescent="0.3">
      <c r="B40" s="6" t="s">
        <v>32</v>
      </c>
      <c r="C40" s="7"/>
      <c r="D40" s="7"/>
      <c r="E40" s="7"/>
      <c r="F40" s="8"/>
      <c r="I40" s="6" t="s">
        <v>31</v>
      </c>
      <c r="J40" s="7"/>
      <c r="K40" s="7"/>
      <c r="L40" s="7"/>
      <c r="M40" s="8"/>
      <c r="P40" s="6" t="s">
        <v>31</v>
      </c>
      <c r="Q40" s="7"/>
      <c r="R40" s="7"/>
      <c r="S40" s="7"/>
      <c r="T40" s="8"/>
      <c r="W40" s="6" t="s">
        <v>83</v>
      </c>
      <c r="X40" s="7"/>
      <c r="Y40" s="7"/>
      <c r="Z40" s="7"/>
      <c r="AA40" s="8"/>
    </row>
    <row r="41" spans="2:27" x14ac:dyDescent="0.3">
      <c r="B41" s="6" t="s">
        <v>84</v>
      </c>
      <c r="C41" s="7"/>
      <c r="D41" s="7"/>
      <c r="E41" s="7"/>
      <c r="F41" s="8"/>
      <c r="I41" s="6" t="s">
        <v>85</v>
      </c>
      <c r="J41" s="7"/>
      <c r="K41" s="7"/>
      <c r="L41" s="7"/>
      <c r="M41" s="8"/>
      <c r="P41" s="6" t="s">
        <v>86</v>
      </c>
      <c r="Q41" s="7"/>
      <c r="R41" s="7"/>
      <c r="S41" s="7"/>
      <c r="T41" s="8"/>
      <c r="W41" s="6" t="s">
        <v>175</v>
      </c>
      <c r="X41" s="7"/>
      <c r="Y41" s="7"/>
      <c r="Z41" s="7"/>
      <c r="AA41" s="8"/>
    </row>
    <row r="42" spans="2:27" x14ac:dyDescent="0.3">
      <c r="B42" s="6" t="s">
        <v>34</v>
      </c>
      <c r="C42" s="7"/>
      <c r="D42" s="7"/>
      <c r="E42" s="7"/>
      <c r="F42" s="8"/>
      <c r="I42" s="6" t="s">
        <v>34</v>
      </c>
      <c r="J42" s="7"/>
      <c r="K42" s="7"/>
      <c r="L42" s="7"/>
      <c r="M42" s="8"/>
      <c r="P42" s="6" t="s">
        <v>34</v>
      </c>
      <c r="Q42" s="7"/>
      <c r="R42" s="7"/>
      <c r="S42" s="7"/>
      <c r="T42" s="8"/>
      <c r="W42" s="6" t="s">
        <v>34</v>
      </c>
      <c r="X42" s="7"/>
      <c r="Y42" s="7"/>
      <c r="Z42" s="7"/>
      <c r="AA42" s="8"/>
    </row>
    <row r="43" spans="2:27" x14ac:dyDescent="0.3">
      <c r="B43" s="6"/>
      <c r="C43" s="7"/>
      <c r="D43" s="7"/>
      <c r="E43" s="7"/>
      <c r="F43" s="8"/>
      <c r="I43" s="6"/>
      <c r="J43" s="7"/>
      <c r="K43" s="7"/>
      <c r="L43" s="7"/>
      <c r="M43" s="8"/>
      <c r="P43" s="6"/>
      <c r="Q43" s="7"/>
      <c r="R43" s="7"/>
      <c r="S43" s="7"/>
      <c r="T43" s="8"/>
      <c r="W43" s="6"/>
      <c r="X43" s="7"/>
      <c r="Y43" s="7"/>
      <c r="Z43" s="7"/>
      <c r="AA43" s="8"/>
    </row>
    <row r="44" spans="2:27" x14ac:dyDescent="0.3">
      <c r="B44" s="6" t="s">
        <v>35</v>
      </c>
      <c r="C44" s="7" t="s">
        <v>36</v>
      </c>
      <c r="D44" s="7" t="s">
        <v>37</v>
      </c>
      <c r="E44" s="7" t="s">
        <v>38</v>
      </c>
      <c r="F44" s="8" t="s">
        <v>39</v>
      </c>
      <c r="I44" s="6" t="s">
        <v>35</v>
      </c>
      <c r="J44" s="7" t="s">
        <v>36</v>
      </c>
      <c r="K44" s="7" t="s">
        <v>37</v>
      </c>
      <c r="L44" s="7" t="s">
        <v>38</v>
      </c>
      <c r="M44" s="8" t="s">
        <v>39</v>
      </c>
      <c r="P44" s="6" t="s">
        <v>35</v>
      </c>
      <c r="Q44" s="7" t="s">
        <v>36</v>
      </c>
      <c r="R44" s="7" t="s">
        <v>37</v>
      </c>
      <c r="S44" s="7" t="s">
        <v>38</v>
      </c>
      <c r="T44" s="8" t="s">
        <v>39</v>
      </c>
      <c r="W44" s="6" t="s">
        <v>35</v>
      </c>
      <c r="X44" s="7" t="s">
        <v>36</v>
      </c>
      <c r="Y44" s="7" t="s">
        <v>37</v>
      </c>
      <c r="Z44" s="7" t="s">
        <v>38</v>
      </c>
      <c r="AA44" s="8" t="s">
        <v>39</v>
      </c>
    </row>
    <row r="45" spans="2:27" x14ac:dyDescent="0.3">
      <c r="B45" s="6"/>
      <c r="C45" s="7"/>
      <c r="D45" s="7"/>
      <c r="E45" s="7"/>
      <c r="F45" s="8"/>
      <c r="I45" s="6"/>
      <c r="J45" s="7"/>
      <c r="K45" s="7"/>
      <c r="L45" s="7"/>
      <c r="M45" s="8"/>
      <c r="P45" s="6"/>
      <c r="Q45" s="7"/>
      <c r="R45" s="7"/>
      <c r="S45" s="7"/>
      <c r="T45" s="8"/>
      <c r="W45" s="6"/>
      <c r="X45" s="7"/>
      <c r="Y45" s="7"/>
      <c r="Z45" s="7"/>
      <c r="AA45" s="8"/>
    </row>
    <row r="46" spans="2:27" x14ac:dyDescent="0.3">
      <c r="B46" s="6" t="s">
        <v>40</v>
      </c>
      <c r="C46" s="7">
        <v>2.5677829999999999</v>
      </c>
      <c r="D46" s="7">
        <v>6.6640000000000005E-2</v>
      </c>
      <c r="E46" s="7">
        <v>38.532110000000003</v>
      </c>
      <c r="F46" s="8">
        <v>0</v>
      </c>
      <c r="I46" s="6" t="s">
        <v>40</v>
      </c>
      <c r="J46" s="7">
        <v>-2.4858000000000002E-2</v>
      </c>
      <c r="K46" s="7">
        <v>4.2927E-2</v>
      </c>
      <c r="L46" s="7">
        <v>-0.57907500000000001</v>
      </c>
      <c r="M46" s="8">
        <v>0.56340000000000001</v>
      </c>
      <c r="P46" s="6" t="s">
        <v>40</v>
      </c>
      <c r="Q46" s="7">
        <v>-2.8438000000000001E-2</v>
      </c>
      <c r="R46" s="7">
        <v>2.179E-2</v>
      </c>
      <c r="S46" s="7">
        <v>-1.305078</v>
      </c>
      <c r="T46" s="8">
        <v>0.19389999999999999</v>
      </c>
      <c r="W46" s="6" t="s">
        <v>40</v>
      </c>
      <c r="X46" s="7">
        <v>-7.45E-4</v>
      </c>
      <c r="Y46" s="7">
        <v>1.4159999999999999E-3</v>
      </c>
      <c r="Z46" s="7">
        <v>-0.52645799999999998</v>
      </c>
      <c r="AA46" s="8">
        <v>0.59950000000000003</v>
      </c>
    </row>
    <row r="47" spans="2:27" x14ac:dyDescent="0.3">
      <c r="B47" s="6" t="s">
        <v>41</v>
      </c>
      <c r="C47" s="7">
        <v>1.6995290000000001</v>
      </c>
      <c r="D47" s="7">
        <v>0.14588599999999999</v>
      </c>
      <c r="E47" s="7">
        <v>11.649710000000001</v>
      </c>
      <c r="F47" s="8">
        <v>0</v>
      </c>
      <c r="I47" s="6" t="s">
        <v>41</v>
      </c>
      <c r="J47" s="7">
        <v>-1.860257</v>
      </c>
      <c r="K47" s="7">
        <v>6.4896999999999996E-2</v>
      </c>
      <c r="L47" s="7">
        <v>-28.66497</v>
      </c>
      <c r="M47" s="8">
        <v>0</v>
      </c>
      <c r="P47" s="6" t="s">
        <v>41</v>
      </c>
      <c r="Q47" s="7">
        <v>-0.34907100000000002</v>
      </c>
      <c r="R47" s="7">
        <v>8.5907999999999998E-2</v>
      </c>
      <c r="S47" s="7">
        <v>-4.0633179999999998</v>
      </c>
      <c r="T47" s="8">
        <v>1E-4</v>
      </c>
      <c r="W47" s="6" t="s">
        <v>41</v>
      </c>
      <c r="X47" s="7">
        <v>0.68865500000000002</v>
      </c>
      <c r="Y47" s="7">
        <v>4.6148000000000002E-2</v>
      </c>
      <c r="Z47" s="7">
        <v>14.922639999999999</v>
      </c>
      <c r="AA47" s="8">
        <v>0</v>
      </c>
    </row>
    <row r="48" spans="2:27" x14ac:dyDescent="0.3">
      <c r="B48" s="6" t="s">
        <v>42</v>
      </c>
      <c r="C48" s="7">
        <v>-1.3515779999999999</v>
      </c>
      <c r="D48" s="7">
        <v>0.21743799999999999</v>
      </c>
      <c r="E48" s="7">
        <v>-6.2159259999999996</v>
      </c>
      <c r="F48" s="8">
        <v>0</v>
      </c>
      <c r="I48" s="6" t="s">
        <v>42</v>
      </c>
      <c r="J48" s="7">
        <v>-0.89688100000000004</v>
      </c>
      <c r="K48" s="7">
        <v>5.9026000000000002E-2</v>
      </c>
      <c r="L48" s="7">
        <v>-15.19469</v>
      </c>
      <c r="M48" s="8">
        <v>0</v>
      </c>
      <c r="P48" s="6" t="s">
        <v>42</v>
      </c>
      <c r="Q48" s="7">
        <v>-0.30152400000000001</v>
      </c>
      <c r="R48" s="7">
        <v>8.2949999999999996E-2</v>
      </c>
      <c r="S48" s="7">
        <v>-3.6349879999999999</v>
      </c>
      <c r="T48" s="8">
        <v>4.0000000000000002E-4</v>
      </c>
      <c r="W48" s="6" t="s">
        <v>42</v>
      </c>
      <c r="X48" s="7">
        <v>-0.88277600000000001</v>
      </c>
      <c r="Y48" s="7">
        <v>4.6285E-2</v>
      </c>
      <c r="Z48" s="7">
        <v>-19.07273</v>
      </c>
      <c r="AA48" s="8">
        <v>0</v>
      </c>
    </row>
    <row r="49" spans="2:27" x14ac:dyDescent="0.3">
      <c r="B49" s="6" t="s">
        <v>44</v>
      </c>
      <c r="C49" s="7">
        <v>1.317231</v>
      </c>
      <c r="D49" s="7">
        <v>0.17832500000000001</v>
      </c>
      <c r="E49" s="7">
        <v>7.3866930000000002</v>
      </c>
      <c r="F49" s="8">
        <v>0</v>
      </c>
      <c r="I49" s="6" t="s">
        <v>43</v>
      </c>
      <c r="J49" s="7">
        <v>1.2680180000000001</v>
      </c>
      <c r="K49" s="7">
        <v>1.341002</v>
      </c>
      <c r="L49" s="7">
        <v>0.94557500000000005</v>
      </c>
      <c r="M49" s="8">
        <v>0.34589999999999999</v>
      </c>
      <c r="P49" s="6" t="s">
        <v>44</v>
      </c>
      <c r="Q49" s="7">
        <v>0.65069600000000005</v>
      </c>
      <c r="R49" s="7">
        <v>7.5241000000000002E-2</v>
      </c>
      <c r="S49" s="7">
        <v>8.6481890000000003</v>
      </c>
      <c r="T49" s="8">
        <v>0</v>
      </c>
      <c r="W49" s="6" t="s">
        <v>43</v>
      </c>
      <c r="X49" s="7">
        <v>-0.895428</v>
      </c>
      <c r="Y49" s="7">
        <v>6.3728999999999994E-2</v>
      </c>
      <c r="Z49" s="7">
        <v>-14.050509999999999</v>
      </c>
      <c r="AA49" s="8">
        <v>0</v>
      </c>
    </row>
    <row r="50" spans="2:27" x14ac:dyDescent="0.3">
      <c r="B50" s="6" t="s">
        <v>46</v>
      </c>
      <c r="C50" s="7">
        <v>-0.71465900000000004</v>
      </c>
      <c r="D50" s="7">
        <v>9.4281000000000004E-2</v>
      </c>
      <c r="E50" s="7">
        <v>-7.5801270000000001</v>
      </c>
      <c r="F50" s="8">
        <v>0</v>
      </c>
      <c r="I50" s="6" t="s">
        <v>45</v>
      </c>
      <c r="J50" s="7">
        <v>-0.299564</v>
      </c>
      <c r="K50" s="7">
        <v>0.21266199999999999</v>
      </c>
      <c r="L50" s="7">
        <v>-1.4086419999999999</v>
      </c>
      <c r="M50" s="8">
        <v>0.161</v>
      </c>
      <c r="P50" s="6" t="s">
        <v>43</v>
      </c>
      <c r="Q50" s="7">
        <v>0.46541300000000002</v>
      </c>
      <c r="R50" s="7">
        <v>64.540319999999994</v>
      </c>
      <c r="S50" s="7">
        <v>7.2110000000000004E-3</v>
      </c>
      <c r="T50" s="8">
        <v>0.99429999999999996</v>
      </c>
      <c r="W50" s="6" t="s">
        <v>45</v>
      </c>
      <c r="X50" s="7">
        <v>0.98987199999999997</v>
      </c>
      <c r="Y50" s="7">
        <v>0.122062</v>
      </c>
      <c r="Z50" s="7">
        <v>8.1095939999999995</v>
      </c>
      <c r="AA50" s="8">
        <v>0</v>
      </c>
    </row>
    <row r="51" spans="2:27" x14ac:dyDescent="0.3">
      <c r="B51" s="6" t="s">
        <v>43</v>
      </c>
      <c r="C51" s="7">
        <v>-0.74451699999999998</v>
      </c>
      <c r="D51" s="7">
        <v>0.165573</v>
      </c>
      <c r="E51" s="7">
        <v>-4.4966140000000001</v>
      </c>
      <c r="F51" s="8">
        <v>0</v>
      </c>
      <c r="I51" s="6" t="s">
        <v>47</v>
      </c>
      <c r="J51" s="7">
        <v>-0.56758299999999995</v>
      </c>
      <c r="K51" s="7">
        <v>1.3095270000000001</v>
      </c>
      <c r="L51" s="7">
        <v>-0.43342599999999998</v>
      </c>
      <c r="M51" s="8">
        <v>0.6653</v>
      </c>
      <c r="P51" s="6" t="s">
        <v>45</v>
      </c>
      <c r="Q51" s="7">
        <v>-6.7581000000000002E-2</v>
      </c>
      <c r="R51" s="7">
        <v>21.94144</v>
      </c>
      <c r="S51" s="7">
        <v>-3.0799999999999998E-3</v>
      </c>
      <c r="T51" s="8">
        <v>0.99750000000000005</v>
      </c>
      <c r="W51" s="6" t="s">
        <v>49</v>
      </c>
      <c r="X51" s="7">
        <v>3.01E-4</v>
      </c>
      <c r="Y51" s="15">
        <v>4.5599999999999997E-5</v>
      </c>
      <c r="Z51" s="7">
        <v>6.6060189999999999</v>
      </c>
      <c r="AA51" s="8">
        <v>0</v>
      </c>
    </row>
    <row r="52" spans="2:27" x14ac:dyDescent="0.3">
      <c r="B52" s="6" t="s">
        <v>45</v>
      </c>
      <c r="C52" s="7">
        <v>0.88410699999999998</v>
      </c>
      <c r="D52" s="7">
        <v>0.11004800000000001</v>
      </c>
      <c r="E52" s="7">
        <v>8.0338259999999995</v>
      </c>
      <c r="F52" s="8">
        <v>0</v>
      </c>
      <c r="I52" s="6" t="s">
        <v>49</v>
      </c>
      <c r="J52" s="7">
        <v>1.4911140000000001</v>
      </c>
      <c r="K52" s="7">
        <v>0.91361999999999999</v>
      </c>
      <c r="L52" s="7">
        <v>1.6320950000000001</v>
      </c>
      <c r="M52" s="8">
        <v>0.1048</v>
      </c>
      <c r="P52" s="6" t="s">
        <v>47</v>
      </c>
      <c r="Q52" s="7">
        <v>-1.0379849999999999</v>
      </c>
      <c r="R52" s="7">
        <v>361.14260000000002</v>
      </c>
      <c r="S52" s="7">
        <v>-2.8739999999999998E-3</v>
      </c>
      <c r="T52" s="8">
        <v>0.99770000000000003</v>
      </c>
      <c r="W52" s="6"/>
      <c r="X52" s="7"/>
      <c r="Y52" s="7"/>
      <c r="Z52" s="7"/>
      <c r="AA52" s="8"/>
    </row>
    <row r="53" spans="2:27" x14ac:dyDescent="0.3">
      <c r="B53" s="6" t="s">
        <v>47</v>
      </c>
      <c r="C53" s="7">
        <v>-0.61172000000000004</v>
      </c>
      <c r="D53" s="7">
        <v>0.134711</v>
      </c>
      <c r="E53" s="7">
        <v>-4.5409810000000004</v>
      </c>
      <c r="F53" s="8">
        <v>0</v>
      </c>
      <c r="I53" s="6"/>
      <c r="J53" s="7"/>
      <c r="K53" s="7"/>
      <c r="L53" s="7"/>
      <c r="M53" s="8"/>
      <c r="P53" s="6" t="s">
        <v>48</v>
      </c>
      <c r="Q53" s="7">
        <v>-0.359846</v>
      </c>
      <c r="R53" s="7">
        <v>160.33940000000001</v>
      </c>
      <c r="S53" s="7">
        <v>-2.2439999999999999E-3</v>
      </c>
      <c r="T53" s="8">
        <v>0.99819999999999998</v>
      </c>
      <c r="W53" s="6" t="s">
        <v>50</v>
      </c>
      <c r="X53" s="7">
        <v>0.16948199999999999</v>
      </c>
      <c r="Y53" s="7" t="s">
        <v>51</v>
      </c>
      <c r="Z53" s="7"/>
      <c r="AA53" s="8">
        <v>-7.8700000000000005E-4</v>
      </c>
    </row>
    <row r="54" spans="2:27" x14ac:dyDescent="0.3">
      <c r="B54" s="6" t="s">
        <v>49</v>
      </c>
      <c r="C54" s="7">
        <v>5.0359999999999997E-3</v>
      </c>
      <c r="D54" s="7">
        <v>5.1400000000000003E-4</v>
      </c>
      <c r="E54" s="7">
        <v>9.8038989999999995</v>
      </c>
      <c r="F54" s="8">
        <v>0</v>
      </c>
      <c r="I54" s="6" t="s">
        <v>50</v>
      </c>
      <c r="J54" s="7">
        <v>0.43323699999999998</v>
      </c>
      <c r="K54" s="7" t="s">
        <v>51</v>
      </c>
      <c r="L54" s="7"/>
      <c r="M54" s="8">
        <v>-1.8471000000000001E-2</v>
      </c>
      <c r="P54" s="6" t="s">
        <v>49</v>
      </c>
      <c r="Q54" s="7">
        <v>1.893465</v>
      </c>
      <c r="R54" s="7">
        <v>157.78120000000001</v>
      </c>
      <c r="S54" s="7">
        <v>1.2001E-2</v>
      </c>
      <c r="T54" s="8">
        <v>0.99039999999999995</v>
      </c>
      <c r="W54" s="6" t="s">
        <v>52</v>
      </c>
      <c r="X54" s="7">
        <v>0.13678499999999999</v>
      </c>
      <c r="Y54" s="7" t="s">
        <v>53</v>
      </c>
      <c r="Z54" s="7"/>
      <c r="AA54" s="8">
        <v>1.9116000000000001E-2</v>
      </c>
    </row>
    <row r="55" spans="2:27" x14ac:dyDescent="0.3">
      <c r="B55" s="6"/>
      <c r="C55" s="7"/>
      <c r="D55" s="7"/>
      <c r="E55" s="7"/>
      <c r="F55" s="8"/>
      <c r="I55" s="6" t="s">
        <v>52</v>
      </c>
      <c r="J55" s="7">
        <v>0.41056700000000002</v>
      </c>
      <c r="K55" s="7" t="s">
        <v>53</v>
      </c>
      <c r="L55" s="7"/>
      <c r="M55" s="8">
        <v>1.627205</v>
      </c>
      <c r="P55" s="6"/>
      <c r="Q55" s="7"/>
      <c r="R55" s="7"/>
      <c r="S55" s="7"/>
      <c r="T55" s="8"/>
      <c r="W55" s="6" t="s">
        <v>54</v>
      </c>
      <c r="X55" s="7">
        <v>1.7760000000000001E-2</v>
      </c>
      <c r="Y55" s="7" t="s">
        <v>55</v>
      </c>
      <c r="Z55" s="7"/>
      <c r="AA55" s="8">
        <v>-5.1487160000000003</v>
      </c>
    </row>
    <row r="56" spans="2:27" x14ac:dyDescent="0.3">
      <c r="B56" s="6" t="s">
        <v>50</v>
      </c>
      <c r="C56" s="7">
        <v>0.94972800000000002</v>
      </c>
      <c r="D56" s="7" t="s">
        <v>51</v>
      </c>
      <c r="E56" s="7"/>
      <c r="F56" s="8">
        <v>2.568146</v>
      </c>
      <c r="I56" s="6" t="s">
        <v>54</v>
      </c>
      <c r="J56" s="7">
        <v>1.2492799999999999</v>
      </c>
      <c r="K56" s="7" t="s">
        <v>55</v>
      </c>
      <c r="L56" s="7"/>
      <c r="M56" s="8">
        <v>3.363013</v>
      </c>
      <c r="P56" s="6" t="s">
        <v>50</v>
      </c>
      <c r="Q56" s="7">
        <v>0.32286399999999998</v>
      </c>
      <c r="R56" s="7" t="s">
        <v>51</v>
      </c>
      <c r="S56" s="7"/>
      <c r="T56" s="8">
        <v>-2.8025000000000001E-2</v>
      </c>
      <c r="W56" s="6" t="s">
        <v>56</v>
      </c>
      <c r="X56" s="7">
        <v>4.0058999999999997E-2</v>
      </c>
      <c r="Y56" s="7" t="s">
        <v>57</v>
      </c>
      <c r="Z56" s="7"/>
      <c r="AA56" s="8">
        <v>-5.0183239999999998</v>
      </c>
    </row>
    <row r="57" spans="2:27" x14ac:dyDescent="0.3">
      <c r="B57" s="6" t="s">
        <v>52</v>
      </c>
      <c r="C57" s="7">
        <v>0.94702799999999998</v>
      </c>
      <c r="D57" s="7" t="s">
        <v>53</v>
      </c>
      <c r="E57" s="7"/>
      <c r="F57" s="8">
        <v>0.31750299999999998</v>
      </c>
      <c r="I57" s="6" t="s">
        <v>56</v>
      </c>
      <c r="J57" s="7">
        <v>234.10489999999999</v>
      </c>
      <c r="K57" s="7" t="s">
        <v>57</v>
      </c>
      <c r="L57" s="7"/>
      <c r="M57" s="8">
        <v>3.499279</v>
      </c>
      <c r="P57" s="6" t="s">
        <v>52</v>
      </c>
      <c r="Q57" s="7">
        <v>0.28626200000000002</v>
      </c>
      <c r="R57" s="7" t="s">
        <v>53</v>
      </c>
      <c r="S57" s="7"/>
      <c r="T57" s="8">
        <v>1.6775610000000001</v>
      </c>
      <c r="W57" s="6" t="s">
        <v>58</v>
      </c>
      <c r="X57" s="7">
        <v>348.38959999999997</v>
      </c>
      <c r="Y57" s="7" t="s">
        <v>59</v>
      </c>
      <c r="Z57" s="7"/>
      <c r="AA57" s="8">
        <v>-5.0957290000000004</v>
      </c>
    </row>
    <row r="58" spans="2:27" x14ac:dyDescent="0.3">
      <c r="B58" s="6" t="s">
        <v>54</v>
      </c>
      <c r="C58" s="7">
        <v>7.3075000000000001E-2</v>
      </c>
      <c r="D58" s="7" t="s">
        <v>55</v>
      </c>
      <c r="E58" s="7"/>
      <c r="F58" s="8">
        <v>-2.3128959999999998</v>
      </c>
      <c r="I58" s="6" t="s">
        <v>58</v>
      </c>
      <c r="J58" s="7">
        <v>-256.99650000000003</v>
      </c>
      <c r="K58" s="7" t="s">
        <v>59</v>
      </c>
      <c r="L58" s="7"/>
      <c r="M58" s="8">
        <v>3.4183560000000002</v>
      </c>
      <c r="P58" s="6" t="s">
        <v>54</v>
      </c>
      <c r="Q58" s="7">
        <v>1.417254</v>
      </c>
      <c r="R58" s="7" t="s">
        <v>55</v>
      </c>
      <c r="S58" s="7"/>
      <c r="T58" s="8">
        <v>3.6492100000000001</v>
      </c>
      <c r="W58" s="6" t="s">
        <v>60</v>
      </c>
      <c r="X58" s="7">
        <v>5.1833400000000003</v>
      </c>
      <c r="Y58" s="7" t="s">
        <v>61</v>
      </c>
      <c r="Z58" s="7"/>
      <c r="AA58" s="8">
        <v>2.1691600000000002</v>
      </c>
    </row>
    <row r="59" spans="2:27" x14ac:dyDescent="0.3">
      <c r="B59" s="6" t="s">
        <v>56</v>
      </c>
      <c r="C59" s="7">
        <v>0.79565799999999998</v>
      </c>
      <c r="D59" s="7" t="s">
        <v>57</v>
      </c>
      <c r="E59" s="7"/>
      <c r="F59" s="8">
        <v>-2.1384439999999998</v>
      </c>
      <c r="I59" s="6" t="s">
        <v>60</v>
      </c>
      <c r="J59" s="7">
        <v>19.110189999999999</v>
      </c>
      <c r="K59" s="7" t="s">
        <v>61</v>
      </c>
      <c r="L59" s="7"/>
      <c r="M59" s="8">
        <v>1.9403239999999999</v>
      </c>
      <c r="P59" s="6" t="s">
        <v>56</v>
      </c>
      <c r="Q59" s="7">
        <v>297.27409999999998</v>
      </c>
      <c r="R59" s="7" t="s">
        <v>57</v>
      </c>
      <c r="S59" s="7"/>
      <c r="T59" s="8">
        <v>3.8244090000000002</v>
      </c>
      <c r="W59" s="6" t="s">
        <v>62</v>
      </c>
      <c r="X59" s="7">
        <v>2.31E-4</v>
      </c>
      <c r="Y59" s="7"/>
      <c r="Z59" s="7"/>
      <c r="AA59" s="8"/>
    </row>
    <row r="60" spans="2:27" x14ac:dyDescent="0.3">
      <c r="B60" s="6" t="s">
        <v>58</v>
      </c>
      <c r="C60" s="7">
        <v>191.71879999999999</v>
      </c>
      <c r="D60" s="7" t="s">
        <v>59</v>
      </c>
      <c r="E60" s="7"/>
      <c r="F60" s="8">
        <v>-2.2420490000000002</v>
      </c>
      <c r="I60" s="6" t="s">
        <v>62</v>
      </c>
      <c r="J60" s="7">
        <v>0</v>
      </c>
      <c r="K60" s="7"/>
      <c r="L60" s="7"/>
      <c r="M60" s="8"/>
      <c r="P60" s="6" t="s">
        <v>58</v>
      </c>
      <c r="Q60" s="7">
        <v>-277.46300000000002</v>
      </c>
      <c r="R60" s="7" t="s">
        <v>59</v>
      </c>
      <c r="S60" s="7"/>
      <c r="T60" s="8">
        <v>3.720364</v>
      </c>
      <c r="W60" s="6"/>
      <c r="X60" s="7"/>
      <c r="Y60" s="7"/>
      <c r="Z60" s="7"/>
      <c r="AA60" s="8"/>
    </row>
    <row r="61" spans="2:27" x14ac:dyDescent="0.3">
      <c r="B61" s="6" t="s">
        <v>60</v>
      </c>
      <c r="C61" s="7">
        <v>351.85629999999998</v>
      </c>
      <c r="D61" s="7" t="s">
        <v>61</v>
      </c>
      <c r="E61" s="7"/>
      <c r="F61" s="8">
        <v>1.9891700000000001</v>
      </c>
      <c r="I61" s="6"/>
      <c r="J61" s="7"/>
      <c r="K61" s="7"/>
      <c r="L61" s="7"/>
      <c r="M61" s="8"/>
      <c r="P61" s="6" t="s">
        <v>60</v>
      </c>
      <c r="Q61" s="7">
        <v>8.8209459999999993</v>
      </c>
      <c r="R61" s="7" t="s">
        <v>61</v>
      </c>
      <c r="S61" s="7"/>
      <c r="T61" s="8">
        <v>1.9975560000000001</v>
      </c>
      <c r="W61" s="6" t="s">
        <v>63</v>
      </c>
      <c r="X61" s="7" t="s">
        <v>87</v>
      </c>
      <c r="Y61" s="7" t="s">
        <v>88</v>
      </c>
      <c r="Z61" s="7"/>
      <c r="AA61" s="8"/>
    </row>
    <row r="62" spans="2:27" x14ac:dyDescent="0.3">
      <c r="B62" s="6" t="s">
        <v>62</v>
      </c>
      <c r="C62" s="7">
        <v>0</v>
      </c>
      <c r="D62" s="7"/>
      <c r="E62" s="7"/>
      <c r="F62" s="8"/>
      <c r="I62" s="6" t="s">
        <v>63</v>
      </c>
      <c r="J62" s="7" t="s">
        <v>89</v>
      </c>
      <c r="K62" s="7" t="s">
        <v>90</v>
      </c>
      <c r="L62" s="7"/>
      <c r="M62" s="8"/>
      <c r="P62" s="6" t="s">
        <v>62</v>
      </c>
      <c r="Q62" s="7">
        <v>0</v>
      </c>
      <c r="R62" s="7"/>
      <c r="S62" s="7"/>
      <c r="T62" s="8"/>
      <c r="W62" s="12" t="s">
        <v>66</v>
      </c>
      <c r="X62" s="13" t="s">
        <v>91</v>
      </c>
      <c r="Y62" s="13" t="s">
        <v>92</v>
      </c>
      <c r="Z62" s="13"/>
      <c r="AA62" s="14"/>
    </row>
    <row r="63" spans="2:27" x14ac:dyDescent="0.3">
      <c r="B63" s="6"/>
      <c r="C63" s="7"/>
      <c r="D63" s="7"/>
      <c r="E63" s="7"/>
      <c r="F63" s="8"/>
      <c r="I63" s="6" t="s">
        <v>66</v>
      </c>
      <c r="J63" s="7">
        <v>0.63</v>
      </c>
      <c r="K63" s="7">
        <v>-0.9</v>
      </c>
      <c r="L63" s="7">
        <v>-1</v>
      </c>
      <c r="M63" s="8"/>
      <c r="P63" s="6"/>
      <c r="Q63" s="7"/>
      <c r="R63" s="7"/>
      <c r="S63" s="7"/>
      <c r="T63" s="8"/>
    </row>
    <row r="64" spans="2:27" x14ac:dyDescent="0.3">
      <c r="B64" s="6" t="s">
        <v>63</v>
      </c>
      <c r="C64" s="7" t="s">
        <v>93</v>
      </c>
      <c r="D64" s="7" t="s">
        <v>94</v>
      </c>
      <c r="E64" s="7" t="s">
        <v>95</v>
      </c>
      <c r="F64" s="8" t="s">
        <v>96</v>
      </c>
      <c r="I64" s="6"/>
      <c r="J64" s="7"/>
      <c r="K64" s="7"/>
      <c r="L64" s="7"/>
      <c r="M64" s="8"/>
      <c r="P64" s="6" t="s">
        <v>63</v>
      </c>
      <c r="Q64" s="7">
        <v>0.67</v>
      </c>
      <c r="R64" s="7" t="s">
        <v>97</v>
      </c>
      <c r="S64" s="7" t="s">
        <v>98</v>
      </c>
      <c r="T64" s="8"/>
    </row>
    <row r="65" spans="2:20" x14ac:dyDescent="0.3">
      <c r="B65" s="12" t="s">
        <v>66</v>
      </c>
      <c r="C65" s="13">
        <v>0.71</v>
      </c>
      <c r="D65" s="13" t="s">
        <v>99</v>
      </c>
      <c r="E65" s="13" t="s">
        <v>100</v>
      </c>
      <c r="F65" s="14"/>
      <c r="I65" s="12"/>
      <c r="J65" s="13"/>
      <c r="K65" s="13"/>
      <c r="L65" s="13"/>
      <c r="M65" s="14"/>
      <c r="P65" s="12" t="s">
        <v>66</v>
      </c>
      <c r="Q65" s="13">
        <v>1</v>
      </c>
      <c r="R65" s="13">
        <v>-0.36</v>
      </c>
      <c r="S65" s="13" t="s">
        <v>101</v>
      </c>
      <c r="T65" s="14" t="s">
        <v>102</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AC090"/>
  </sheetPr>
  <dimension ref="A1:BX500"/>
  <sheetViews>
    <sheetView workbookViewId="0">
      <pane xSplit="1" ySplit="7" topLeftCell="AS57" activePane="bottomRight" state="frozen"/>
      <selection activeCell="BJ63" sqref="BJ63"/>
      <selection pane="topRight" activeCell="BJ63" sqref="BJ63"/>
      <selection pane="bottomLeft" activeCell="BJ63" sqref="BJ63"/>
      <selection pane="bottomRight" activeCell="AZ1" sqref="AZ1"/>
    </sheetView>
  </sheetViews>
  <sheetFormatPr defaultColWidth="9.1796875" defaultRowHeight="13" x14ac:dyDescent="0.3"/>
  <cols>
    <col min="1" max="1" width="12.26953125" style="51" customWidth="1"/>
    <col min="2" max="12" width="9.1796875" style="51"/>
    <col min="13" max="25" width="12.7265625" style="51" customWidth="1"/>
    <col min="26" max="26" width="12.7265625" style="61" customWidth="1"/>
    <col min="27" max="34" width="12.7265625" style="51" customWidth="1"/>
    <col min="35" max="36" width="12.7265625" style="61" customWidth="1"/>
    <col min="37" max="41" width="12.7265625" style="51" customWidth="1"/>
    <col min="42" max="43" width="12.7265625" style="61" customWidth="1"/>
    <col min="44" max="44" width="12.7265625" style="51" customWidth="1"/>
    <col min="45" max="51" width="12.7265625" style="57" customWidth="1"/>
    <col min="52" max="53" width="12.7265625" style="51" customWidth="1"/>
    <col min="54" max="57" width="12.7265625" style="57" customWidth="1"/>
    <col min="58" max="59" width="26.7265625" style="57" customWidth="1"/>
    <col min="60" max="163" width="26.7265625" style="51" customWidth="1"/>
    <col min="164" max="16384" width="9.1796875" style="51"/>
  </cols>
  <sheetData>
    <row r="1" spans="1:76" s="47" customFormat="1" ht="84.5" x14ac:dyDescent="0.35">
      <c r="A1" s="46"/>
      <c r="B1" s="46" t="s">
        <v>183</v>
      </c>
      <c r="C1" s="46" t="s">
        <v>10</v>
      </c>
      <c r="D1" s="46" t="s">
        <v>11</v>
      </c>
      <c r="E1" s="47" t="s">
        <v>12</v>
      </c>
      <c r="F1" s="46" t="s">
        <v>13</v>
      </c>
      <c r="G1" s="47" t="s">
        <v>14</v>
      </c>
      <c r="I1" s="47" t="s">
        <v>103</v>
      </c>
      <c r="J1" s="47" t="s">
        <v>104</v>
      </c>
      <c r="K1" s="47" t="s">
        <v>105</v>
      </c>
      <c r="L1" s="46"/>
      <c r="M1" s="48" t="s">
        <v>106</v>
      </c>
      <c r="N1" s="81" t="s">
        <v>107</v>
      </c>
      <c r="O1" s="81" t="s">
        <v>108</v>
      </c>
      <c r="P1" s="81" t="s">
        <v>109</v>
      </c>
      <c r="Q1" s="81" t="s">
        <v>110</v>
      </c>
      <c r="R1" s="81" t="s">
        <v>111</v>
      </c>
      <c r="S1" s="81" t="s">
        <v>112</v>
      </c>
      <c r="U1" s="48" t="s">
        <v>106</v>
      </c>
      <c r="V1" s="81" t="s">
        <v>113</v>
      </c>
      <c r="W1" s="48" t="s">
        <v>106</v>
      </c>
      <c r="X1" s="81" t="s">
        <v>114</v>
      </c>
      <c r="Y1" s="81" t="s">
        <v>115</v>
      </c>
      <c r="Z1" s="50" t="s">
        <v>116</v>
      </c>
      <c r="AA1" s="49"/>
      <c r="AB1" s="48" t="s">
        <v>106</v>
      </c>
      <c r="AC1" s="81" t="s">
        <v>117</v>
      </c>
      <c r="AD1" s="81" t="s">
        <v>118</v>
      </c>
      <c r="AE1" s="81" t="s">
        <v>119</v>
      </c>
      <c r="AF1" s="81" t="s">
        <v>120</v>
      </c>
      <c r="AG1" s="49" t="s">
        <v>120</v>
      </c>
      <c r="AH1" s="51"/>
      <c r="AI1" s="52" t="s">
        <v>121</v>
      </c>
      <c r="AJ1" s="52" t="s">
        <v>122</v>
      </c>
      <c r="AK1" s="48" t="s">
        <v>106</v>
      </c>
      <c r="AL1" s="53" t="s">
        <v>123</v>
      </c>
      <c r="AM1" s="81" t="s">
        <v>124</v>
      </c>
      <c r="AN1" s="81" t="s">
        <v>125</v>
      </c>
      <c r="AO1" s="51"/>
      <c r="AP1" s="52" t="s">
        <v>125</v>
      </c>
      <c r="AQ1" s="52" t="s">
        <v>124</v>
      </c>
      <c r="AR1" s="51"/>
      <c r="AS1" s="54"/>
      <c r="AT1" s="55" t="s">
        <v>106</v>
      </c>
      <c r="AU1" s="56" t="s">
        <v>107</v>
      </c>
      <c r="AV1" s="56" t="s">
        <v>126</v>
      </c>
      <c r="AW1" s="56" t="s">
        <v>127</v>
      </c>
      <c r="AX1" s="56" t="s">
        <v>128</v>
      </c>
      <c r="AY1" s="57"/>
      <c r="AZ1" s="58" t="s">
        <v>106</v>
      </c>
      <c r="BA1" s="82" t="s">
        <v>129</v>
      </c>
      <c r="BB1" s="57"/>
      <c r="BC1" s="57"/>
      <c r="BD1" s="57"/>
      <c r="BE1" s="57"/>
      <c r="BF1" s="57"/>
      <c r="BG1" s="57"/>
      <c r="BH1" s="59"/>
      <c r="BI1" s="59"/>
      <c r="BJ1" s="59"/>
      <c r="BK1" s="59"/>
      <c r="BL1" s="59"/>
      <c r="BM1" s="59"/>
      <c r="BN1" s="59"/>
      <c r="BO1" s="59"/>
      <c r="BP1" s="59"/>
      <c r="BQ1" s="59"/>
      <c r="BR1" s="59"/>
      <c r="BS1" s="59"/>
      <c r="BT1" s="59"/>
      <c r="BU1" s="59"/>
      <c r="BV1" s="59"/>
      <c r="BW1" s="59"/>
      <c r="BX1" s="59"/>
    </row>
    <row r="2" spans="1:76" s="46" customFormat="1" ht="14.5" x14ac:dyDescent="0.35">
      <c r="M2" s="79" t="s">
        <v>130</v>
      </c>
      <c r="N2" s="79" t="s">
        <v>131</v>
      </c>
      <c r="O2" s="79" t="s">
        <v>131</v>
      </c>
      <c r="P2" s="79" t="s">
        <v>131</v>
      </c>
      <c r="Q2" s="79" t="s">
        <v>131</v>
      </c>
      <c r="R2" s="79" t="s">
        <v>131</v>
      </c>
      <c r="S2" s="79" t="s">
        <v>131</v>
      </c>
      <c r="T2" s="51"/>
      <c r="U2" s="79" t="s">
        <v>130</v>
      </c>
      <c r="V2" s="79" t="s">
        <v>131</v>
      </c>
      <c r="W2" s="79" t="s">
        <v>130</v>
      </c>
      <c r="X2" s="79" t="s">
        <v>131</v>
      </c>
      <c r="Y2" s="79" t="s">
        <v>131</v>
      </c>
      <c r="Z2" s="61"/>
      <c r="AA2" s="60"/>
      <c r="AB2" s="79" t="s">
        <v>130</v>
      </c>
      <c r="AC2" s="79" t="s">
        <v>131</v>
      </c>
      <c r="AD2" s="79" t="s">
        <v>131</v>
      </c>
      <c r="AE2" s="79" t="s">
        <v>131</v>
      </c>
      <c r="AF2" s="79" t="s">
        <v>131</v>
      </c>
      <c r="AG2" s="51"/>
      <c r="AH2" s="51"/>
      <c r="AI2" s="61"/>
      <c r="AJ2" s="61"/>
      <c r="AK2" s="79" t="s">
        <v>130</v>
      </c>
      <c r="AL2" s="79" t="s">
        <v>131</v>
      </c>
      <c r="AM2" s="79" t="s">
        <v>131</v>
      </c>
      <c r="AN2" s="79" t="s">
        <v>131</v>
      </c>
      <c r="AO2" s="51"/>
      <c r="AP2" s="61"/>
      <c r="AQ2" s="61"/>
      <c r="AR2" s="51"/>
      <c r="AS2" s="62"/>
      <c r="AT2" s="62" t="s">
        <v>130</v>
      </c>
      <c r="AU2" s="62" t="s">
        <v>131</v>
      </c>
      <c r="AV2" s="62" t="s">
        <v>131</v>
      </c>
      <c r="AW2" s="62" t="s">
        <v>131</v>
      </c>
      <c r="AX2" s="62" t="s">
        <v>131</v>
      </c>
      <c r="AY2" s="57"/>
      <c r="AZ2" s="79" t="s">
        <v>130</v>
      </c>
      <c r="BA2" s="79" t="s">
        <v>131</v>
      </c>
      <c r="BB2" s="57"/>
      <c r="BC2" s="57"/>
      <c r="BD2" s="57"/>
      <c r="BE2" s="57"/>
      <c r="BF2" s="57"/>
      <c r="BG2" s="57"/>
      <c r="BH2" s="59"/>
      <c r="BI2" s="59"/>
      <c r="BJ2" s="59"/>
      <c r="BK2" s="59"/>
      <c r="BL2" s="59"/>
      <c r="BM2" s="59"/>
      <c r="BN2" s="59"/>
      <c r="BO2" s="59"/>
      <c r="BP2" s="59"/>
      <c r="BQ2" s="59"/>
      <c r="BR2" s="59"/>
      <c r="BS2" s="59"/>
      <c r="BT2" s="59"/>
      <c r="BU2" s="59"/>
      <c r="BV2" s="59"/>
      <c r="BW2" s="59"/>
      <c r="BX2" s="59"/>
    </row>
    <row r="3" spans="1:76" s="46" customFormat="1" ht="14.5" x14ac:dyDescent="0.35">
      <c r="M3" s="79" t="s">
        <v>132</v>
      </c>
      <c r="N3" s="79" t="s">
        <v>133</v>
      </c>
      <c r="O3" s="79" t="s">
        <v>133</v>
      </c>
      <c r="P3" s="79" t="s">
        <v>133</v>
      </c>
      <c r="Q3" s="79" t="s">
        <v>133</v>
      </c>
      <c r="R3" s="79" t="s">
        <v>133</v>
      </c>
      <c r="S3" s="79" t="s">
        <v>133</v>
      </c>
      <c r="T3" s="51"/>
      <c r="U3" s="79" t="s">
        <v>132</v>
      </c>
      <c r="V3" s="79" t="s">
        <v>133</v>
      </c>
      <c r="W3" s="79" t="s">
        <v>132</v>
      </c>
      <c r="X3" s="79" t="s">
        <v>133</v>
      </c>
      <c r="Y3" s="79" t="s">
        <v>133</v>
      </c>
      <c r="Z3" s="61"/>
      <c r="AA3" s="60"/>
      <c r="AB3" s="79" t="s">
        <v>132</v>
      </c>
      <c r="AC3" s="79" t="s">
        <v>133</v>
      </c>
      <c r="AD3" s="79" t="s">
        <v>133</v>
      </c>
      <c r="AE3" s="79" t="s">
        <v>133</v>
      </c>
      <c r="AF3" s="79" t="s">
        <v>133</v>
      </c>
      <c r="AG3" s="51"/>
      <c r="AH3" s="51"/>
      <c r="AI3" s="61"/>
      <c r="AJ3" s="61"/>
      <c r="AK3" s="79" t="s">
        <v>132</v>
      </c>
      <c r="AL3" s="79" t="s">
        <v>133</v>
      </c>
      <c r="AM3" s="79" t="s">
        <v>133</v>
      </c>
      <c r="AN3" s="79" t="s">
        <v>133</v>
      </c>
      <c r="AO3" s="51"/>
      <c r="AP3" s="61"/>
      <c r="AQ3" s="61"/>
      <c r="AR3" s="51"/>
      <c r="AS3" s="62"/>
      <c r="AT3" s="62" t="s">
        <v>132</v>
      </c>
      <c r="AU3" s="62" t="s">
        <v>133</v>
      </c>
      <c r="AV3" s="62" t="s">
        <v>133</v>
      </c>
      <c r="AW3" s="62" t="s">
        <v>133</v>
      </c>
      <c r="AX3" s="62" t="s">
        <v>133</v>
      </c>
      <c r="AY3" s="57"/>
      <c r="AZ3" s="79" t="s">
        <v>132</v>
      </c>
      <c r="BA3" s="79" t="s">
        <v>134</v>
      </c>
      <c r="BB3" s="57"/>
      <c r="BC3" s="57"/>
      <c r="BD3" s="57"/>
      <c r="BE3" s="57"/>
      <c r="BF3" s="57"/>
      <c r="BG3" s="57"/>
      <c r="BH3" s="59"/>
      <c r="BI3" s="59"/>
      <c r="BJ3" s="59"/>
      <c r="BK3" s="59"/>
      <c r="BL3" s="59"/>
      <c r="BM3" s="59"/>
      <c r="BN3" s="59"/>
      <c r="BO3" s="59"/>
      <c r="BP3" s="59"/>
      <c r="BQ3" s="59"/>
      <c r="BR3" s="59"/>
      <c r="BS3" s="59"/>
      <c r="BT3" s="59"/>
      <c r="BU3" s="59"/>
      <c r="BV3" s="59"/>
      <c r="BW3" s="59"/>
      <c r="BX3" s="59"/>
    </row>
    <row r="4" spans="1:76" s="46" customFormat="1" ht="14.5" x14ac:dyDescent="0.35">
      <c r="M4" s="79" t="s">
        <v>135</v>
      </c>
      <c r="N4" s="79" t="s">
        <v>136</v>
      </c>
      <c r="O4" s="79" t="s">
        <v>136</v>
      </c>
      <c r="P4" s="79" t="s">
        <v>136</v>
      </c>
      <c r="Q4" s="79" t="s">
        <v>136</v>
      </c>
      <c r="R4" s="79" t="s">
        <v>137</v>
      </c>
      <c r="S4" s="79" t="s">
        <v>137</v>
      </c>
      <c r="T4" s="51"/>
      <c r="U4" s="79" t="s">
        <v>135</v>
      </c>
      <c r="V4" s="79" t="s">
        <v>137</v>
      </c>
      <c r="W4" s="79" t="s">
        <v>135</v>
      </c>
      <c r="X4" s="79" t="s">
        <v>138</v>
      </c>
      <c r="Y4" s="79" t="s">
        <v>138</v>
      </c>
      <c r="Z4" s="61"/>
      <c r="AA4" s="60"/>
      <c r="AB4" s="79" t="s">
        <v>135</v>
      </c>
      <c r="AC4" s="79" t="s">
        <v>138</v>
      </c>
      <c r="AD4" s="79" t="s">
        <v>138</v>
      </c>
      <c r="AE4" s="79" t="s">
        <v>137</v>
      </c>
      <c r="AF4" s="79" t="s">
        <v>137</v>
      </c>
      <c r="AG4" s="51"/>
      <c r="AH4" s="51"/>
      <c r="AI4" s="61"/>
      <c r="AJ4" s="61"/>
      <c r="AK4" s="79" t="s">
        <v>135</v>
      </c>
      <c r="AL4" s="79" t="s">
        <v>137</v>
      </c>
      <c r="AM4" s="79" t="s">
        <v>137</v>
      </c>
      <c r="AN4" s="79" t="s">
        <v>137</v>
      </c>
      <c r="AO4" s="51"/>
      <c r="AP4" s="61"/>
      <c r="AQ4" s="61"/>
      <c r="AR4" s="51"/>
      <c r="AS4" s="62"/>
      <c r="AT4" s="62" t="s">
        <v>135</v>
      </c>
      <c r="AU4" s="62" t="s">
        <v>136</v>
      </c>
      <c r="AV4" s="62" t="s">
        <v>137</v>
      </c>
      <c r="AW4" s="62" t="s">
        <v>137</v>
      </c>
      <c r="AX4" s="62" t="s">
        <v>137</v>
      </c>
      <c r="AY4" s="57"/>
      <c r="AZ4" s="79" t="s">
        <v>135</v>
      </c>
      <c r="BA4" s="79" t="s">
        <v>137</v>
      </c>
      <c r="BB4" s="57"/>
      <c r="BC4" s="57"/>
      <c r="BD4" s="57"/>
      <c r="BE4" s="57"/>
      <c r="BF4" s="57"/>
      <c r="BG4" s="57"/>
      <c r="BH4" s="59"/>
      <c r="BI4" s="59"/>
      <c r="BJ4" s="59"/>
      <c r="BK4" s="59"/>
      <c r="BL4" s="59"/>
      <c r="BM4" s="59"/>
      <c r="BN4" s="59"/>
      <c r="BO4" s="59"/>
      <c r="BP4" s="59"/>
      <c r="BQ4" s="59"/>
      <c r="BR4" s="59"/>
      <c r="BS4" s="59"/>
      <c r="BT4" s="59"/>
      <c r="BU4" s="59"/>
      <c r="BV4" s="59"/>
      <c r="BW4" s="59"/>
      <c r="BX4" s="59"/>
    </row>
    <row r="5" spans="1:76" s="46" customFormat="1" ht="14.5" x14ac:dyDescent="0.35">
      <c r="M5" s="79" t="s">
        <v>139</v>
      </c>
      <c r="N5" s="79" t="s">
        <v>140</v>
      </c>
      <c r="O5" s="79" t="s">
        <v>140</v>
      </c>
      <c r="P5" s="79" t="s">
        <v>140</v>
      </c>
      <c r="Q5" s="79" t="s">
        <v>140</v>
      </c>
      <c r="R5" s="79" t="s">
        <v>140</v>
      </c>
      <c r="S5" s="79" t="s">
        <v>140</v>
      </c>
      <c r="T5" s="51"/>
      <c r="U5" s="79" t="s">
        <v>139</v>
      </c>
      <c r="V5" s="79" t="s">
        <v>140</v>
      </c>
      <c r="W5" s="79" t="s">
        <v>139</v>
      </c>
      <c r="X5" s="79" t="s">
        <v>140</v>
      </c>
      <c r="Y5" s="79" t="s">
        <v>140</v>
      </c>
      <c r="Z5" s="61"/>
      <c r="AA5" s="60"/>
      <c r="AB5" s="79" t="s">
        <v>139</v>
      </c>
      <c r="AC5" s="79" t="s">
        <v>140</v>
      </c>
      <c r="AD5" s="79" t="s">
        <v>140</v>
      </c>
      <c r="AE5" s="79" t="s">
        <v>140</v>
      </c>
      <c r="AF5" s="79" t="s">
        <v>140</v>
      </c>
      <c r="AG5" s="51"/>
      <c r="AH5" s="51"/>
      <c r="AI5" s="61"/>
      <c r="AJ5" s="61"/>
      <c r="AK5" s="79" t="s">
        <v>139</v>
      </c>
      <c r="AL5" s="79" t="s">
        <v>140</v>
      </c>
      <c r="AM5" s="79" t="s">
        <v>140</v>
      </c>
      <c r="AN5" s="79" t="s">
        <v>140</v>
      </c>
      <c r="AO5" s="51"/>
      <c r="AP5" s="61"/>
      <c r="AQ5" s="61"/>
      <c r="AR5" s="51"/>
      <c r="AS5" s="62"/>
      <c r="AT5" s="62" t="s">
        <v>139</v>
      </c>
      <c r="AU5" s="62" t="s">
        <v>140</v>
      </c>
      <c r="AV5" s="62" t="s">
        <v>140</v>
      </c>
      <c r="AW5" s="62" t="s">
        <v>140</v>
      </c>
      <c r="AX5" s="62" t="s">
        <v>140</v>
      </c>
      <c r="AY5" s="57"/>
      <c r="AZ5" s="79" t="s">
        <v>139</v>
      </c>
      <c r="BA5" s="79" t="s">
        <v>140</v>
      </c>
      <c r="BB5" s="57"/>
      <c r="BC5" s="57"/>
      <c r="BD5" s="57"/>
      <c r="BE5" s="57"/>
      <c r="BF5" s="57"/>
      <c r="BG5" s="57"/>
      <c r="BH5" s="59"/>
      <c r="BI5" s="59"/>
      <c r="BJ5" s="59"/>
      <c r="BK5" s="59"/>
      <c r="BL5" s="59"/>
      <c r="BM5" s="59"/>
      <c r="BN5" s="59"/>
      <c r="BO5" s="59"/>
      <c r="BP5" s="59"/>
      <c r="BQ5" s="59"/>
      <c r="BR5" s="59"/>
      <c r="BS5" s="59"/>
      <c r="BT5" s="59"/>
      <c r="BU5" s="59"/>
      <c r="BV5" s="59"/>
      <c r="BW5" s="59"/>
      <c r="BX5" s="59"/>
    </row>
    <row r="6" spans="1:76" s="46" customFormat="1" ht="14.5" x14ac:dyDescent="0.35">
      <c r="M6" s="79" t="s">
        <v>141</v>
      </c>
      <c r="N6" s="80" t="s">
        <v>142</v>
      </c>
      <c r="O6" s="80" t="s">
        <v>142</v>
      </c>
      <c r="P6" s="80" t="s">
        <v>143</v>
      </c>
      <c r="Q6" s="80" t="s">
        <v>144</v>
      </c>
      <c r="R6" s="80" t="s">
        <v>144</v>
      </c>
      <c r="S6" s="80" t="s">
        <v>142</v>
      </c>
      <c r="T6" s="51"/>
      <c r="U6" s="79" t="s">
        <v>141</v>
      </c>
      <c r="V6" s="80" t="s">
        <v>145</v>
      </c>
      <c r="W6" s="79" t="s">
        <v>141</v>
      </c>
      <c r="X6" s="80" t="s">
        <v>146</v>
      </c>
      <c r="Y6" s="80" t="s">
        <v>146</v>
      </c>
      <c r="Z6" s="61"/>
      <c r="AA6" s="63"/>
      <c r="AB6" s="79" t="s">
        <v>141</v>
      </c>
      <c r="AC6" s="80" t="s">
        <v>147</v>
      </c>
      <c r="AD6" s="80" t="s">
        <v>147</v>
      </c>
      <c r="AE6" s="80" t="s">
        <v>148</v>
      </c>
      <c r="AF6" s="80" t="s">
        <v>149</v>
      </c>
      <c r="AG6" s="51"/>
      <c r="AH6" s="51"/>
      <c r="AI6" s="61"/>
      <c r="AJ6" s="61"/>
      <c r="AK6" s="79" t="s">
        <v>141</v>
      </c>
      <c r="AL6" s="80" t="s">
        <v>150</v>
      </c>
      <c r="AM6" s="80" t="s">
        <v>151</v>
      </c>
      <c r="AN6" s="80" t="s">
        <v>152</v>
      </c>
      <c r="AO6" s="51"/>
      <c r="AP6" s="61"/>
      <c r="AQ6" s="61"/>
      <c r="AR6" s="51"/>
      <c r="AS6" s="64"/>
      <c r="AT6" s="62" t="s">
        <v>141</v>
      </c>
      <c r="AU6" s="64" t="s">
        <v>142</v>
      </c>
      <c r="AV6" s="64" t="s">
        <v>142</v>
      </c>
      <c r="AW6" s="64" t="s">
        <v>153</v>
      </c>
      <c r="AX6" s="64" t="s">
        <v>154</v>
      </c>
      <c r="AY6" s="57"/>
      <c r="AZ6" s="79" t="s">
        <v>141</v>
      </c>
      <c r="BA6" s="80" t="s">
        <v>155</v>
      </c>
      <c r="BB6" s="57"/>
      <c r="BC6" s="57"/>
      <c r="BD6" s="57"/>
      <c r="BE6" s="57"/>
      <c r="BF6" s="57"/>
      <c r="BG6" s="57"/>
      <c r="BH6" s="59"/>
      <c r="BI6" s="59"/>
      <c r="BJ6" s="59"/>
      <c r="BK6" s="59"/>
      <c r="BL6" s="59"/>
      <c r="BM6" s="59"/>
      <c r="BN6" s="59"/>
      <c r="BO6" s="59"/>
      <c r="BP6" s="59"/>
      <c r="BQ6" s="59"/>
      <c r="BR6" s="59"/>
      <c r="BS6" s="59"/>
      <c r="BT6" s="59"/>
      <c r="BU6" s="59"/>
      <c r="BV6" s="59"/>
      <c r="BW6" s="59"/>
      <c r="BX6" s="59"/>
    </row>
    <row r="7" spans="1:76" s="46" customFormat="1" ht="14.5" x14ac:dyDescent="0.35">
      <c r="M7" s="79" t="s">
        <v>156</v>
      </c>
      <c r="N7" s="79"/>
      <c r="O7" s="79" t="s">
        <v>157</v>
      </c>
      <c r="P7" s="79"/>
      <c r="Q7" s="79"/>
      <c r="R7" s="79" t="s">
        <v>158</v>
      </c>
      <c r="S7" s="79" t="s">
        <v>159</v>
      </c>
      <c r="T7" s="51"/>
      <c r="U7" s="79" t="s">
        <v>156</v>
      </c>
      <c r="V7" s="79"/>
      <c r="W7" s="79" t="s">
        <v>156</v>
      </c>
      <c r="X7" s="79"/>
      <c r="Y7" s="79" t="s">
        <v>160</v>
      </c>
      <c r="Z7" s="61"/>
      <c r="AA7" s="60"/>
      <c r="AB7" s="79" t="s">
        <v>156</v>
      </c>
      <c r="AC7" s="79"/>
      <c r="AD7" s="79" t="s">
        <v>160</v>
      </c>
      <c r="AE7" s="79"/>
      <c r="AF7" s="79"/>
      <c r="AG7" s="51"/>
      <c r="AH7" s="51"/>
      <c r="AI7" s="61"/>
      <c r="AJ7" s="61"/>
      <c r="AK7" s="79" t="s">
        <v>156</v>
      </c>
      <c r="AL7" s="79"/>
      <c r="AM7" s="79"/>
      <c r="AN7" s="79"/>
      <c r="AO7" s="51"/>
      <c r="AP7" s="61" t="s">
        <v>161</v>
      </c>
      <c r="AQ7" s="61"/>
      <c r="AR7" s="51"/>
      <c r="AS7" s="62"/>
      <c r="AT7" s="62" t="s">
        <v>156</v>
      </c>
      <c r="AU7" s="62"/>
      <c r="AV7" s="62" t="s">
        <v>158</v>
      </c>
      <c r="AW7" s="62"/>
      <c r="AX7" s="62"/>
      <c r="AY7" s="57"/>
      <c r="AZ7" s="79" t="s">
        <v>156</v>
      </c>
      <c r="BA7" s="79"/>
      <c r="BB7" s="57"/>
      <c r="BC7" s="57"/>
      <c r="BD7" s="57"/>
      <c r="BE7" s="57"/>
      <c r="BF7" s="57"/>
      <c r="BG7" s="57"/>
      <c r="BH7" s="59"/>
      <c r="BI7" s="59"/>
      <c r="BJ7" s="59"/>
      <c r="BK7" s="59"/>
      <c r="BL7" s="59"/>
      <c r="BM7" s="59"/>
      <c r="BN7" s="59"/>
      <c r="BO7" s="59"/>
      <c r="BP7" s="59"/>
      <c r="BQ7" s="59"/>
      <c r="BR7" s="59"/>
      <c r="BS7" s="59"/>
      <c r="BT7" s="59"/>
      <c r="BU7" s="59"/>
      <c r="BV7" s="59"/>
      <c r="BW7" s="59"/>
      <c r="BX7" s="59"/>
    </row>
    <row r="8" spans="1:76" s="46" customFormat="1" ht="14.5" x14ac:dyDescent="0.35">
      <c r="A8" s="65">
        <v>37987</v>
      </c>
      <c r="B8" s="66">
        <f>IF(AQ8="","",AQ8)</f>
        <v>7.2</v>
      </c>
      <c r="C8" s="66">
        <f>IF(AL8="","",AL8)</f>
        <v>53</v>
      </c>
      <c r="D8" s="67">
        <f>IF(R8="","",R8)</f>
        <v>20.017476641796062</v>
      </c>
      <c r="E8" s="67">
        <f>IF(S8="","",S8)</f>
        <v>14.053156038246136</v>
      </c>
      <c r="F8" s="67">
        <f>IF(Z8="","",Z8)</f>
        <v>16.899999999999999</v>
      </c>
      <c r="G8" s="66">
        <f>IF(AJ8="","",AJ8)</f>
        <v>10.099999999999998</v>
      </c>
      <c r="I8" s="67">
        <f>IF(AV8="","",AV8)</f>
        <v>15.161872823423192</v>
      </c>
      <c r="J8" s="67" t="str">
        <f>IF(AW8="","",AW8)</f>
        <v/>
      </c>
      <c r="K8" s="67" t="str">
        <f>IF(AX8="","",AX8)</f>
        <v/>
      </c>
      <c r="M8" s="65">
        <v>37987</v>
      </c>
      <c r="N8" s="68">
        <v>35714</v>
      </c>
      <c r="O8" s="68">
        <v>33351.019</v>
      </c>
      <c r="P8" s="68">
        <v>2362.9810000000002</v>
      </c>
      <c r="Q8" s="68">
        <v>35710</v>
      </c>
      <c r="R8" s="68">
        <v>20.017476641796062</v>
      </c>
      <c r="S8" s="68">
        <v>14.053156038246136</v>
      </c>
      <c r="T8" s="51"/>
      <c r="U8" s="65">
        <v>37987</v>
      </c>
      <c r="V8" s="68">
        <v>20.100000000000001</v>
      </c>
      <c r="W8" s="65">
        <v>37987</v>
      </c>
      <c r="X8" s="68">
        <v>103.2</v>
      </c>
      <c r="Y8" s="68">
        <v>3.2000000000000028</v>
      </c>
      <c r="Z8" s="69">
        <f>IF(OR(V8="",Y8=""),"",V8-Y8)</f>
        <v>16.899999999999999</v>
      </c>
      <c r="AA8" s="68"/>
      <c r="AB8" s="65">
        <v>37987</v>
      </c>
      <c r="AC8" s="68">
        <v>101.7</v>
      </c>
      <c r="AD8" s="68">
        <v>1.7000000000000028</v>
      </c>
      <c r="AE8" s="68">
        <v>11.8</v>
      </c>
      <c r="AF8" s="68">
        <v>11.8</v>
      </c>
      <c r="AG8" s="70">
        <f>IF(AF8="",AF9,AF8)</f>
        <v>11.8</v>
      </c>
      <c r="AH8" s="51"/>
      <c r="AI8" s="61">
        <f>IF(AE8="",AG8,AE8)</f>
        <v>11.8</v>
      </c>
      <c r="AJ8" s="71">
        <f>IF(OR(AI8="",AD8=""),"",AI8-AD8)</f>
        <v>10.099999999999998</v>
      </c>
      <c r="AK8" s="65">
        <v>37987</v>
      </c>
      <c r="AL8" s="68">
        <v>53</v>
      </c>
      <c r="AM8" s="68">
        <v>7.2</v>
      </c>
      <c r="AN8" s="68">
        <v>7.2</v>
      </c>
      <c r="AO8" s="51"/>
      <c r="AP8" s="71">
        <f>IF(AN8="",AN9,AN8)</f>
        <v>7.2</v>
      </c>
      <c r="AQ8" s="71">
        <f>IF(AM8="",AP8,AM8)</f>
        <v>7.2</v>
      </c>
      <c r="AR8" s="51"/>
      <c r="AS8" s="72"/>
      <c r="AT8" s="73">
        <v>37987</v>
      </c>
      <c r="AU8" s="74">
        <v>35714</v>
      </c>
      <c r="AV8" s="74">
        <v>15.161872823423192</v>
      </c>
      <c r="AW8" s="74"/>
      <c r="AX8" s="74"/>
      <c r="AY8" s="57"/>
      <c r="AZ8" s="65">
        <v>38047</v>
      </c>
      <c r="BA8" s="68">
        <v>10.6</v>
      </c>
      <c r="BB8" s="57"/>
      <c r="BC8" s="57"/>
      <c r="BD8" s="57"/>
      <c r="BE8" s="57"/>
      <c r="BF8" s="57"/>
      <c r="BG8" s="57"/>
      <c r="BH8" s="59"/>
      <c r="BI8" s="59"/>
      <c r="BJ8" s="59"/>
      <c r="BK8" s="59"/>
      <c r="BL8" s="59"/>
      <c r="BM8" s="59"/>
      <c r="BN8" s="59"/>
      <c r="BO8" s="59"/>
      <c r="BP8" s="59"/>
      <c r="BQ8" s="59"/>
      <c r="BR8" s="59"/>
      <c r="BS8" s="59"/>
      <c r="BT8" s="59"/>
      <c r="BU8" s="59"/>
      <c r="BV8" s="59"/>
      <c r="BW8" s="59"/>
      <c r="BX8" s="59"/>
    </row>
    <row r="9" spans="1:76" s="46" customFormat="1" ht="14.5" x14ac:dyDescent="0.35">
      <c r="A9" s="65">
        <v>38018</v>
      </c>
      <c r="B9" s="66">
        <f t="shared" ref="B9:B72" si="0">IF(AQ9="","",AQ9)</f>
        <v>23.2</v>
      </c>
      <c r="C9" s="66">
        <f t="shared" ref="C9:C72" si="1">IF(AL9="","",AL9)</f>
        <v>53</v>
      </c>
      <c r="D9" s="67">
        <f t="shared" ref="D9:E72" si="2">IF(R9="","",R9)</f>
        <v>39.255623721881392</v>
      </c>
      <c r="E9" s="67">
        <f t="shared" si="2"/>
        <v>77.814167592993115</v>
      </c>
      <c r="F9" s="67">
        <f t="shared" ref="F9:F72" si="3">IF(Z9="","",Z9)</f>
        <v>18.600000000000005</v>
      </c>
      <c r="G9" s="66">
        <f t="shared" ref="G9:G72" si="4">IF(AJ9="","",AJ9)</f>
        <v>8.2999999999999936</v>
      </c>
      <c r="I9" s="67">
        <f t="shared" ref="I9:K72" si="5">IF(AV9="","",AV9)</f>
        <v>76.914656225001053</v>
      </c>
      <c r="J9" s="67" t="str">
        <f t="shared" si="5"/>
        <v/>
      </c>
      <c r="K9" s="67" t="str">
        <f t="shared" si="5"/>
        <v/>
      </c>
      <c r="M9" s="65">
        <v>38018</v>
      </c>
      <c r="N9" s="68">
        <v>42019</v>
      </c>
      <c r="O9" s="68">
        <v>39499.800999999999</v>
      </c>
      <c r="P9" s="68">
        <v>2519.1990000000001</v>
      </c>
      <c r="Q9" s="68">
        <v>34048</v>
      </c>
      <c r="R9" s="68">
        <v>39.255623721881392</v>
      </c>
      <c r="S9" s="68">
        <v>77.814167592993115</v>
      </c>
      <c r="T9" s="51"/>
      <c r="U9" s="65">
        <v>38018</v>
      </c>
      <c r="V9" s="68">
        <v>20.7</v>
      </c>
      <c r="W9" s="65">
        <v>38018</v>
      </c>
      <c r="X9" s="68">
        <v>102.1</v>
      </c>
      <c r="Y9" s="68">
        <v>2.0999999999999943</v>
      </c>
      <c r="Z9" s="69">
        <f t="shared" ref="Z9:Z72" si="6">IF(OR(V9="",Y9=""),"",V9-Y9)</f>
        <v>18.600000000000005</v>
      </c>
      <c r="AA9" s="68"/>
      <c r="AB9" s="65">
        <v>38018</v>
      </c>
      <c r="AC9" s="68">
        <v>100.9</v>
      </c>
      <c r="AD9" s="68">
        <v>0.90000000000000568</v>
      </c>
      <c r="AE9" s="68">
        <v>9.1999999999999993</v>
      </c>
      <c r="AF9" s="68">
        <v>10.5</v>
      </c>
      <c r="AG9" s="70">
        <f t="shared" ref="AG9:AG72" si="7">IF(AF9="",AF10,AF9)</f>
        <v>10.5</v>
      </c>
      <c r="AH9" s="51"/>
      <c r="AI9" s="61">
        <f t="shared" ref="AI9:AI72" si="8">IF(AE9="",AG9,AE9)</f>
        <v>9.1999999999999993</v>
      </c>
      <c r="AJ9" s="71">
        <f t="shared" ref="AJ9:AJ72" si="9">IF(OR(AI9="",AD9=""),"",AI9-AD9)</f>
        <v>8.2999999999999936</v>
      </c>
      <c r="AK9" s="65">
        <v>38018</v>
      </c>
      <c r="AL9" s="68">
        <v>53</v>
      </c>
      <c r="AM9" s="68">
        <v>23.2</v>
      </c>
      <c r="AN9" s="68">
        <v>16.600000000000001</v>
      </c>
      <c r="AO9" s="51"/>
      <c r="AP9" s="71">
        <f t="shared" ref="AP9:AP72" si="10">IF(AN9="",AN10,AN9)</f>
        <v>16.600000000000001</v>
      </c>
      <c r="AQ9" s="71">
        <f t="shared" ref="AQ9:AQ72" si="11">IF(AM9="",AP9,AM9)</f>
        <v>23.2</v>
      </c>
      <c r="AR9" s="51"/>
      <c r="AS9" s="72"/>
      <c r="AT9" s="73">
        <v>38018</v>
      </c>
      <c r="AU9" s="74">
        <v>42019</v>
      </c>
      <c r="AV9" s="74">
        <v>76.914656225001053</v>
      </c>
      <c r="AW9" s="74"/>
      <c r="AX9" s="74"/>
      <c r="AY9" s="57"/>
      <c r="AZ9" s="65">
        <v>38139</v>
      </c>
      <c r="BA9" s="68">
        <v>11.6</v>
      </c>
      <c r="BB9" s="57"/>
      <c r="BC9" s="57"/>
      <c r="BD9" s="57"/>
      <c r="BE9" s="57"/>
      <c r="BF9" s="57"/>
      <c r="BG9" s="57"/>
      <c r="BH9" s="59"/>
      <c r="BI9" s="59"/>
      <c r="BJ9" s="59"/>
      <c r="BK9" s="59"/>
      <c r="BL9" s="59"/>
      <c r="BM9" s="59"/>
      <c r="BN9" s="59"/>
      <c r="BO9" s="59"/>
      <c r="BP9" s="59"/>
      <c r="BQ9" s="59"/>
      <c r="BR9" s="59"/>
      <c r="BS9" s="59"/>
      <c r="BT9" s="59"/>
      <c r="BU9" s="59"/>
      <c r="BV9" s="59"/>
      <c r="BW9" s="59"/>
      <c r="BX9" s="59"/>
    </row>
    <row r="10" spans="1:76" s="46" customFormat="1" ht="14.5" x14ac:dyDescent="0.35">
      <c r="A10" s="65">
        <v>38047</v>
      </c>
      <c r="B10" s="66">
        <f t="shared" si="0"/>
        <v>19.399999999999999</v>
      </c>
      <c r="C10" s="66">
        <f t="shared" si="1"/>
        <v>47.8</v>
      </c>
      <c r="D10" s="67">
        <f t="shared" si="2"/>
        <v>42.894991116790827</v>
      </c>
      <c r="E10" s="67">
        <f t="shared" si="2"/>
        <v>43.887475323721468</v>
      </c>
      <c r="F10" s="67">
        <f t="shared" si="3"/>
        <v>17.100000000000001</v>
      </c>
      <c r="G10" s="66">
        <f t="shared" si="4"/>
        <v>9.3999999999999968</v>
      </c>
      <c r="I10" s="67">
        <f t="shared" si="5"/>
        <v>43.047519389388157</v>
      </c>
      <c r="J10" s="67" t="str">
        <f t="shared" si="5"/>
        <v/>
      </c>
      <c r="K10" s="67" t="str">
        <f t="shared" si="5"/>
        <v/>
      </c>
      <c r="M10" s="65">
        <v>38047</v>
      </c>
      <c r="N10" s="68">
        <v>46479</v>
      </c>
      <c r="O10" s="68">
        <v>44212.129000000001</v>
      </c>
      <c r="P10" s="68">
        <v>2266.8710000000001</v>
      </c>
      <c r="Q10" s="68">
        <v>45845</v>
      </c>
      <c r="R10" s="68">
        <v>42.894991116790827</v>
      </c>
      <c r="S10" s="68">
        <v>43.887475323721468</v>
      </c>
      <c r="T10" s="51"/>
      <c r="U10" s="65">
        <v>38047</v>
      </c>
      <c r="V10" s="68">
        <v>20.100000000000001</v>
      </c>
      <c r="W10" s="65">
        <v>38047</v>
      </c>
      <c r="X10" s="68">
        <v>103</v>
      </c>
      <c r="Y10" s="68">
        <v>3</v>
      </c>
      <c r="Z10" s="69">
        <f t="shared" si="6"/>
        <v>17.100000000000001</v>
      </c>
      <c r="AA10" s="68"/>
      <c r="AB10" s="65">
        <v>38047</v>
      </c>
      <c r="AC10" s="68">
        <v>101.7</v>
      </c>
      <c r="AD10" s="68">
        <v>1.7000000000000028</v>
      </c>
      <c r="AE10" s="68">
        <v>11.1</v>
      </c>
      <c r="AF10" s="68">
        <v>10.7</v>
      </c>
      <c r="AG10" s="70">
        <f t="shared" si="7"/>
        <v>10.7</v>
      </c>
      <c r="AH10" s="51"/>
      <c r="AI10" s="61">
        <f t="shared" si="8"/>
        <v>11.1</v>
      </c>
      <c r="AJ10" s="71">
        <f t="shared" si="9"/>
        <v>9.3999999999999968</v>
      </c>
      <c r="AK10" s="65">
        <v>38047</v>
      </c>
      <c r="AL10" s="68">
        <v>47.8</v>
      </c>
      <c r="AM10" s="68">
        <v>19.399999999999999</v>
      </c>
      <c r="AN10" s="68">
        <v>17.7</v>
      </c>
      <c r="AO10" s="51"/>
      <c r="AP10" s="71">
        <f t="shared" si="10"/>
        <v>17.7</v>
      </c>
      <c r="AQ10" s="71">
        <f t="shared" si="11"/>
        <v>19.399999999999999</v>
      </c>
      <c r="AR10" s="51"/>
      <c r="AS10" s="72"/>
      <c r="AT10" s="73">
        <v>38047</v>
      </c>
      <c r="AU10" s="74">
        <v>46479</v>
      </c>
      <c r="AV10" s="74">
        <v>43.047519389388157</v>
      </c>
      <c r="AW10" s="74"/>
      <c r="AX10" s="74"/>
      <c r="AY10" s="57"/>
      <c r="AZ10" s="65">
        <v>38231</v>
      </c>
      <c r="BA10" s="68">
        <v>9.8000000000000007</v>
      </c>
      <c r="BB10" s="57"/>
      <c r="BC10" s="57"/>
      <c r="BD10" s="57"/>
      <c r="BE10" s="57"/>
      <c r="BF10" s="57"/>
      <c r="BG10" s="57"/>
      <c r="BH10" s="59"/>
      <c r="BI10" s="59"/>
      <c r="BJ10" s="59"/>
      <c r="BK10" s="59"/>
      <c r="BL10" s="59"/>
      <c r="BM10" s="59"/>
      <c r="BN10" s="59"/>
      <c r="BO10" s="59"/>
      <c r="BP10" s="59"/>
      <c r="BQ10" s="59"/>
      <c r="BR10" s="59"/>
      <c r="BS10" s="59"/>
      <c r="BT10" s="59"/>
      <c r="BU10" s="59"/>
      <c r="BV10" s="59"/>
      <c r="BW10" s="59"/>
      <c r="BX10" s="59"/>
    </row>
    <row r="11" spans="1:76" s="46" customFormat="1" ht="14.5" x14ac:dyDescent="0.35">
      <c r="A11" s="65">
        <v>38078</v>
      </c>
      <c r="B11" s="66">
        <f t="shared" si="0"/>
        <v>19.100000000000001</v>
      </c>
      <c r="C11" s="66">
        <f t="shared" si="1"/>
        <v>42.8</v>
      </c>
      <c r="D11" s="67">
        <f t="shared" si="2"/>
        <v>32.369552389783365</v>
      </c>
      <c r="E11" s="67">
        <f t="shared" si="2"/>
        <v>43.55455874355286</v>
      </c>
      <c r="F11" s="67">
        <f t="shared" si="3"/>
        <v>16.100000000000001</v>
      </c>
      <c r="G11" s="66">
        <f t="shared" si="4"/>
        <v>10.600000000000005</v>
      </c>
      <c r="I11" s="67">
        <f t="shared" si="5"/>
        <v>43.292347750614788</v>
      </c>
      <c r="J11" s="67" t="str">
        <f t="shared" si="5"/>
        <v/>
      </c>
      <c r="K11" s="67" t="str">
        <f t="shared" si="5"/>
        <v/>
      </c>
      <c r="M11" s="65">
        <v>38078</v>
      </c>
      <c r="N11" s="68">
        <v>49529</v>
      </c>
      <c r="O11" s="68">
        <v>47025.264999999999</v>
      </c>
      <c r="P11" s="68">
        <v>2503.7350000000001</v>
      </c>
      <c r="Q11" s="68">
        <v>47109</v>
      </c>
      <c r="R11" s="68">
        <v>32.369552389783365</v>
      </c>
      <c r="S11" s="68">
        <v>43.55455874355286</v>
      </c>
      <c r="T11" s="51"/>
      <c r="U11" s="65">
        <v>38078</v>
      </c>
      <c r="V11" s="68">
        <v>19.899999999999999</v>
      </c>
      <c r="W11" s="65">
        <v>38078</v>
      </c>
      <c r="X11" s="68">
        <v>103.8</v>
      </c>
      <c r="Y11" s="68">
        <v>3.7999999999999972</v>
      </c>
      <c r="Z11" s="69">
        <f t="shared" si="6"/>
        <v>16.100000000000001</v>
      </c>
      <c r="AA11" s="68"/>
      <c r="AB11" s="65">
        <v>38078</v>
      </c>
      <c r="AC11" s="68">
        <v>102.6</v>
      </c>
      <c r="AD11" s="68">
        <v>2.5999999999999943</v>
      </c>
      <c r="AE11" s="68">
        <v>13.2</v>
      </c>
      <c r="AF11" s="68">
        <v>11.3</v>
      </c>
      <c r="AG11" s="70">
        <f t="shared" si="7"/>
        <v>11.3</v>
      </c>
      <c r="AH11" s="51"/>
      <c r="AI11" s="61">
        <f t="shared" si="8"/>
        <v>13.2</v>
      </c>
      <c r="AJ11" s="71">
        <f t="shared" si="9"/>
        <v>10.600000000000005</v>
      </c>
      <c r="AK11" s="65">
        <v>38078</v>
      </c>
      <c r="AL11" s="68">
        <v>42.8</v>
      </c>
      <c r="AM11" s="68">
        <v>19.100000000000001</v>
      </c>
      <c r="AN11" s="68">
        <v>18.2</v>
      </c>
      <c r="AO11" s="51"/>
      <c r="AP11" s="71">
        <f t="shared" si="10"/>
        <v>18.2</v>
      </c>
      <c r="AQ11" s="71">
        <f t="shared" si="11"/>
        <v>19.100000000000001</v>
      </c>
      <c r="AR11" s="51"/>
      <c r="AS11" s="72"/>
      <c r="AT11" s="73">
        <v>38078</v>
      </c>
      <c r="AU11" s="74">
        <v>49529</v>
      </c>
      <c r="AV11" s="74">
        <v>43.292347750614788</v>
      </c>
      <c r="AW11" s="74"/>
      <c r="AX11" s="74"/>
      <c r="AY11" s="57"/>
      <c r="AZ11" s="65">
        <v>38322</v>
      </c>
      <c r="BA11" s="68">
        <v>8.8000000000000007</v>
      </c>
      <c r="BB11" s="57"/>
      <c r="BC11" s="57"/>
      <c r="BD11" s="57"/>
      <c r="BE11" s="57"/>
      <c r="BF11" s="57"/>
      <c r="BG11" s="57"/>
      <c r="BH11" s="59"/>
      <c r="BI11" s="59"/>
      <c r="BJ11" s="59"/>
      <c r="BK11" s="59"/>
      <c r="BL11" s="59"/>
      <c r="BM11" s="59"/>
      <c r="BN11" s="59"/>
      <c r="BO11" s="59"/>
      <c r="BP11" s="59"/>
      <c r="BQ11" s="59"/>
      <c r="BR11" s="59"/>
      <c r="BS11" s="59"/>
      <c r="BT11" s="59"/>
      <c r="BU11" s="59"/>
      <c r="BV11" s="59"/>
      <c r="BW11" s="59"/>
      <c r="BX11" s="59"/>
    </row>
    <row r="12" spans="1:76" s="46" customFormat="1" ht="14.5" x14ac:dyDescent="0.35">
      <c r="A12" s="65">
        <v>38108</v>
      </c>
      <c r="B12" s="66">
        <f t="shared" si="0"/>
        <v>17.5</v>
      </c>
      <c r="C12" s="66">
        <f t="shared" si="1"/>
        <v>34.799999999999997</v>
      </c>
      <c r="D12" s="67">
        <f t="shared" si="2"/>
        <v>32.729532942638961</v>
      </c>
      <c r="E12" s="67">
        <f t="shared" si="2"/>
        <v>33.533640212173985</v>
      </c>
      <c r="F12" s="67">
        <f t="shared" si="3"/>
        <v>14.199999999999996</v>
      </c>
      <c r="G12" s="66">
        <f t="shared" si="4"/>
        <v>14.500000000000004</v>
      </c>
      <c r="I12" s="67">
        <f t="shared" si="5"/>
        <v>36.115773140378096</v>
      </c>
      <c r="J12" s="67" t="str">
        <f t="shared" si="5"/>
        <v/>
      </c>
      <c r="K12" s="67" t="str">
        <f t="shared" si="5"/>
        <v/>
      </c>
      <c r="M12" s="65">
        <v>38108</v>
      </c>
      <c r="N12" s="68">
        <v>42984</v>
      </c>
      <c r="O12" s="68">
        <v>40530.478999999999</v>
      </c>
      <c r="P12" s="68">
        <v>2453.5210000000002</v>
      </c>
      <c r="Q12" s="68">
        <v>44844</v>
      </c>
      <c r="R12" s="68">
        <v>32.729532942638961</v>
      </c>
      <c r="S12" s="68">
        <v>33.533640212173985</v>
      </c>
      <c r="T12" s="51"/>
      <c r="U12" s="65">
        <v>38108</v>
      </c>
      <c r="V12" s="68">
        <v>18.600000000000001</v>
      </c>
      <c r="W12" s="65">
        <v>38108</v>
      </c>
      <c r="X12" s="68">
        <v>104.4</v>
      </c>
      <c r="Y12" s="68">
        <v>4.4000000000000057</v>
      </c>
      <c r="Z12" s="69">
        <f t="shared" si="6"/>
        <v>14.199999999999996</v>
      </c>
      <c r="AA12" s="68"/>
      <c r="AB12" s="65">
        <v>38108</v>
      </c>
      <c r="AC12" s="68">
        <v>103.3</v>
      </c>
      <c r="AD12" s="68">
        <v>3.2999999999999972</v>
      </c>
      <c r="AE12" s="68">
        <v>17.8</v>
      </c>
      <c r="AF12" s="68">
        <v>12.5</v>
      </c>
      <c r="AG12" s="70">
        <f t="shared" si="7"/>
        <v>12.5</v>
      </c>
      <c r="AH12" s="51"/>
      <c r="AI12" s="61">
        <f t="shared" si="8"/>
        <v>17.8</v>
      </c>
      <c r="AJ12" s="71">
        <f t="shared" si="9"/>
        <v>14.500000000000004</v>
      </c>
      <c r="AK12" s="65">
        <v>38108</v>
      </c>
      <c r="AL12" s="68">
        <v>34.799999999999997</v>
      </c>
      <c r="AM12" s="68">
        <v>17.5</v>
      </c>
      <c r="AN12" s="68">
        <v>18.100000000000001</v>
      </c>
      <c r="AO12" s="51"/>
      <c r="AP12" s="71">
        <f t="shared" si="10"/>
        <v>18.100000000000001</v>
      </c>
      <c r="AQ12" s="71">
        <f t="shared" si="11"/>
        <v>17.5</v>
      </c>
      <c r="AR12" s="51"/>
      <c r="AS12" s="72"/>
      <c r="AT12" s="73">
        <v>38108</v>
      </c>
      <c r="AU12" s="74">
        <v>42984</v>
      </c>
      <c r="AV12" s="74">
        <v>36.115773140378096</v>
      </c>
      <c r="AW12" s="74"/>
      <c r="AX12" s="74"/>
      <c r="AY12" s="57"/>
      <c r="AZ12" s="65">
        <v>38412</v>
      </c>
      <c r="BA12" s="68">
        <v>11.1</v>
      </c>
      <c r="BB12" s="57"/>
      <c r="BC12" s="57"/>
      <c r="BD12" s="57"/>
      <c r="BE12" s="57"/>
      <c r="BF12" s="57"/>
      <c r="BG12" s="57"/>
      <c r="BH12" s="59"/>
      <c r="BI12" s="59"/>
      <c r="BJ12" s="59"/>
      <c r="BK12" s="59"/>
      <c r="BL12" s="59"/>
      <c r="BM12" s="59"/>
      <c r="BN12" s="59"/>
      <c r="BO12" s="59"/>
      <c r="BP12" s="59"/>
      <c r="BQ12" s="59"/>
      <c r="BR12" s="59"/>
      <c r="BS12" s="59"/>
      <c r="BT12" s="59"/>
      <c r="BU12" s="59"/>
      <c r="BV12" s="59"/>
      <c r="BW12" s="59"/>
      <c r="BX12" s="59"/>
    </row>
    <row r="13" spans="1:76" s="46" customFormat="1" ht="14.5" x14ac:dyDescent="0.35">
      <c r="A13" s="65">
        <v>38139</v>
      </c>
      <c r="B13" s="66">
        <f t="shared" si="0"/>
        <v>16.2</v>
      </c>
      <c r="C13" s="66">
        <f t="shared" si="1"/>
        <v>31</v>
      </c>
      <c r="D13" s="67">
        <f t="shared" si="2"/>
        <v>46.586193889098453</v>
      </c>
      <c r="E13" s="67">
        <f t="shared" si="2"/>
        <v>48.878122677549634</v>
      </c>
      <c r="F13" s="67">
        <f t="shared" si="3"/>
        <v>11.3</v>
      </c>
      <c r="G13" s="66">
        <f t="shared" si="4"/>
        <v>9.800000000000006</v>
      </c>
      <c r="I13" s="67">
        <f t="shared" si="5"/>
        <v>51.235732623959919</v>
      </c>
      <c r="J13" s="67" t="str">
        <f t="shared" si="5"/>
        <v/>
      </c>
      <c r="K13" s="67" t="str">
        <f t="shared" si="5"/>
        <v/>
      </c>
      <c r="M13" s="65">
        <v>38139</v>
      </c>
      <c r="N13" s="68">
        <v>48893</v>
      </c>
      <c r="O13" s="68">
        <v>45830.281000000003</v>
      </c>
      <c r="P13" s="68">
        <v>3062.7190000000001</v>
      </c>
      <c r="Q13" s="68">
        <v>50518</v>
      </c>
      <c r="R13" s="68">
        <v>46.586193889098453</v>
      </c>
      <c r="S13" s="68">
        <v>48.878122677549634</v>
      </c>
      <c r="T13" s="51"/>
      <c r="U13" s="65">
        <v>38139</v>
      </c>
      <c r="V13" s="68">
        <v>16.3</v>
      </c>
      <c r="W13" s="65">
        <v>38139</v>
      </c>
      <c r="X13" s="68">
        <v>105</v>
      </c>
      <c r="Y13" s="68">
        <v>5</v>
      </c>
      <c r="Z13" s="69">
        <f t="shared" si="6"/>
        <v>11.3</v>
      </c>
      <c r="AA13" s="68"/>
      <c r="AB13" s="65">
        <v>38139</v>
      </c>
      <c r="AC13" s="68">
        <v>104.1</v>
      </c>
      <c r="AD13" s="68">
        <v>4.0999999999999943</v>
      </c>
      <c r="AE13" s="68">
        <v>13.9</v>
      </c>
      <c r="AF13" s="68">
        <v>12.8</v>
      </c>
      <c r="AG13" s="70">
        <f t="shared" si="7"/>
        <v>12.8</v>
      </c>
      <c r="AH13" s="51"/>
      <c r="AI13" s="61">
        <f t="shared" si="8"/>
        <v>13.9</v>
      </c>
      <c r="AJ13" s="71">
        <f t="shared" si="9"/>
        <v>9.800000000000006</v>
      </c>
      <c r="AK13" s="65">
        <v>38139</v>
      </c>
      <c r="AL13" s="68">
        <v>31</v>
      </c>
      <c r="AM13" s="68">
        <v>16.2</v>
      </c>
      <c r="AN13" s="68">
        <v>17.7</v>
      </c>
      <c r="AO13" s="51"/>
      <c r="AP13" s="71">
        <f t="shared" si="10"/>
        <v>17.7</v>
      </c>
      <c r="AQ13" s="71">
        <f t="shared" si="11"/>
        <v>16.2</v>
      </c>
      <c r="AR13" s="51"/>
      <c r="AS13" s="72"/>
      <c r="AT13" s="73">
        <v>38139</v>
      </c>
      <c r="AU13" s="74">
        <v>48893</v>
      </c>
      <c r="AV13" s="74">
        <v>51.235732623959919</v>
      </c>
      <c r="AW13" s="74"/>
      <c r="AX13" s="74"/>
      <c r="AY13" s="57"/>
      <c r="AZ13" s="65">
        <v>38504</v>
      </c>
      <c r="BA13" s="68">
        <v>11.1</v>
      </c>
      <c r="BB13" s="57"/>
      <c r="BC13" s="57"/>
      <c r="BD13" s="57"/>
      <c r="BE13" s="57"/>
      <c r="BF13" s="57"/>
      <c r="BG13" s="57"/>
      <c r="BH13" s="59"/>
      <c r="BI13" s="59"/>
      <c r="BJ13" s="59"/>
      <c r="BK13" s="59"/>
      <c r="BL13" s="59"/>
      <c r="BM13" s="59"/>
      <c r="BN13" s="59"/>
      <c r="BO13" s="59"/>
      <c r="BP13" s="59"/>
      <c r="BQ13" s="59"/>
      <c r="BR13" s="59"/>
      <c r="BS13" s="59"/>
      <c r="BT13" s="59"/>
      <c r="BU13" s="59"/>
      <c r="BV13" s="59"/>
      <c r="BW13" s="59"/>
      <c r="BX13" s="59"/>
    </row>
    <row r="14" spans="1:76" s="46" customFormat="1" ht="14.5" x14ac:dyDescent="0.35">
      <c r="A14" s="65">
        <v>38169</v>
      </c>
      <c r="B14" s="66">
        <f t="shared" si="0"/>
        <v>15.5</v>
      </c>
      <c r="C14" s="66">
        <f t="shared" si="1"/>
        <v>31.1</v>
      </c>
      <c r="D14" s="67">
        <f t="shared" si="2"/>
        <v>33.777042638101243</v>
      </c>
      <c r="E14" s="67">
        <f t="shared" si="2"/>
        <v>32.142734368314699</v>
      </c>
      <c r="F14" s="67">
        <f t="shared" si="3"/>
        <v>10.200000000000003</v>
      </c>
      <c r="G14" s="66">
        <f t="shared" si="4"/>
        <v>8.7999999999999936</v>
      </c>
      <c r="I14" s="67">
        <f t="shared" si="5"/>
        <v>34.20648838228847</v>
      </c>
      <c r="J14" s="67" t="str">
        <f t="shared" si="5"/>
        <v/>
      </c>
      <c r="K14" s="67" t="str">
        <f t="shared" si="5"/>
        <v/>
      </c>
      <c r="M14" s="65">
        <v>38169</v>
      </c>
      <c r="N14" s="68">
        <v>48980</v>
      </c>
      <c r="O14" s="68">
        <v>46357.951999999997</v>
      </c>
      <c r="P14" s="68">
        <v>2622.0479999999998</v>
      </c>
      <c r="Q14" s="68">
        <v>50953</v>
      </c>
      <c r="R14" s="68">
        <v>33.777042638101243</v>
      </c>
      <c r="S14" s="68">
        <v>32.142734368314699</v>
      </c>
      <c r="T14" s="51"/>
      <c r="U14" s="65">
        <v>38169</v>
      </c>
      <c r="V14" s="68">
        <v>15.5</v>
      </c>
      <c r="W14" s="65">
        <v>38169</v>
      </c>
      <c r="X14" s="68">
        <v>105.3</v>
      </c>
      <c r="Y14" s="68">
        <v>5.2999999999999972</v>
      </c>
      <c r="Z14" s="69">
        <f t="shared" si="6"/>
        <v>10.200000000000003</v>
      </c>
      <c r="AA14" s="68"/>
      <c r="AB14" s="65">
        <v>38169</v>
      </c>
      <c r="AC14" s="68">
        <v>104.4</v>
      </c>
      <c r="AD14" s="68">
        <v>4.4000000000000057</v>
      </c>
      <c r="AE14" s="68">
        <v>13.2</v>
      </c>
      <c r="AF14" s="68">
        <v>12.8</v>
      </c>
      <c r="AG14" s="70">
        <f t="shared" si="7"/>
        <v>12.8</v>
      </c>
      <c r="AH14" s="51"/>
      <c r="AI14" s="61">
        <f t="shared" si="8"/>
        <v>13.2</v>
      </c>
      <c r="AJ14" s="71">
        <f t="shared" si="9"/>
        <v>8.7999999999999936</v>
      </c>
      <c r="AK14" s="65">
        <v>38169</v>
      </c>
      <c r="AL14" s="68">
        <v>31.1</v>
      </c>
      <c r="AM14" s="68">
        <v>15.5</v>
      </c>
      <c r="AN14" s="68">
        <v>17.3</v>
      </c>
      <c r="AO14" s="51"/>
      <c r="AP14" s="71">
        <f t="shared" si="10"/>
        <v>17.3</v>
      </c>
      <c r="AQ14" s="71">
        <f t="shared" si="11"/>
        <v>15.5</v>
      </c>
      <c r="AR14" s="51"/>
      <c r="AS14" s="72"/>
      <c r="AT14" s="73">
        <v>38169</v>
      </c>
      <c r="AU14" s="74">
        <v>48980</v>
      </c>
      <c r="AV14" s="74">
        <v>34.20648838228847</v>
      </c>
      <c r="AW14" s="74"/>
      <c r="AX14" s="74"/>
      <c r="AY14" s="57"/>
      <c r="AZ14" s="65">
        <v>38596</v>
      </c>
      <c r="BA14" s="68">
        <v>10.8</v>
      </c>
      <c r="BB14" s="57"/>
      <c r="BC14" s="57"/>
      <c r="BD14" s="57"/>
      <c r="BE14" s="57"/>
      <c r="BF14" s="57"/>
      <c r="BG14" s="57"/>
      <c r="BH14" s="59"/>
      <c r="BI14" s="59"/>
      <c r="BJ14" s="59"/>
      <c r="BK14" s="59"/>
      <c r="BL14" s="59"/>
      <c r="BM14" s="59"/>
      <c r="BN14" s="59"/>
      <c r="BO14" s="59"/>
      <c r="BP14" s="59"/>
      <c r="BQ14" s="59"/>
      <c r="BR14" s="59"/>
      <c r="BS14" s="59"/>
      <c r="BT14" s="59"/>
      <c r="BU14" s="59"/>
      <c r="BV14" s="59"/>
      <c r="BW14" s="59"/>
      <c r="BX14" s="59"/>
    </row>
    <row r="15" spans="1:76" s="46" customFormat="1" ht="14.5" x14ac:dyDescent="0.35">
      <c r="A15" s="65">
        <v>38200</v>
      </c>
      <c r="B15" s="66">
        <f t="shared" si="0"/>
        <v>15.9</v>
      </c>
      <c r="C15" s="66">
        <f t="shared" si="1"/>
        <v>30.3</v>
      </c>
      <c r="D15" s="67">
        <f t="shared" si="2"/>
        <v>37.304452466907343</v>
      </c>
      <c r="E15" s="67">
        <f t="shared" si="2"/>
        <v>33.227235154689083</v>
      </c>
      <c r="F15" s="67">
        <f t="shared" si="3"/>
        <v>8.8000000000000025</v>
      </c>
      <c r="G15" s="66">
        <f t="shared" si="4"/>
        <v>8.699999999999994</v>
      </c>
      <c r="I15" s="67">
        <f t="shared" si="5"/>
        <v>35.328631712815771</v>
      </c>
      <c r="J15" s="67" t="str">
        <f t="shared" si="5"/>
        <v/>
      </c>
      <c r="K15" s="67" t="str">
        <f t="shared" si="5"/>
        <v/>
      </c>
      <c r="M15" s="65">
        <v>38200</v>
      </c>
      <c r="N15" s="68">
        <v>46821</v>
      </c>
      <c r="O15" s="68">
        <v>44163.724000000002</v>
      </c>
      <c r="P15" s="68">
        <v>2657.2759999999998</v>
      </c>
      <c r="Q15" s="68">
        <v>51345</v>
      </c>
      <c r="R15" s="68">
        <v>37.304452466907343</v>
      </c>
      <c r="S15" s="68">
        <v>33.227235154689083</v>
      </c>
      <c r="T15" s="51"/>
      <c r="U15" s="65">
        <v>38200</v>
      </c>
      <c r="V15" s="68">
        <v>14.1</v>
      </c>
      <c r="W15" s="65">
        <v>38200</v>
      </c>
      <c r="X15" s="68">
        <v>105.3</v>
      </c>
      <c r="Y15" s="68">
        <v>5.2999999999999972</v>
      </c>
      <c r="Z15" s="69">
        <f t="shared" si="6"/>
        <v>8.8000000000000025</v>
      </c>
      <c r="AA15" s="68"/>
      <c r="AB15" s="65">
        <v>38200</v>
      </c>
      <c r="AC15" s="68">
        <v>104.4</v>
      </c>
      <c r="AD15" s="68">
        <v>4.4000000000000057</v>
      </c>
      <c r="AE15" s="68">
        <v>13.1</v>
      </c>
      <c r="AF15" s="68">
        <v>12.9</v>
      </c>
      <c r="AG15" s="70">
        <f t="shared" si="7"/>
        <v>12.9</v>
      </c>
      <c r="AH15" s="51"/>
      <c r="AI15" s="61">
        <f t="shared" si="8"/>
        <v>13.1</v>
      </c>
      <c r="AJ15" s="71">
        <f t="shared" si="9"/>
        <v>8.699999999999994</v>
      </c>
      <c r="AK15" s="65">
        <v>38200</v>
      </c>
      <c r="AL15" s="68">
        <v>30.3</v>
      </c>
      <c r="AM15" s="68">
        <v>15.9</v>
      </c>
      <c r="AN15" s="68">
        <v>17.100000000000001</v>
      </c>
      <c r="AO15" s="51"/>
      <c r="AP15" s="71">
        <f t="shared" si="10"/>
        <v>17.100000000000001</v>
      </c>
      <c r="AQ15" s="71">
        <f t="shared" si="11"/>
        <v>15.9</v>
      </c>
      <c r="AR15" s="51"/>
      <c r="AS15" s="72"/>
      <c r="AT15" s="73">
        <v>38200</v>
      </c>
      <c r="AU15" s="74">
        <v>46821</v>
      </c>
      <c r="AV15" s="74">
        <v>35.328631712815771</v>
      </c>
      <c r="AW15" s="74"/>
      <c r="AX15" s="74"/>
      <c r="AY15" s="57"/>
      <c r="AZ15" s="65">
        <v>38687</v>
      </c>
      <c r="BA15" s="68">
        <v>12.4</v>
      </c>
      <c r="BB15" s="57"/>
      <c r="BC15" s="57"/>
      <c r="BD15" s="57"/>
      <c r="BE15" s="57"/>
      <c r="BF15" s="57"/>
      <c r="BG15" s="57"/>
      <c r="BH15" s="59"/>
      <c r="BI15" s="59"/>
      <c r="BJ15" s="59"/>
      <c r="BK15" s="59"/>
      <c r="BL15" s="59"/>
      <c r="BM15" s="59"/>
      <c r="BN15" s="59"/>
      <c r="BO15" s="59"/>
      <c r="BP15" s="59"/>
      <c r="BQ15" s="59"/>
      <c r="BR15" s="59"/>
      <c r="BS15" s="59"/>
      <c r="BT15" s="59"/>
      <c r="BU15" s="59"/>
      <c r="BV15" s="59"/>
      <c r="BW15" s="59"/>
      <c r="BX15" s="59"/>
    </row>
    <row r="16" spans="1:76" s="46" customFormat="1" ht="14.5" x14ac:dyDescent="0.35">
      <c r="A16" s="65">
        <v>38231</v>
      </c>
      <c r="B16" s="66">
        <f t="shared" si="0"/>
        <v>16.100000000000001</v>
      </c>
      <c r="C16" s="66">
        <f t="shared" si="1"/>
        <v>29.9</v>
      </c>
      <c r="D16" s="67">
        <f t="shared" si="2"/>
        <v>32.997781541470857</v>
      </c>
      <c r="E16" s="67">
        <f t="shared" si="2"/>
        <v>20.388661776938505</v>
      </c>
      <c r="F16" s="67">
        <f t="shared" si="3"/>
        <v>8.3999999999999968</v>
      </c>
      <c r="G16" s="66">
        <f t="shared" si="4"/>
        <v>9.7000000000000028</v>
      </c>
      <c r="I16" s="67">
        <f t="shared" si="5"/>
        <v>21.850374783778591</v>
      </c>
      <c r="J16" s="67" t="str">
        <f t="shared" si="5"/>
        <v/>
      </c>
      <c r="K16" s="67" t="str">
        <f t="shared" si="5"/>
        <v/>
      </c>
      <c r="M16" s="65">
        <v>38231</v>
      </c>
      <c r="N16" s="68">
        <v>50719</v>
      </c>
      <c r="O16" s="68">
        <v>47559.53</v>
      </c>
      <c r="P16" s="68">
        <v>3159.47</v>
      </c>
      <c r="Q16" s="68">
        <v>55754</v>
      </c>
      <c r="R16" s="68">
        <v>32.997781541470857</v>
      </c>
      <c r="S16" s="68">
        <v>20.388661776938505</v>
      </c>
      <c r="T16" s="51"/>
      <c r="U16" s="65">
        <v>38231</v>
      </c>
      <c r="V16" s="68">
        <v>13.6</v>
      </c>
      <c r="W16" s="65">
        <v>38231</v>
      </c>
      <c r="X16" s="68">
        <v>105.2</v>
      </c>
      <c r="Y16" s="68">
        <v>5.2000000000000028</v>
      </c>
      <c r="Z16" s="69">
        <f t="shared" si="6"/>
        <v>8.3999999999999968</v>
      </c>
      <c r="AA16" s="68"/>
      <c r="AB16" s="65">
        <v>38231</v>
      </c>
      <c r="AC16" s="68">
        <v>104.3</v>
      </c>
      <c r="AD16" s="68">
        <v>4.2999999999999972</v>
      </c>
      <c r="AE16" s="68">
        <v>14</v>
      </c>
      <c r="AF16" s="68">
        <v>13</v>
      </c>
      <c r="AG16" s="70">
        <f t="shared" si="7"/>
        <v>13</v>
      </c>
      <c r="AH16" s="51"/>
      <c r="AI16" s="61">
        <f t="shared" si="8"/>
        <v>14</v>
      </c>
      <c r="AJ16" s="71">
        <f t="shared" si="9"/>
        <v>9.7000000000000028</v>
      </c>
      <c r="AK16" s="65">
        <v>38231</v>
      </c>
      <c r="AL16" s="68">
        <v>29.9</v>
      </c>
      <c r="AM16" s="68">
        <v>16.100000000000001</v>
      </c>
      <c r="AN16" s="68">
        <v>17</v>
      </c>
      <c r="AO16" s="51"/>
      <c r="AP16" s="71">
        <f t="shared" si="10"/>
        <v>17</v>
      </c>
      <c r="AQ16" s="71">
        <f t="shared" si="11"/>
        <v>16.100000000000001</v>
      </c>
      <c r="AR16" s="51"/>
      <c r="AS16" s="72"/>
      <c r="AT16" s="73">
        <v>38231</v>
      </c>
      <c r="AU16" s="74">
        <v>50719</v>
      </c>
      <c r="AV16" s="74">
        <v>21.850374783778591</v>
      </c>
      <c r="AW16" s="74"/>
      <c r="AX16" s="74"/>
      <c r="AY16" s="57"/>
      <c r="AZ16" s="65">
        <v>38777</v>
      </c>
      <c r="BA16" s="68">
        <v>12.5</v>
      </c>
      <c r="BB16" s="57"/>
      <c r="BC16" s="57"/>
      <c r="BD16" s="57"/>
      <c r="BE16" s="57"/>
      <c r="BF16" s="57"/>
      <c r="BG16" s="57"/>
      <c r="BH16" s="59"/>
      <c r="BI16" s="59"/>
      <c r="BJ16" s="59"/>
      <c r="BK16" s="59"/>
      <c r="BL16" s="59"/>
      <c r="BM16" s="59"/>
      <c r="BN16" s="59"/>
      <c r="BO16" s="59"/>
      <c r="BP16" s="59"/>
      <c r="BQ16" s="59"/>
      <c r="BR16" s="59"/>
      <c r="BS16" s="59"/>
      <c r="BT16" s="59"/>
      <c r="BU16" s="59"/>
      <c r="BV16" s="59"/>
      <c r="BW16" s="59"/>
      <c r="BX16" s="59"/>
    </row>
    <row r="17" spans="1:76" s="46" customFormat="1" ht="14.5" x14ac:dyDescent="0.35">
      <c r="A17" s="65">
        <v>38261</v>
      </c>
      <c r="B17" s="66">
        <f t="shared" si="0"/>
        <v>15.7</v>
      </c>
      <c r="C17" s="66">
        <f t="shared" si="1"/>
        <v>29.5</v>
      </c>
      <c r="D17" s="67">
        <f t="shared" si="2"/>
        <v>28.408285036558823</v>
      </c>
      <c r="E17" s="67">
        <f t="shared" si="2"/>
        <v>26.397896143345022</v>
      </c>
      <c r="F17" s="67">
        <f t="shared" si="3"/>
        <v>9.0000000000000036</v>
      </c>
      <c r="G17" s="66">
        <f t="shared" si="4"/>
        <v>10.799999999999994</v>
      </c>
      <c r="I17" s="67">
        <f t="shared" si="5"/>
        <v>29.274537695590325</v>
      </c>
      <c r="J17" s="67" t="str">
        <f t="shared" si="5"/>
        <v/>
      </c>
      <c r="K17" s="67" t="str">
        <f t="shared" si="5"/>
        <v/>
      </c>
      <c r="M17" s="65">
        <v>38261</v>
      </c>
      <c r="N17" s="68">
        <v>45440</v>
      </c>
      <c r="O17" s="68">
        <v>42583.612999999998</v>
      </c>
      <c r="P17" s="68">
        <v>2856.3870000000002</v>
      </c>
      <c r="Q17" s="68">
        <v>52510</v>
      </c>
      <c r="R17" s="68">
        <v>28.408285036558823</v>
      </c>
      <c r="S17" s="68">
        <v>26.397896143345022</v>
      </c>
      <c r="T17" s="51"/>
      <c r="U17" s="65">
        <v>38261</v>
      </c>
      <c r="V17" s="68">
        <v>13.3</v>
      </c>
      <c r="W17" s="65">
        <v>38261</v>
      </c>
      <c r="X17" s="68">
        <v>104.3</v>
      </c>
      <c r="Y17" s="68">
        <v>4.2999999999999972</v>
      </c>
      <c r="Z17" s="69">
        <f t="shared" si="6"/>
        <v>9.0000000000000036</v>
      </c>
      <c r="AA17" s="68"/>
      <c r="AB17" s="65">
        <v>38261</v>
      </c>
      <c r="AC17" s="68">
        <v>103.4</v>
      </c>
      <c r="AD17" s="68">
        <v>3.4000000000000057</v>
      </c>
      <c r="AE17" s="68">
        <v>14.2</v>
      </c>
      <c r="AF17" s="68">
        <v>13.1</v>
      </c>
      <c r="AG17" s="70">
        <f t="shared" si="7"/>
        <v>13.1</v>
      </c>
      <c r="AH17" s="51"/>
      <c r="AI17" s="61">
        <f t="shared" si="8"/>
        <v>14.2</v>
      </c>
      <c r="AJ17" s="71">
        <f t="shared" si="9"/>
        <v>10.799999999999994</v>
      </c>
      <c r="AK17" s="65">
        <v>38261</v>
      </c>
      <c r="AL17" s="68">
        <v>29.5</v>
      </c>
      <c r="AM17" s="68">
        <v>15.7</v>
      </c>
      <c r="AN17" s="68">
        <v>16.899999999999999</v>
      </c>
      <c r="AO17" s="51"/>
      <c r="AP17" s="71">
        <f t="shared" si="10"/>
        <v>16.899999999999999</v>
      </c>
      <c r="AQ17" s="71">
        <f t="shared" si="11"/>
        <v>15.7</v>
      </c>
      <c r="AR17" s="51"/>
      <c r="AS17" s="72"/>
      <c r="AT17" s="73">
        <v>38261</v>
      </c>
      <c r="AU17" s="74">
        <v>45440</v>
      </c>
      <c r="AV17" s="74">
        <v>29.274537695590325</v>
      </c>
      <c r="AW17" s="74"/>
      <c r="AX17" s="74"/>
      <c r="AY17" s="57"/>
      <c r="AZ17" s="65">
        <v>38869</v>
      </c>
      <c r="BA17" s="68">
        <v>13.7</v>
      </c>
      <c r="BB17" s="57"/>
      <c r="BC17" s="57"/>
      <c r="BD17" s="57"/>
      <c r="BE17" s="57"/>
      <c r="BF17" s="57"/>
      <c r="BG17" s="57"/>
      <c r="BH17" s="59"/>
      <c r="BI17" s="59"/>
      <c r="BJ17" s="59"/>
      <c r="BK17" s="59"/>
      <c r="BL17" s="59"/>
      <c r="BM17" s="59"/>
      <c r="BN17" s="59"/>
      <c r="BO17" s="59"/>
      <c r="BP17" s="59"/>
      <c r="BQ17" s="59"/>
      <c r="BR17" s="59"/>
      <c r="BS17" s="59"/>
      <c r="BT17" s="59"/>
      <c r="BU17" s="59"/>
      <c r="BV17" s="59"/>
      <c r="BW17" s="59"/>
      <c r="BX17" s="59"/>
    </row>
    <row r="18" spans="1:76" s="46" customFormat="1" ht="14.5" x14ac:dyDescent="0.35">
      <c r="A18" s="65">
        <v>38292</v>
      </c>
      <c r="B18" s="66">
        <f t="shared" si="0"/>
        <v>14.8</v>
      </c>
      <c r="C18" s="66">
        <f t="shared" si="1"/>
        <v>28.9</v>
      </c>
      <c r="D18" s="67">
        <f t="shared" si="2"/>
        <v>45.871757407363049</v>
      </c>
      <c r="E18" s="67">
        <f t="shared" si="2"/>
        <v>34.276850343644703</v>
      </c>
      <c r="F18" s="67">
        <f t="shared" si="3"/>
        <v>10.700000000000003</v>
      </c>
      <c r="G18" s="66">
        <f t="shared" si="4"/>
        <v>11.999999999999995</v>
      </c>
      <c r="I18" s="67">
        <f t="shared" si="5"/>
        <v>38.2987382987383</v>
      </c>
      <c r="J18" s="67" t="str">
        <f t="shared" si="5"/>
        <v/>
      </c>
      <c r="K18" s="67" t="str">
        <f t="shared" si="5"/>
        <v/>
      </c>
      <c r="M18" s="65">
        <v>38292</v>
      </c>
      <c r="N18" s="68">
        <v>50970</v>
      </c>
      <c r="O18" s="68">
        <v>47254.732000000004</v>
      </c>
      <c r="P18" s="68">
        <v>3715.268</v>
      </c>
      <c r="Q18" s="68">
        <v>60900</v>
      </c>
      <c r="R18" s="68">
        <v>45.871757407363049</v>
      </c>
      <c r="S18" s="68">
        <v>34.276850343644703</v>
      </c>
      <c r="T18" s="51"/>
      <c r="U18" s="65">
        <v>38292</v>
      </c>
      <c r="V18" s="68">
        <v>13.5</v>
      </c>
      <c r="W18" s="65">
        <v>38292</v>
      </c>
      <c r="X18" s="68">
        <v>102.8</v>
      </c>
      <c r="Y18" s="68">
        <v>2.7999999999999972</v>
      </c>
      <c r="Z18" s="69">
        <f t="shared" si="6"/>
        <v>10.700000000000003</v>
      </c>
      <c r="AA18" s="68"/>
      <c r="AB18" s="65">
        <v>38292</v>
      </c>
      <c r="AC18" s="68">
        <v>101.9</v>
      </c>
      <c r="AD18" s="68">
        <v>1.9000000000000057</v>
      </c>
      <c r="AE18" s="68">
        <v>13.9</v>
      </c>
      <c r="AF18" s="68">
        <v>13.2</v>
      </c>
      <c r="AG18" s="70">
        <f t="shared" si="7"/>
        <v>13.2</v>
      </c>
      <c r="AH18" s="51"/>
      <c r="AI18" s="61">
        <f t="shared" si="8"/>
        <v>13.9</v>
      </c>
      <c r="AJ18" s="71">
        <f t="shared" si="9"/>
        <v>11.999999999999995</v>
      </c>
      <c r="AK18" s="65">
        <v>38292</v>
      </c>
      <c r="AL18" s="68">
        <v>28.9</v>
      </c>
      <c r="AM18" s="68">
        <v>14.8</v>
      </c>
      <c r="AN18" s="68">
        <v>16.8</v>
      </c>
      <c r="AO18" s="51"/>
      <c r="AP18" s="71">
        <f t="shared" si="10"/>
        <v>16.8</v>
      </c>
      <c r="AQ18" s="71">
        <f t="shared" si="11"/>
        <v>14.8</v>
      </c>
      <c r="AR18" s="51"/>
      <c r="AS18" s="72"/>
      <c r="AT18" s="73">
        <v>38292</v>
      </c>
      <c r="AU18" s="74">
        <v>50970</v>
      </c>
      <c r="AV18" s="74">
        <v>38.2987382987383</v>
      </c>
      <c r="AW18" s="74"/>
      <c r="AX18" s="74"/>
      <c r="AY18" s="57"/>
      <c r="AZ18" s="65">
        <v>38961</v>
      </c>
      <c r="BA18" s="68">
        <v>12.2</v>
      </c>
      <c r="BB18" s="57"/>
      <c r="BC18" s="57"/>
      <c r="BD18" s="57"/>
      <c r="BE18" s="57"/>
      <c r="BF18" s="57"/>
      <c r="BG18" s="57"/>
      <c r="BH18" s="59"/>
      <c r="BI18" s="59"/>
      <c r="BJ18" s="59"/>
      <c r="BK18" s="59"/>
      <c r="BL18" s="59"/>
      <c r="BM18" s="59"/>
      <c r="BN18" s="59"/>
      <c r="BO18" s="59"/>
      <c r="BP18" s="59"/>
      <c r="BQ18" s="59"/>
      <c r="BR18" s="59"/>
      <c r="BS18" s="59"/>
      <c r="BT18" s="59"/>
      <c r="BU18" s="59"/>
      <c r="BV18" s="59"/>
      <c r="BW18" s="59"/>
      <c r="BX18" s="59"/>
    </row>
    <row r="19" spans="1:76" s="46" customFormat="1" ht="14.5" x14ac:dyDescent="0.35">
      <c r="A19" s="65">
        <v>38322</v>
      </c>
      <c r="B19" s="66">
        <f t="shared" si="0"/>
        <v>14.4</v>
      </c>
      <c r="C19" s="66">
        <f t="shared" si="1"/>
        <v>27.6</v>
      </c>
      <c r="D19" s="67">
        <f t="shared" si="2"/>
        <v>32.735444671022513</v>
      </c>
      <c r="E19" s="67">
        <f t="shared" si="2"/>
        <v>21.632263554453125</v>
      </c>
      <c r="F19" s="67">
        <f t="shared" si="3"/>
        <v>12.099999999999994</v>
      </c>
      <c r="G19" s="66">
        <f t="shared" si="4"/>
        <v>13.200000000000003</v>
      </c>
      <c r="I19" s="67">
        <f t="shared" si="5"/>
        <v>24.512515067716091</v>
      </c>
      <c r="J19" s="67" t="str">
        <f t="shared" si="5"/>
        <v/>
      </c>
      <c r="K19" s="67" t="str">
        <f t="shared" si="5"/>
        <v/>
      </c>
      <c r="M19" s="65">
        <v>38322</v>
      </c>
      <c r="N19" s="68">
        <v>52680</v>
      </c>
      <c r="O19" s="68">
        <v>48946.487999999998</v>
      </c>
      <c r="P19" s="68">
        <v>3733.5120000000002</v>
      </c>
      <c r="Q19" s="68">
        <v>63790</v>
      </c>
      <c r="R19" s="68">
        <v>32.735444671022513</v>
      </c>
      <c r="S19" s="68">
        <v>21.632263554453125</v>
      </c>
      <c r="T19" s="51"/>
      <c r="U19" s="65">
        <v>38322</v>
      </c>
      <c r="V19" s="68">
        <v>14.5</v>
      </c>
      <c r="W19" s="65">
        <v>38322</v>
      </c>
      <c r="X19" s="68">
        <v>102.4</v>
      </c>
      <c r="Y19" s="68">
        <v>2.4000000000000057</v>
      </c>
      <c r="Z19" s="69">
        <f t="shared" si="6"/>
        <v>12.099999999999994</v>
      </c>
      <c r="AA19" s="68"/>
      <c r="AB19" s="65">
        <v>38322</v>
      </c>
      <c r="AC19" s="68">
        <v>101.3</v>
      </c>
      <c r="AD19" s="68">
        <v>1.2999999999999972</v>
      </c>
      <c r="AE19" s="68">
        <v>14.5</v>
      </c>
      <c r="AF19" s="68">
        <v>13.3</v>
      </c>
      <c r="AG19" s="70">
        <f t="shared" si="7"/>
        <v>13.3</v>
      </c>
      <c r="AH19" s="51"/>
      <c r="AI19" s="61">
        <f t="shared" si="8"/>
        <v>14.5</v>
      </c>
      <c r="AJ19" s="71">
        <f t="shared" si="9"/>
        <v>13.200000000000003</v>
      </c>
      <c r="AK19" s="65">
        <v>38322</v>
      </c>
      <c r="AL19" s="68">
        <v>27.6</v>
      </c>
      <c r="AM19" s="68">
        <v>14.4</v>
      </c>
      <c r="AN19" s="68">
        <v>16.7</v>
      </c>
      <c r="AO19" s="51"/>
      <c r="AP19" s="71">
        <f t="shared" si="10"/>
        <v>16.7</v>
      </c>
      <c r="AQ19" s="71">
        <f t="shared" si="11"/>
        <v>14.4</v>
      </c>
      <c r="AR19" s="51"/>
      <c r="AS19" s="72"/>
      <c r="AT19" s="73">
        <v>38322</v>
      </c>
      <c r="AU19" s="74">
        <v>52680</v>
      </c>
      <c r="AV19" s="74">
        <v>24.512515067716091</v>
      </c>
      <c r="AW19" s="74"/>
      <c r="AX19" s="74"/>
      <c r="AY19" s="57"/>
      <c r="AZ19" s="65">
        <v>39052</v>
      </c>
      <c r="BA19" s="68">
        <v>12.5</v>
      </c>
      <c r="BB19" s="57"/>
      <c r="BC19" s="57"/>
      <c r="BD19" s="57"/>
      <c r="BE19" s="57"/>
      <c r="BF19" s="57"/>
      <c r="BG19" s="57"/>
      <c r="BH19" s="59"/>
      <c r="BI19" s="59"/>
      <c r="BJ19" s="59"/>
      <c r="BK19" s="59"/>
      <c r="BL19" s="59"/>
      <c r="BM19" s="59"/>
      <c r="BN19" s="59"/>
      <c r="BO19" s="59"/>
      <c r="BP19" s="59"/>
      <c r="BQ19" s="59"/>
      <c r="BR19" s="59"/>
      <c r="BS19" s="59"/>
      <c r="BT19" s="59"/>
      <c r="BU19" s="59"/>
      <c r="BV19" s="59"/>
      <c r="BW19" s="59"/>
      <c r="BX19" s="59"/>
    </row>
    <row r="20" spans="1:76" s="46" customFormat="1" ht="14.5" x14ac:dyDescent="0.35">
      <c r="A20" s="65">
        <v>38353</v>
      </c>
      <c r="B20" s="66">
        <f t="shared" si="0"/>
        <v>20.9</v>
      </c>
      <c r="C20" s="66">
        <f t="shared" si="1"/>
        <v>24.5</v>
      </c>
      <c r="D20" s="67">
        <f t="shared" si="2"/>
        <v>42.052646317558107</v>
      </c>
      <c r="E20" s="67">
        <f t="shared" si="2"/>
        <v>25.79607837469673</v>
      </c>
      <c r="F20" s="67">
        <f t="shared" si="3"/>
        <v>12.299999999999994</v>
      </c>
      <c r="G20" s="66">
        <f t="shared" si="4"/>
        <v>10.599999999999994</v>
      </c>
      <c r="I20" s="67">
        <f t="shared" si="5"/>
        <v>23.914991319930561</v>
      </c>
      <c r="J20" s="75">
        <f t="shared" si="5"/>
        <v>54.7</v>
      </c>
      <c r="K20" s="67" t="str">
        <f t="shared" si="5"/>
        <v/>
      </c>
      <c r="M20" s="65">
        <v>38353</v>
      </c>
      <c r="N20" s="68">
        <v>44255</v>
      </c>
      <c r="O20" s="68">
        <v>41954.273999999998</v>
      </c>
      <c r="P20" s="68">
        <v>2300.7260000000001</v>
      </c>
      <c r="Q20" s="68">
        <v>50727</v>
      </c>
      <c r="R20" s="68">
        <v>42.052646317558107</v>
      </c>
      <c r="S20" s="68">
        <v>25.79607837469673</v>
      </c>
      <c r="T20" s="51"/>
      <c r="U20" s="65">
        <v>38353</v>
      </c>
      <c r="V20" s="68">
        <v>14.2</v>
      </c>
      <c r="W20" s="65">
        <v>38353</v>
      </c>
      <c r="X20" s="68">
        <v>101.9</v>
      </c>
      <c r="Y20" s="68">
        <v>1.9000000000000057</v>
      </c>
      <c r="Z20" s="69">
        <f t="shared" si="6"/>
        <v>12.299999999999994</v>
      </c>
      <c r="AA20" s="68"/>
      <c r="AB20" s="65">
        <v>38353</v>
      </c>
      <c r="AC20" s="68">
        <v>100.9</v>
      </c>
      <c r="AD20" s="68">
        <v>0.90000000000000568</v>
      </c>
      <c r="AE20" s="68">
        <v>11.5</v>
      </c>
      <c r="AF20" s="68">
        <v>11.5</v>
      </c>
      <c r="AG20" s="70">
        <f t="shared" si="7"/>
        <v>11.5</v>
      </c>
      <c r="AH20" s="51"/>
      <c r="AI20" s="61">
        <f t="shared" si="8"/>
        <v>11.5</v>
      </c>
      <c r="AJ20" s="71">
        <f t="shared" si="9"/>
        <v>10.599999999999994</v>
      </c>
      <c r="AK20" s="65">
        <v>38353</v>
      </c>
      <c r="AL20" s="68">
        <v>24.5</v>
      </c>
      <c r="AM20" s="68">
        <v>20.9</v>
      </c>
      <c r="AN20" s="68">
        <v>20.9</v>
      </c>
      <c r="AO20" s="51"/>
      <c r="AP20" s="71">
        <f t="shared" si="10"/>
        <v>20.9</v>
      </c>
      <c r="AQ20" s="71">
        <f t="shared" si="11"/>
        <v>20.9</v>
      </c>
      <c r="AR20" s="51"/>
      <c r="AS20" s="72"/>
      <c r="AT20" s="73">
        <v>38353</v>
      </c>
      <c r="AU20" s="74">
        <v>44255</v>
      </c>
      <c r="AV20" s="74">
        <v>23.914991319930561</v>
      </c>
      <c r="AW20" s="74">
        <v>54.7</v>
      </c>
      <c r="AX20" s="76"/>
      <c r="AY20" s="57"/>
      <c r="AZ20" s="65">
        <v>39142</v>
      </c>
      <c r="BA20" s="68">
        <v>13.8</v>
      </c>
      <c r="BB20" s="57"/>
      <c r="BC20" s="57"/>
      <c r="BD20" s="57"/>
      <c r="BE20" s="57"/>
      <c r="BF20" s="57"/>
      <c r="BG20" s="57"/>
      <c r="BH20" s="59"/>
      <c r="BI20" s="59"/>
      <c r="BJ20" s="59"/>
      <c r="BK20" s="59"/>
      <c r="BL20" s="59"/>
      <c r="BM20" s="59"/>
      <c r="BN20" s="59"/>
      <c r="BO20" s="59"/>
      <c r="BP20" s="59"/>
      <c r="BQ20" s="59"/>
      <c r="BR20" s="59"/>
      <c r="BS20" s="59"/>
      <c r="BT20" s="59"/>
      <c r="BU20" s="59"/>
      <c r="BV20" s="59"/>
      <c r="BW20" s="59"/>
      <c r="BX20" s="59"/>
    </row>
    <row r="21" spans="1:76" s="46" customFormat="1" ht="14.5" x14ac:dyDescent="0.35">
      <c r="A21" s="65">
        <v>38384</v>
      </c>
      <c r="B21" s="66">
        <f t="shared" si="0"/>
        <v>7.6</v>
      </c>
      <c r="C21" s="66">
        <f t="shared" si="1"/>
        <v>24.5</v>
      </c>
      <c r="D21" s="67">
        <f t="shared" si="2"/>
        <v>30.039943609022558</v>
      </c>
      <c r="E21" s="67">
        <f t="shared" si="2"/>
        <v>-6.9440678954306545</v>
      </c>
      <c r="F21" s="67">
        <f t="shared" si="3"/>
        <v>9.4999999999999947</v>
      </c>
      <c r="G21" s="66">
        <f t="shared" si="4"/>
        <v>13.399999999999995</v>
      </c>
      <c r="I21" s="67">
        <f t="shared" si="5"/>
        <v>-5.040576881886766</v>
      </c>
      <c r="J21" s="67">
        <f t="shared" si="5"/>
        <v>54.5</v>
      </c>
      <c r="K21" s="67" t="str">
        <f t="shared" si="5"/>
        <v/>
      </c>
      <c r="M21" s="65">
        <v>38384</v>
      </c>
      <c r="N21" s="68">
        <v>39901</v>
      </c>
      <c r="O21" s="68">
        <v>36756.908000000003</v>
      </c>
      <c r="P21" s="68">
        <v>3144.0920000000001</v>
      </c>
      <c r="Q21" s="68">
        <v>44276</v>
      </c>
      <c r="R21" s="68">
        <v>30.039943609022558</v>
      </c>
      <c r="S21" s="68">
        <v>-6.9440678954306545</v>
      </c>
      <c r="T21" s="51"/>
      <c r="U21" s="65">
        <v>38384</v>
      </c>
      <c r="V21" s="68">
        <v>13.4</v>
      </c>
      <c r="W21" s="65">
        <v>38384</v>
      </c>
      <c r="X21" s="68">
        <v>103.9</v>
      </c>
      <c r="Y21" s="68">
        <v>3.9000000000000057</v>
      </c>
      <c r="Z21" s="69">
        <f t="shared" si="6"/>
        <v>9.4999999999999947</v>
      </c>
      <c r="AA21" s="68"/>
      <c r="AB21" s="65">
        <v>38384</v>
      </c>
      <c r="AC21" s="68">
        <v>102.4</v>
      </c>
      <c r="AD21" s="68">
        <v>2.4000000000000057</v>
      </c>
      <c r="AE21" s="68">
        <v>15.8</v>
      </c>
      <c r="AF21" s="68">
        <v>13.6</v>
      </c>
      <c r="AG21" s="70">
        <f t="shared" si="7"/>
        <v>13.6</v>
      </c>
      <c r="AH21" s="51"/>
      <c r="AI21" s="61">
        <f t="shared" si="8"/>
        <v>15.8</v>
      </c>
      <c r="AJ21" s="71">
        <f t="shared" si="9"/>
        <v>13.399999999999995</v>
      </c>
      <c r="AK21" s="65">
        <v>38384</v>
      </c>
      <c r="AL21" s="68">
        <v>24.5</v>
      </c>
      <c r="AM21" s="68">
        <v>7.6</v>
      </c>
      <c r="AN21" s="68">
        <v>16.899999999999999</v>
      </c>
      <c r="AO21" s="51"/>
      <c r="AP21" s="71">
        <f t="shared" si="10"/>
        <v>16.899999999999999</v>
      </c>
      <c r="AQ21" s="71">
        <f t="shared" si="11"/>
        <v>7.6</v>
      </c>
      <c r="AR21" s="51"/>
      <c r="AS21" s="72"/>
      <c r="AT21" s="73">
        <v>38384</v>
      </c>
      <c r="AU21" s="74">
        <v>39901</v>
      </c>
      <c r="AV21" s="74">
        <v>-5.040576881886766</v>
      </c>
      <c r="AW21" s="74">
        <v>54.5</v>
      </c>
      <c r="AX21" s="76"/>
      <c r="AY21" s="57"/>
      <c r="AZ21" s="65">
        <v>39234</v>
      </c>
      <c r="BA21" s="68">
        <v>15</v>
      </c>
      <c r="BB21" s="57"/>
      <c r="BC21" s="57"/>
      <c r="BD21" s="57"/>
      <c r="BE21" s="57"/>
      <c r="BF21" s="57"/>
      <c r="BG21" s="57"/>
      <c r="BH21" s="59"/>
      <c r="BI21" s="59"/>
      <c r="BJ21" s="59"/>
      <c r="BK21" s="59"/>
      <c r="BL21" s="59"/>
      <c r="BM21" s="59"/>
      <c r="BN21" s="59"/>
      <c r="BO21" s="59"/>
      <c r="BP21" s="59"/>
      <c r="BQ21" s="59"/>
      <c r="BR21" s="59"/>
      <c r="BS21" s="59"/>
      <c r="BT21" s="59"/>
      <c r="BU21" s="59"/>
      <c r="BV21" s="59"/>
      <c r="BW21" s="59"/>
      <c r="BX21" s="59"/>
    </row>
    <row r="22" spans="1:76" s="46" customFormat="1" ht="14.5" x14ac:dyDescent="0.35">
      <c r="A22" s="65">
        <v>38412</v>
      </c>
      <c r="B22" s="66">
        <f t="shared" si="0"/>
        <v>15.1</v>
      </c>
      <c r="C22" s="66">
        <f t="shared" si="1"/>
        <v>25.3</v>
      </c>
      <c r="D22" s="67">
        <f t="shared" si="2"/>
        <v>32.718944268731597</v>
      </c>
      <c r="E22" s="67">
        <f t="shared" si="2"/>
        <v>16.501168717751629</v>
      </c>
      <c r="F22" s="67">
        <f t="shared" si="3"/>
        <v>10.299999999999997</v>
      </c>
      <c r="G22" s="66">
        <f t="shared" si="4"/>
        <v>12.499999999999995</v>
      </c>
      <c r="I22" s="67">
        <f t="shared" si="5"/>
        <v>18.782676047247143</v>
      </c>
      <c r="J22" s="67">
        <f t="shared" si="5"/>
        <v>57.9</v>
      </c>
      <c r="K22" s="67" t="str">
        <f t="shared" si="5"/>
        <v/>
      </c>
      <c r="M22" s="65">
        <v>38412</v>
      </c>
      <c r="N22" s="68">
        <v>55209</v>
      </c>
      <c r="O22" s="68">
        <v>51507.646999999997</v>
      </c>
      <c r="P22" s="68">
        <v>3701.3530000000001</v>
      </c>
      <c r="Q22" s="68">
        <v>60845</v>
      </c>
      <c r="R22" s="68">
        <v>32.718944268731597</v>
      </c>
      <c r="S22" s="68">
        <v>16.501168717751629</v>
      </c>
      <c r="T22" s="51"/>
      <c r="U22" s="65">
        <v>38412</v>
      </c>
      <c r="V22" s="68">
        <v>13</v>
      </c>
      <c r="W22" s="65">
        <v>38412</v>
      </c>
      <c r="X22" s="68">
        <v>102.7</v>
      </c>
      <c r="Y22" s="68">
        <v>2.7000000000000028</v>
      </c>
      <c r="Z22" s="69">
        <f t="shared" si="6"/>
        <v>10.299999999999997</v>
      </c>
      <c r="AA22" s="68"/>
      <c r="AB22" s="65">
        <v>38412</v>
      </c>
      <c r="AC22" s="68">
        <v>101.4</v>
      </c>
      <c r="AD22" s="68">
        <v>1.4000000000000057</v>
      </c>
      <c r="AE22" s="68">
        <v>13.9</v>
      </c>
      <c r="AF22" s="68">
        <v>13.7</v>
      </c>
      <c r="AG22" s="70">
        <f t="shared" si="7"/>
        <v>13.7</v>
      </c>
      <c r="AH22" s="51"/>
      <c r="AI22" s="61">
        <f t="shared" si="8"/>
        <v>13.9</v>
      </c>
      <c r="AJ22" s="71">
        <f t="shared" si="9"/>
        <v>12.499999999999995</v>
      </c>
      <c r="AK22" s="65">
        <v>38412</v>
      </c>
      <c r="AL22" s="68">
        <v>25.3</v>
      </c>
      <c r="AM22" s="68">
        <v>15.1</v>
      </c>
      <c r="AN22" s="68">
        <v>16.2</v>
      </c>
      <c r="AO22" s="51"/>
      <c r="AP22" s="71">
        <f t="shared" si="10"/>
        <v>16.2</v>
      </c>
      <c r="AQ22" s="71">
        <f t="shared" si="11"/>
        <v>15.1</v>
      </c>
      <c r="AR22" s="51"/>
      <c r="AS22" s="72"/>
      <c r="AT22" s="73">
        <v>38412</v>
      </c>
      <c r="AU22" s="74">
        <v>55209</v>
      </c>
      <c r="AV22" s="74">
        <v>18.782676047247143</v>
      </c>
      <c r="AW22" s="74">
        <v>57.9</v>
      </c>
      <c r="AX22" s="76"/>
      <c r="AY22" s="57"/>
      <c r="AZ22" s="65">
        <v>39326</v>
      </c>
      <c r="BA22" s="68">
        <v>14.3</v>
      </c>
      <c r="BB22" s="57"/>
      <c r="BC22" s="57"/>
      <c r="BD22" s="57"/>
      <c r="BE22" s="57"/>
      <c r="BF22" s="57"/>
      <c r="BG22" s="57"/>
      <c r="BH22" s="59"/>
      <c r="BI22" s="59"/>
      <c r="BJ22" s="59"/>
      <c r="BK22" s="59"/>
      <c r="BL22" s="59"/>
      <c r="BM22" s="59"/>
      <c r="BN22" s="59"/>
      <c r="BO22" s="59"/>
      <c r="BP22" s="59"/>
      <c r="BQ22" s="59"/>
      <c r="BR22" s="59"/>
      <c r="BS22" s="59"/>
      <c r="BT22" s="59"/>
      <c r="BU22" s="59"/>
      <c r="BV22" s="59"/>
      <c r="BW22" s="59"/>
      <c r="BX22" s="59"/>
    </row>
    <row r="23" spans="1:76" s="46" customFormat="1" ht="14.5" x14ac:dyDescent="0.35">
      <c r="A23" s="65">
        <v>38443</v>
      </c>
      <c r="B23" s="66">
        <f t="shared" si="0"/>
        <v>16</v>
      </c>
      <c r="C23" s="66">
        <f t="shared" si="1"/>
        <v>25.7</v>
      </c>
      <c r="D23" s="67">
        <f t="shared" si="2"/>
        <v>31.787981065189243</v>
      </c>
      <c r="E23" s="67">
        <f t="shared" si="2"/>
        <v>12.704440900014063</v>
      </c>
      <c r="F23" s="67">
        <f t="shared" si="3"/>
        <v>10.700000000000003</v>
      </c>
      <c r="G23" s="66">
        <f t="shared" si="4"/>
        <v>11.600000000000005</v>
      </c>
      <c r="I23" s="67">
        <f t="shared" si="5"/>
        <v>16.408568717317127</v>
      </c>
      <c r="J23" s="67">
        <f t="shared" si="5"/>
        <v>56.7</v>
      </c>
      <c r="K23" s="67" t="str">
        <f t="shared" si="5"/>
        <v/>
      </c>
      <c r="M23" s="65">
        <v>38443</v>
      </c>
      <c r="N23" s="68">
        <v>57656</v>
      </c>
      <c r="O23" s="68">
        <v>52999.561999999998</v>
      </c>
      <c r="P23" s="68">
        <v>4656.4380000000001</v>
      </c>
      <c r="Q23" s="68">
        <v>62084</v>
      </c>
      <c r="R23" s="68">
        <v>31.787981065189243</v>
      </c>
      <c r="S23" s="68">
        <v>12.704440900014063</v>
      </c>
      <c r="T23" s="51"/>
      <c r="U23" s="65">
        <v>38443</v>
      </c>
      <c r="V23" s="68">
        <v>12.5</v>
      </c>
      <c r="W23" s="65">
        <v>38443</v>
      </c>
      <c r="X23" s="68">
        <v>101.8</v>
      </c>
      <c r="Y23" s="68">
        <v>1.7999999999999972</v>
      </c>
      <c r="Z23" s="69">
        <f t="shared" si="6"/>
        <v>10.700000000000003</v>
      </c>
      <c r="AA23" s="68"/>
      <c r="AB23" s="65">
        <v>38443</v>
      </c>
      <c r="AC23" s="68">
        <v>100.6</v>
      </c>
      <c r="AD23" s="68">
        <v>0.59999999999999432</v>
      </c>
      <c r="AE23" s="68">
        <v>12.2</v>
      </c>
      <c r="AF23" s="68">
        <v>13.3</v>
      </c>
      <c r="AG23" s="70">
        <f t="shared" si="7"/>
        <v>13.3</v>
      </c>
      <c r="AH23" s="51"/>
      <c r="AI23" s="61">
        <f t="shared" si="8"/>
        <v>12.2</v>
      </c>
      <c r="AJ23" s="71">
        <f t="shared" si="9"/>
        <v>11.600000000000005</v>
      </c>
      <c r="AK23" s="65">
        <v>38443</v>
      </c>
      <c r="AL23" s="68">
        <v>25.7</v>
      </c>
      <c r="AM23" s="68">
        <v>16</v>
      </c>
      <c r="AN23" s="68">
        <v>16.2</v>
      </c>
      <c r="AO23" s="51"/>
      <c r="AP23" s="71">
        <f t="shared" si="10"/>
        <v>16.2</v>
      </c>
      <c r="AQ23" s="71">
        <f t="shared" si="11"/>
        <v>16</v>
      </c>
      <c r="AR23" s="51"/>
      <c r="AS23" s="72"/>
      <c r="AT23" s="73">
        <v>38443</v>
      </c>
      <c r="AU23" s="74">
        <v>57656</v>
      </c>
      <c r="AV23" s="74">
        <v>16.408568717317127</v>
      </c>
      <c r="AW23" s="74">
        <v>56.7</v>
      </c>
      <c r="AX23" s="76"/>
      <c r="AY23" s="57"/>
      <c r="AZ23" s="65">
        <v>39417</v>
      </c>
      <c r="BA23" s="68">
        <v>13.9</v>
      </c>
      <c r="BB23" s="57"/>
      <c r="BC23" s="57"/>
      <c r="BD23" s="57"/>
      <c r="BE23" s="57"/>
      <c r="BF23" s="57"/>
      <c r="BG23" s="57"/>
      <c r="BH23" s="59"/>
      <c r="BI23" s="59"/>
      <c r="BJ23" s="59"/>
      <c r="BK23" s="59"/>
      <c r="BL23" s="59"/>
      <c r="BM23" s="59"/>
      <c r="BN23" s="59"/>
      <c r="BO23" s="59"/>
      <c r="BP23" s="59"/>
      <c r="BQ23" s="59"/>
      <c r="BR23" s="59"/>
      <c r="BS23" s="59"/>
      <c r="BT23" s="59"/>
      <c r="BU23" s="59"/>
      <c r="BV23" s="59"/>
      <c r="BW23" s="59"/>
      <c r="BX23" s="59"/>
    </row>
    <row r="24" spans="1:76" s="46" customFormat="1" ht="14.5" x14ac:dyDescent="0.35">
      <c r="A24" s="65">
        <v>38473</v>
      </c>
      <c r="B24" s="66">
        <f t="shared" si="0"/>
        <v>16.600000000000001</v>
      </c>
      <c r="C24" s="66">
        <f t="shared" si="1"/>
        <v>26.4</v>
      </c>
      <c r="D24" s="67">
        <f t="shared" si="2"/>
        <v>30.278298100080281</v>
      </c>
      <c r="E24" s="67">
        <f t="shared" si="2"/>
        <v>12.295386393040163</v>
      </c>
      <c r="F24" s="67">
        <f t="shared" si="3"/>
        <v>10.600000000000003</v>
      </c>
      <c r="G24" s="66">
        <f t="shared" si="4"/>
        <v>12.200000000000006</v>
      </c>
      <c r="I24" s="67">
        <f t="shared" si="5"/>
        <v>14.919504932067746</v>
      </c>
      <c r="J24" s="67">
        <f t="shared" si="5"/>
        <v>52.9</v>
      </c>
      <c r="K24" s="67" t="str">
        <f t="shared" si="5"/>
        <v/>
      </c>
      <c r="M24" s="65">
        <v>38473</v>
      </c>
      <c r="N24" s="68">
        <v>49397</v>
      </c>
      <c r="O24" s="68">
        <v>45513.858</v>
      </c>
      <c r="P24" s="68">
        <v>3883.1419999999998</v>
      </c>
      <c r="Q24" s="68">
        <v>58422</v>
      </c>
      <c r="R24" s="68">
        <v>30.278298100080281</v>
      </c>
      <c r="S24" s="68">
        <v>12.295386393040163</v>
      </c>
      <c r="T24" s="51"/>
      <c r="U24" s="65">
        <v>38473</v>
      </c>
      <c r="V24" s="68">
        <v>12.4</v>
      </c>
      <c r="W24" s="65">
        <v>38473</v>
      </c>
      <c r="X24" s="68">
        <v>101.8</v>
      </c>
      <c r="Y24" s="68">
        <v>1.7999999999999972</v>
      </c>
      <c r="Z24" s="69">
        <f t="shared" si="6"/>
        <v>10.600000000000003</v>
      </c>
      <c r="AA24" s="68"/>
      <c r="AB24" s="65">
        <v>38473</v>
      </c>
      <c r="AC24" s="68">
        <v>100.6</v>
      </c>
      <c r="AD24" s="68">
        <v>0.59999999999999432</v>
      </c>
      <c r="AE24" s="68">
        <v>12.8</v>
      </c>
      <c r="AF24" s="68">
        <v>13.2</v>
      </c>
      <c r="AG24" s="70">
        <f t="shared" si="7"/>
        <v>13.2</v>
      </c>
      <c r="AH24" s="51"/>
      <c r="AI24" s="61">
        <f t="shared" si="8"/>
        <v>12.8</v>
      </c>
      <c r="AJ24" s="71">
        <f t="shared" si="9"/>
        <v>12.200000000000006</v>
      </c>
      <c r="AK24" s="65">
        <v>38473</v>
      </c>
      <c r="AL24" s="68">
        <v>26.4</v>
      </c>
      <c r="AM24" s="68">
        <v>16.600000000000001</v>
      </c>
      <c r="AN24" s="68">
        <v>16.3</v>
      </c>
      <c r="AO24" s="51"/>
      <c r="AP24" s="71">
        <f t="shared" si="10"/>
        <v>16.3</v>
      </c>
      <c r="AQ24" s="71">
        <f t="shared" si="11"/>
        <v>16.600000000000001</v>
      </c>
      <c r="AR24" s="51"/>
      <c r="AS24" s="72"/>
      <c r="AT24" s="73">
        <v>38473</v>
      </c>
      <c r="AU24" s="74">
        <v>49397</v>
      </c>
      <c r="AV24" s="74">
        <v>14.919504932067746</v>
      </c>
      <c r="AW24" s="74">
        <v>52.9</v>
      </c>
      <c r="AX24" s="76"/>
      <c r="AY24" s="57"/>
      <c r="AZ24" s="65">
        <v>39508</v>
      </c>
      <c r="BA24" s="68">
        <v>11.5</v>
      </c>
      <c r="BB24" s="57"/>
      <c r="BC24" s="57"/>
      <c r="BD24" s="57"/>
      <c r="BE24" s="57"/>
      <c r="BF24" s="57"/>
      <c r="BG24" s="57"/>
      <c r="BH24" s="59"/>
      <c r="BI24" s="59"/>
      <c r="BJ24" s="59"/>
      <c r="BK24" s="59"/>
      <c r="BL24" s="59"/>
      <c r="BM24" s="59"/>
      <c r="BN24" s="59"/>
      <c r="BO24" s="59"/>
      <c r="BP24" s="59"/>
      <c r="BQ24" s="59"/>
      <c r="BR24" s="59"/>
      <c r="BS24" s="59"/>
      <c r="BT24" s="59"/>
      <c r="BU24" s="59"/>
      <c r="BV24" s="59"/>
      <c r="BW24" s="59"/>
      <c r="BX24" s="59"/>
    </row>
    <row r="25" spans="1:76" s="46" customFormat="1" ht="14.5" x14ac:dyDescent="0.35">
      <c r="A25" s="65">
        <v>38504</v>
      </c>
      <c r="B25" s="66">
        <f t="shared" si="0"/>
        <v>16.8</v>
      </c>
      <c r="C25" s="66">
        <f t="shared" si="1"/>
        <v>27.1</v>
      </c>
      <c r="D25" s="67">
        <f t="shared" si="2"/>
        <v>30.507937764757116</v>
      </c>
      <c r="E25" s="67">
        <f t="shared" si="2"/>
        <v>13.938657718463467</v>
      </c>
      <c r="F25" s="67">
        <f t="shared" si="3"/>
        <v>11.700000000000006</v>
      </c>
      <c r="G25" s="66">
        <f t="shared" si="4"/>
        <v>12.4</v>
      </c>
      <c r="I25" s="67">
        <f t="shared" si="5"/>
        <v>14.955106047900518</v>
      </c>
      <c r="J25" s="67">
        <f t="shared" si="5"/>
        <v>51.7</v>
      </c>
      <c r="K25" s="67" t="str">
        <f t="shared" si="5"/>
        <v/>
      </c>
      <c r="M25" s="65">
        <v>38504</v>
      </c>
      <c r="N25" s="68">
        <v>56205</v>
      </c>
      <c r="O25" s="68">
        <v>52218.406999999999</v>
      </c>
      <c r="P25" s="68">
        <v>3986.5929999999998</v>
      </c>
      <c r="Q25" s="68">
        <v>65930</v>
      </c>
      <c r="R25" s="68">
        <v>30.507937764757116</v>
      </c>
      <c r="S25" s="68">
        <v>13.938657718463467</v>
      </c>
      <c r="T25" s="51"/>
      <c r="U25" s="65">
        <v>38504</v>
      </c>
      <c r="V25" s="68">
        <v>13.3</v>
      </c>
      <c r="W25" s="65">
        <v>38504</v>
      </c>
      <c r="X25" s="68">
        <v>101.6</v>
      </c>
      <c r="Y25" s="68">
        <v>1.5999999999999943</v>
      </c>
      <c r="Z25" s="69">
        <f t="shared" si="6"/>
        <v>11.700000000000006</v>
      </c>
      <c r="AA25" s="68"/>
      <c r="AB25" s="65">
        <v>38504</v>
      </c>
      <c r="AC25" s="68">
        <v>100.5</v>
      </c>
      <c r="AD25" s="68">
        <v>0.5</v>
      </c>
      <c r="AE25" s="68">
        <v>12.9</v>
      </c>
      <c r="AF25" s="68">
        <v>13.2</v>
      </c>
      <c r="AG25" s="70">
        <f t="shared" si="7"/>
        <v>13.2</v>
      </c>
      <c r="AH25" s="51"/>
      <c r="AI25" s="61">
        <f t="shared" si="8"/>
        <v>12.9</v>
      </c>
      <c r="AJ25" s="71">
        <f t="shared" si="9"/>
        <v>12.4</v>
      </c>
      <c r="AK25" s="65">
        <v>38504</v>
      </c>
      <c r="AL25" s="68">
        <v>27.1</v>
      </c>
      <c r="AM25" s="68">
        <v>16.8</v>
      </c>
      <c r="AN25" s="68">
        <v>16.399999999999999</v>
      </c>
      <c r="AO25" s="51"/>
      <c r="AP25" s="71">
        <f t="shared" si="10"/>
        <v>16.399999999999999</v>
      </c>
      <c r="AQ25" s="71">
        <f t="shared" si="11"/>
        <v>16.8</v>
      </c>
      <c r="AR25" s="51"/>
      <c r="AS25" s="72"/>
      <c r="AT25" s="73">
        <v>38504</v>
      </c>
      <c r="AU25" s="74">
        <v>56205</v>
      </c>
      <c r="AV25" s="74">
        <v>14.955106047900518</v>
      </c>
      <c r="AW25" s="74">
        <v>51.7</v>
      </c>
      <c r="AX25" s="76"/>
      <c r="AY25" s="57"/>
      <c r="AZ25" s="65">
        <v>39600</v>
      </c>
      <c r="BA25" s="68">
        <v>10.9</v>
      </c>
      <c r="BB25" s="57"/>
      <c r="BC25" s="57"/>
      <c r="BD25" s="57"/>
      <c r="BE25" s="57"/>
      <c r="BF25" s="57"/>
      <c r="BG25" s="57"/>
      <c r="BH25" s="59"/>
      <c r="BI25" s="59"/>
      <c r="BJ25" s="59"/>
      <c r="BK25" s="59"/>
      <c r="BL25" s="59"/>
      <c r="BM25" s="59"/>
      <c r="BN25" s="59"/>
      <c r="BO25" s="59"/>
      <c r="BP25" s="59"/>
      <c r="BQ25" s="59"/>
      <c r="BR25" s="59"/>
      <c r="BS25" s="59"/>
      <c r="BT25" s="59"/>
      <c r="BU25" s="59"/>
      <c r="BV25" s="59"/>
      <c r="BW25" s="59"/>
      <c r="BX25" s="59"/>
    </row>
    <row r="26" spans="1:76" s="46" customFormat="1" ht="14.5" x14ac:dyDescent="0.35">
      <c r="A26" s="65">
        <v>38534</v>
      </c>
      <c r="B26" s="66">
        <f t="shared" si="0"/>
        <v>16.100000000000001</v>
      </c>
      <c r="C26" s="66">
        <f t="shared" si="1"/>
        <v>27.2</v>
      </c>
      <c r="D26" s="67">
        <f t="shared" si="2"/>
        <v>28.612643023963258</v>
      </c>
      <c r="E26" s="67">
        <f t="shared" si="2"/>
        <v>9.2689944542847904</v>
      </c>
      <c r="F26" s="67">
        <f t="shared" si="3"/>
        <v>11.300000000000002</v>
      </c>
      <c r="G26" s="66">
        <f t="shared" si="4"/>
        <v>11.900000000000002</v>
      </c>
      <c r="I26" s="67">
        <f t="shared" si="5"/>
        <v>12.080440996325031</v>
      </c>
      <c r="J26" s="67">
        <f t="shared" si="5"/>
        <v>51.1</v>
      </c>
      <c r="K26" s="67" t="str">
        <f t="shared" si="5"/>
        <v/>
      </c>
      <c r="M26" s="65">
        <v>38534</v>
      </c>
      <c r="N26" s="68">
        <v>54897</v>
      </c>
      <c r="O26" s="68">
        <v>50654.868000000002</v>
      </c>
      <c r="P26" s="68">
        <v>4242.1319999999996</v>
      </c>
      <c r="Q26" s="68">
        <v>65532</v>
      </c>
      <c r="R26" s="68">
        <v>28.612643023963258</v>
      </c>
      <c r="S26" s="68">
        <v>9.2689944542847904</v>
      </c>
      <c r="T26" s="51"/>
      <c r="U26" s="65">
        <v>38534</v>
      </c>
      <c r="V26" s="68">
        <v>13.1</v>
      </c>
      <c r="W26" s="65">
        <v>38534</v>
      </c>
      <c r="X26" s="68">
        <v>101.8</v>
      </c>
      <c r="Y26" s="68">
        <v>1.7999999999999972</v>
      </c>
      <c r="Z26" s="69">
        <f t="shared" si="6"/>
        <v>11.300000000000002</v>
      </c>
      <c r="AA26" s="68"/>
      <c r="AB26" s="65">
        <v>38534</v>
      </c>
      <c r="AC26" s="68">
        <v>100.8</v>
      </c>
      <c r="AD26" s="68">
        <v>0.79999999999999716</v>
      </c>
      <c r="AE26" s="68">
        <v>12.7</v>
      </c>
      <c r="AF26" s="68">
        <v>13.1</v>
      </c>
      <c r="AG26" s="70">
        <f t="shared" si="7"/>
        <v>13.1</v>
      </c>
      <c r="AH26" s="51"/>
      <c r="AI26" s="61">
        <f t="shared" si="8"/>
        <v>12.7</v>
      </c>
      <c r="AJ26" s="71">
        <f t="shared" si="9"/>
        <v>11.900000000000002</v>
      </c>
      <c r="AK26" s="65">
        <v>38534</v>
      </c>
      <c r="AL26" s="68">
        <v>27.2</v>
      </c>
      <c r="AM26" s="68">
        <v>16.100000000000001</v>
      </c>
      <c r="AN26" s="68">
        <v>16.3</v>
      </c>
      <c r="AO26" s="51"/>
      <c r="AP26" s="71">
        <f t="shared" si="10"/>
        <v>16.3</v>
      </c>
      <c r="AQ26" s="71">
        <f t="shared" si="11"/>
        <v>16.100000000000001</v>
      </c>
      <c r="AR26" s="51"/>
      <c r="AS26" s="72"/>
      <c r="AT26" s="73">
        <v>38534</v>
      </c>
      <c r="AU26" s="74">
        <v>54897</v>
      </c>
      <c r="AV26" s="74">
        <v>12.080440996325031</v>
      </c>
      <c r="AW26" s="74">
        <v>51.1</v>
      </c>
      <c r="AX26" s="76"/>
      <c r="AY26" s="57"/>
      <c r="AZ26" s="65">
        <v>39692</v>
      </c>
      <c r="BA26" s="68">
        <v>9.5</v>
      </c>
      <c r="BB26" s="57"/>
      <c r="BC26" s="57"/>
      <c r="BD26" s="57"/>
      <c r="BE26" s="57"/>
      <c r="BF26" s="57"/>
      <c r="BG26" s="57"/>
      <c r="BH26" s="59"/>
      <c r="BI26" s="59"/>
      <c r="BJ26" s="59"/>
      <c r="BK26" s="59"/>
      <c r="BL26" s="59"/>
      <c r="BM26" s="59"/>
      <c r="BN26" s="59"/>
      <c r="BO26" s="59"/>
      <c r="BP26" s="59"/>
      <c r="BQ26" s="59"/>
      <c r="BR26" s="59"/>
      <c r="BS26" s="59"/>
      <c r="BT26" s="59"/>
      <c r="BU26" s="59"/>
      <c r="BV26" s="59"/>
      <c r="BW26" s="59"/>
      <c r="BX26" s="59"/>
    </row>
    <row r="27" spans="1:76" s="46" customFormat="1" ht="14.5" x14ac:dyDescent="0.35">
      <c r="A27" s="65">
        <v>38565</v>
      </c>
      <c r="B27" s="66">
        <f t="shared" si="0"/>
        <v>16</v>
      </c>
      <c r="C27" s="66">
        <f t="shared" si="1"/>
        <v>27.4</v>
      </c>
      <c r="D27" s="67">
        <f t="shared" si="2"/>
        <v>33.161943714090953</v>
      </c>
      <c r="E27" s="67">
        <f t="shared" si="2"/>
        <v>22.657414487963017</v>
      </c>
      <c r="F27" s="67">
        <f t="shared" si="3"/>
        <v>12.100000000000003</v>
      </c>
      <c r="G27" s="66">
        <f t="shared" si="4"/>
        <v>12.200000000000003</v>
      </c>
      <c r="I27" s="67">
        <f t="shared" si="5"/>
        <v>23.399756519510476</v>
      </c>
      <c r="J27" s="67">
        <f t="shared" si="5"/>
        <v>52.6</v>
      </c>
      <c r="K27" s="67" t="str">
        <f t="shared" si="5"/>
        <v/>
      </c>
      <c r="M27" s="65">
        <v>38565</v>
      </c>
      <c r="N27" s="68">
        <v>57777</v>
      </c>
      <c r="O27" s="68">
        <v>54170.082000000002</v>
      </c>
      <c r="P27" s="68">
        <v>3606.9180000000001</v>
      </c>
      <c r="Q27" s="68">
        <v>68372</v>
      </c>
      <c r="R27" s="68">
        <v>33.161943714090953</v>
      </c>
      <c r="S27" s="68">
        <v>22.657414487963017</v>
      </c>
      <c r="T27" s="51"/>
      <c r="U27" s="65">
        <v>38565</v>
      </c>
      <c r="V27" s="68">
        <v>13.4</v>
      </c>
      <c r="W27" s="65">
        <v>38565</v>
      </c>
      <c r="X27" s="68">
        <v>101.3</v>
      </c>
      <c r="Y27" s="68">
        <v>1.2999999999999972</v>
      </c>
      <c r="Z27" s="69">
        <f t="shared" si="6"/>
        <v>12.100000000000003</v>
      </c>
      <c r="AA27" s="68"/>
      <c r="AB27" s="65">
        <v>38565</v>
      </c>
      <c r="AC27" s="68">
        <v>100.3</v>
      </c>
      <c r="AD27" s="68">
        <v>0.29999999999999716</v>
      </c>
      <c r="AE27" s="68">
        <v>12.5</v>
      </c>
      <c r="AF27" s="68">
        <v>13</v>
      </c>
      <c r="AG27" s="70">
        <f t="shared" si="7"/>
        <v>13</v>
      </c>
      <c r="AH27" s="51"/>
      <c r="AI27" s="61">
        <f t="shared" si="8"/>
        <v>12.5</v>
      </c>
      <c r="AJ27" s="71">
        <f t="shared" si="9"/>
        <v>12.200000000000003</v>
      </c>
      <c r="AK27" s="65">
        <v>38565</v>
      </c>
      <c r="AL27" s="68">
        <v>27.4</v>
      </c>
      <c r="AM27" s="68">
        <v>16</v>
      </c>
      <c r="AN27" s="68">
        <v>16.3</v>
      </c>
      <c r="AO27" s="51"/>
      <c r="AP27" s="71">
        <f t="shared" si="10"/>
        <v>16.3</v>
      </c>
      <c r="AQ27" s="71">
        <f t="shared" si="11"/>
        <v>16</v>
      </c>
      <c r="AR27" s="51"/>
      <c r="AS27" s="72"/>
      <c r="AT27" s="73">
        <v>38565</v>
      </c>
      <c r="AU27" s="74">
        <v>57777</v>
      </c>
      <c r="AV27" s="74">
        <v>23.399756519510476</v>
      </c>
      <c r="AW27" s="74">
        <v>52.6</v>
      </c>
      <c r="AX27" s="76"/>
      <c r="AY27" s="57"/>
      <c r="AZ27" s="65">
        <v>39783</v>
      </c>
      <c r="BA27" s="68">
        <v>7.1</v>
      </c>
      <c r="BB27" s="57"/>
      <c r="BC27" s="57"/>
      <c r="BD27" s="57"/>
      <c r="BE27" s="57"/>
      <c r="BF27" s="57"/>
      <c r="BG27" s="57"/>
      <c r="BH27" s="59"/>
      <c r="BI27" s="59"/>
      <c r="BJ27" s="59"/>
      <c r="BK27" s="59"/>
      <c r="BL27" s="59"/>
      <c r="BM27" s="59"/>
      <c r="BN27" s="59"/>
      <c r="BO27" s="59"/>
      <c r="BP27" s="59"/>
      <c r="BQ27" s="59"/>
      <c r="BR27" s="59"/>
      <c r="BS27" s="59"/>
      <c r="BT27" s="59"/>
      <c r="BU27" s="59"/>
      <c r="BV27" s="59"/>
      <c r="BW27" s="59"/>
      <c r="BX27" s="59"/>
    </row>
    <row r="28" spans="1:76" s="46" customFormat="1" ht="14.5" x14ac:dyDescent="0.35">
      <c r="A28" s="65">
        <v>38596</v>
      </c>
      <c r="B28" s="66">
        <f t="shared" si="0"/>
        <v>16.5</v>
      </c>
      <c r="C28" s="66">
        <f t="shared" si="1"/>
        <v>27.7</v>
      </c>
      <c r="D28" s="67">
        <f t="shared" si="2"/>
        <v>25.816981741220363</v>
      </c>
      <c r="E28" s="67">
        <f t="shared" si="2"/>
        <v>21.523513794185948</v>
      </c>
      <c r="F28" s="67">
        <f t="shared" si="3"/>
        <v>12.899999999999995</v>
      </c>
      <c r="G28" s="66">
        <f t="shared" si="4"/>
        <v>12.7</v>
      </c>
      <c r="I28" s="67">
        <f t="shared" si="5"/>
        <v>23.367968611368521</v>
      </c>
      <c r="J28" s="67">
        <f t="shared" si="5"/>
        <v>55.1</v>
      </c>
      <c r="K28" s="67" t="str">
        <f t="shared" si="5"/>
        <v/>
      </c>
      <c r="M28" s="65">
        <v>38596</v>
      </c>
      <c r="N28" s="68">
        <v>62571</v>
      </c>
      <c r="O28" s="68">
        <v>57796.012000000002</v>
      </c>
      <c r="P28" s="68">
        <v>4774.9880000000003</v>
      </c>
      <c r="Q28" s="68">
        <v>70148</v>
      </c>
      <c r="R28" s="68">
        <v>25.816981741220363</v>
      </c>
      <c r="S28" s="68">
        <v>21.523513794185948</v>
      </c>
      <c r="T28" s="51"/>
      <c r="U28" s="65">
        <v>38596</v>
      </c>
      <c r="V28" s="68">
        <v>13.8</v>
      </c>
      <c r="W28" s="65">
        <v>38596</v>
      </c>
      <c r="X28" s="68">
        <v>100.9</v>
      </c>
      <c r="Y28" s="68">
        <v>0.90000000000000568</v>
      </c>
      <c r="Z28" s="69">
        <f t="shared" si="6"/>
        <v>12.899999999999995</v>
      </c>
      <c r="AA28" s="68"/>
      <c r="AB28" s="65">
        <v>38596</v>
      </c>
      <c r="AC28" s="68">
        <v>100</v>
      </c>
      <c r="AD28" s="68">
        <v>0</v>
      </c>
      <c r="AE28" s="68">
        <v>12.7</v>
      </c>
      <c r="AF28" s="68">
        <v>13</v>
      </c>
      <c r="AG28" s="70">
        <f t="shared" si="7"/>
        <v>13</v>
      </c>
      <c r="AH28" s="51"/>
      <c r="AI28" s="61">
        <f t="shared" si="8"/>
        <v>12.7</v>
      </c>
      <c r="AJ28" s="71">
        <f t="shared" si="9"/>
        <v>12.7</v>
      </c>
      <c r="AK28" s="65">
        <v>38596</v>
      </c>
      <c r="AL28" s="68">
        <v>27.7</v>
      </c>
      <c r="AM28" s="68">
        <v>16.5</v>
      </c>
      <c r="AN28" s="68">
        <v>16.3</v>
      </c>
      <c r="AO28" s="51"/>
      <c r="AP28" s="71">
        <f t="shared" si="10"/>
        <v>16.3</v>
      </c>
      <c r="AQ28" s="71">
        <f t="shared" si="11"/>
        <v>16.5</v>
      </c>
      <c r="AR28" s="51"/>
      <c r="AS28" s="72"/>
      <c r="AT28" s="73">
        <v>38596</v>
      </c>
      <c r="AU28" s="74">
        <v>62571</v>
      </c>
      <c r="AV28" s="74">
        <v>23.367968611368521</v>
      </c>
      <c r="AW28" s="74">
        <v>55.1</v>
      </c>
      <c r="AX28" s="76"/>
      <c r="AY28" s="57"/>
      <c r="AZ28" s="65">
        <v>39873</v>
      </c>
      <c r="BA28" s="68">
        <v>6.4</v>
      </c>
      <c r="BB28" s="57"/>
      <c r="BC28" s="57"/>
      <c r="BD28" s="57"/>
      <c r="BE28" s="57"/>
      <c r="BF28" s="57"/>
      <c r="BG28" s="57"/>
      <c r="BH28" s="59"/>
      <c r="BI28" s="59"/>
      <c r="BJ28" s="59"/>
      <c r="BK28" s="59"/>
      <c r="BL28" s="59"/>
      <c r="BM28" s="59"/>
      <c r="BN28" s="59"/>
      <c r="BO28" s="59"/>
      <c r="BP28" s="59"/>
      <c r="BQ28" s="59"/>
      <c r="BR28" s="59"/>
      <c r="BS28" s="59"/>
      <c r="BT28" s="59"/>
      <c r="BU28" s="59"/>
      <c r="BV28" s="59"/>
      <c r="BW28" s="59"/>
      <c r="BX28" s="59"/>
    </row>
    <row r="29" spans="1:76" s="46" customFormat="1" ht="14.5" x14ac:dyDescent="0.35">
      <c r="A29" s="65">
        <v>38626</v>
      </c>
      <c r="B29" s="66">
        <f t="shared" si="0"/>
        <v>16.100000000000001</v>
      </c>
      <c r="C29" s="66">
        <f t="shared" si="1"/>
        <v>27.6</v>
      </c>
      <c r="D29" s="67">
        <f t="shared" si="2"/>
        <v>29.546752999428683</v>
      </c>
      <c r="E29" s="67">
        <f t="shared" si="2"/>
        <v>20.210030088334683</v>
      </c>
      <c r="F29" s="67">
        <f t="shared" si="3"/>
        <v>12.599999999999998</v>
      </c>
      <c r="G29" s="66">
        <f t="shared" si="4"/>
        <v>12.399999999999995</v>
      </c>
      <c r="I29" s="67">
        <f t="shared" si="5"/>
        <v>23.340669014084504</v>
      </c>
      <c r="J29" s="67">
        <f t="shared" si="5"/>
        <v>54.1</v>
      </c>
      <c r="K29" s="67" t="str">
        <f t="shared" si="5"/>
        <v/>
      </c>
      <c r="M29" s="65">
        <v>38626</v>
      </c>
      <c r="N29" s="68">
        <v>56046</v>
      </c>
      <c r="O29" s="68">
        <v>51189.773999999998</v>
      </c>
      <c r="P29" s="68">
        <v>4856.2259999999997</v>
      </c>
      <c r="Q29" s="68">
        <v>68025</v>
      </c>
      <c r="R29" s="68">
        <v>29.546752999428683</v>
      </c>
      <c r="S29" s="68">
        <v>20.210030088334683</v>
      </c>
      <c r="T29" s="51"/>
      <c r="U29" s="65">
        <v>38626</v>
      </c>
      <c r="V29" s="68">
        <v>13.8</v>
      </c>
      <c r="W29" s="65">
        <v>38626</v>
      </c>
      <c r="X29" s="68">
        <v>101.2</v>
      </c>
      <c r="Y29" s="68">
        <v>1.2000000000000028</v>
      </c>
      <c r="Z29" s="69">
        <f t="shared" si="6"/>
        <v>12.599999999999998</v>
      </c>
      <c r="AA29" s="68"/>
      <c r="AB29" s="65">
        <v>38626</v>
      </c>
      <c r="AC29" s="68">
        <v>100.4</v>
      </c>
      <c r="AD29" s="68">
        <v>0.40000000000000568</v>
      </c>
      <c r="AE29" s="68">
        <v>12.8</v>
      </c>
      <c r="AF29" s="68">
        <v>13</v>
      </c>
      <c r="AG29" s="70">
        <f t="shared" si="7"/>
        <v>13</v>
      </c>
      <c r="AH29" s="51"/>
      <c r="AI29" s="61">
        <f t="shared" si="8"/>
        <v>12.8</v>
      </c>
      <c r="AJ29" s="71">
        <f t="shared" si="9"/>
        <v>12.399999999999995</v>
      </c>
      <c r="AK29" s="65">
        <v>38626</v>
      </c>
      <c r="AL29" s="68">
        <v>27.6</v>
      </c>
      <c r="AM29" s="68">
        <v>16.100000000000001</v>
      </c>
      <c r="AN29" s="68">
        <v>16.3</v>
      </c>
      <c r="AO29" s="51"/>
      <c r="AP29" s="71">
        <f t="shared" si="10"/>
        <v>16.3</v>
      </c>
      <c r="AQ29" s="71">
        <f t="shared" si="11"/>
        <v>16.100000000000001</v>
      </c>
      <c r="AR29" s="51"/>
      <c r="AS29" s="72"/>
      <c r="AT29" s="73">
        <v>38626</v>
      </c>
      <c r="AU29" s="74">
        <v>56046</v>
      </c>
      <c r="AV29" s="74">
        <v>23.340669014084504</v>
      </c>
      <c r="AW29" s="74">
        <v>54.1</v>
      </c>
      <c r="AX29" s="76"/>
      <c r="AY29" s="57"/>
      <c r="AZ29" s="65">
        <v>39965</v>
      </c>
      <c r="BA29" s="68">
        <v>8.1999999999999993</v>
      </c>
      <c r="BB29" s="57"/>
      <c r="BC29" s="57"/>
      <c r="BD29" s="57"/>
      <c r="BE29" s="57"/>
      <c r="BF29" s="57"/>
      <c r="BG29" s="57"/>
      <c r="BH29" s="59"/>
      <c r="BI29" s="59"/>
      <c r="BJ29" s="59"/>
      <c r="BK29" s="59"/>
      <c r="BL29" s="59"/>
      <c r="BM29" s="59"/>
      <c r="BN29" s="59"/>
      <c r="BO29" s="59"/>
      <c r="BP29" s="59"/>
      <c r="BQ29" s="59"/>
      <c r="BR29" s="59"/>
      <c r="BS29" s="59"/>
      <c r="BT29" s="59"/>
      <c r="BU29" s="59"/>
      <c r="BV29" s="59"/>
      <c r="BW29" s="59"/>
      <c r="BX29" s="59"/>
    </row>
    <row r="30" spans="1:76" s="46" customFormat="1" ht="14.5" x14ac:dyDescent="0.35">
      <c r="A30" s="65">
        <v>38657</v>
      </c>
      <c r="B30" s="66">
        <f t="shared" si="0"/>
        <v>16.600000000000001</v>
      </c>
      <c r="C30" s="66">
        <f t="shared" si="1"/>
        <v>27.8</v>
      </c>
      <c r="D30" s="67">
        <f t="shared" si="2"/>
        <v>18.546798029556648</v>
      </c>
      <c r="E30" s="67">
        <f t="shared" si="2"/>
        <v>21.394631970402443</v>
      </c>
      <c r="F30" s="67">
        <f t="shared" si="3"/>
        <v>12.800000000000002</v>
      </c>
      <c r="G30" s="66">
        <f t="shared" si="4"/>
        <v>11.800000000000006</v>
      </c>
      <c r="I30" s="67">
        <f t="shared" si="5"/>
        <v>20.97312144398666</v>
      </c>
      <c r="J30" s="67">
        <f t="shared" si="5"/>
        <v>54.1</v>
      </c>
      <c r="K30" s="67" t="str">
        <f t="shared" si="5"/>
        <v/>
      </c>
      <c r="M30" s="65">
        <v>38657</v>
      </c>
      <c r="N30" s="68">
        <v>61660</v>
      </c>
      <c r="O30" s="68">
        <v>57364.707999999999</v>
      </c>
      <c r="P30" s="68">
        <v>4295.2920000000004</v>
      </c>
      <c r="Q30" s="68">
        <v>72195</v>
      </c>
      <c r="R30" s="68">
        <v>18.546798029556648</v>
      </c>
      <c r="S30" s="68">
        <v>21.394631970402443</v>
      </c>
      <c r="T30" s="51"/>
      <c r="U30" s="65">
        <v>38657</v>
      </c>
      <c r="V30" s="68">
        <v>14.1</v>
      </c>
      <c r="W30" s="65">
        <v>38657</v>
      </c>
      <c r="X30" s="68">
        <v>101.3</v>
      </c>
      <c r="Y30" s="68">
        <v>1.2999999999999972</v>
      </c>
      <c r="Z30" s="69">
        <f t="shared" si="6"/>
        <v>12.800000000000002</v>
      </c>
      <c r="AA30" s="68"/>
      <c r="AB30" s="65">
        <v>38657</v>
      </c>
      <c r="AC30" s="68">
        <v>100.6</v>
      </c>
      <c r="AD30" s="68">
        <v>0.59999999999999432</v>
      </c>
      <c r="AE30" s="68">
        <v>12.4</v>
      </c>
      <c r="AF30" s="68">
        <v>12.9</v>
      </c>
      <c r="AG30" s="70">
        <f t="shared" si="7"/>
        <v>12.9</v>
      </c>
      <c r="AH30" s="51"/>
      <c r="AI30" s="61">
        <f t="shared" si="8"/>
        <v>12.4</v>
      </c>
      <c r="AJ30" s="71">
        <f t="shared" si="9"/>
        <v>11.800000000000006</v>
      </c>
      <c r="AK30" s="65">
        <v>38657</v>
      </c>
      <c r="AL30" s="68">
        <v>27.8</v>
      </c>
      <c r="AM30" s="68">
        <v>16.600000000000001</v>
      </c>
      <c r="AN30" s="68">
        <v>16.399999999999999</v>
      </c>
      <c r="AO30" s="51"/>
      <c r="AP30" s="71">
        <f t="shared" si="10"/>
        <v>16.399999999999999</v>
      </c>
      <c r="AQ30" s="71">
        <f t="shared" si="11"/>
        <v>16.600000000000001</v>
      </c>
      <c r="AR30" s="51"/>
      <c r="AS30" s="72"/>
      <c r="AT30" s="73">
        <v>38657</v>
      </c>
      <c r="AU30" s="74">
        <v>61660</v>
      </c>
      <c r="AV30" s="74">
        <v>20.97312144398666</v>
      </c>
      <c r="AW30" s="74">
        <v>54.1</v>
      </c>
      <c r="AX30" s="76"/>
      <c r="AY30" s="57"/>
      <c r="AZ30" s="65">
        <v>40057</v>
      </c>
      <c r="BA30" s="68">
        <v>10.6</v>
      </c>
      <c r="BB30" s="57"/>
      <c r="BC30" s="57"/>
      <c r="BD30" s="57"/>
      <c r="BE30" s="57"/>
      <c r="BF30" s="57"/>
      <c r="BG30" s="57"/>
      <c r="BH30" s="59"/>
      <c r="BI30" s="59"/>
      <c r="BJ30" s="59"/>
      <c r="BK30" s="59"/>
      <c r="BL30" s="59"/>
      <c r="BM30" s="59"/>
      <c r="BN30" s="59"/>
      <c r="BO30" s="59"/>
      <c r="BP30" s="59"/>
      <c r="BQ30" s="59"/>
      <c r="BR30" s="59"/>
      <c r="BS30" s="59"/>
      <c r="BT30" s="59"/>
      <c r="BU30" s="59"/>
      <c r="BV30" s="59"/>
      <c r="BW30" s="59"/>
      <c r="BX30" s="59"/>
    </row>
    <row r="31" spans="1:76" s="46" customFormat="1" ht="14.5" x14ac:dyDescent="0.35">
      <c r="A31" s="65">
        <v>38687</v>
      </c>
      <c r="B31" s="66">
        <f t="shared" si="0"/>
        <v>16.5</v>
      </c>
      <c r="C31" s="66">
        <f t="shared" si="1"/>
        <v>27.2</v>
      </c>
      <c r="D31" s="67">
        <f t="shared" si="2"/>
        <v>18.195641950148929</v>
      </c>
      <c r="E31" s="67">
        <f t="shared" si="2"/>
        <v>22.514138297317686</v>
      </c>
      <c r="F31" s="67">
        <f t="shared" si="3"/>
        <v>11.380000000000006</v>
      </c>
      <c r="G31" s="66">
        <f t="shared" si="4"/>
        <v>11.599999999999994</v>
      </c>
      <c r="I31" s="67">
        <f t="shared" si="5"/>
        <v>22.207668944570994</v>
      </c>
      <c r="J31" s="67">
        <f t="shared" si="5"/>
        <v>54.3</v>
      </c>
      <c r="K31" s="67" t="str">
        <f t="shared" si="5"/>
        <v/>
      </c>
      <c r="M31" s="65">
        <v>38687</v>
      </c>
      <c r="N31" s="68">
        <v>64379</v>
      </c>
      <c r="O31" s="68">
        <v>59966.368000000002</v>
      </c>
      <c r="P31" s="68">
        <v>4412.6319999999996</v>
      </c>
      <c r="Q31" s="68">
        <v>75397</v>
      </c>
      <c r="R31" s="68">
        <v>18.195641950148929</v>
      </c>
      <c r="S31" s="68">
        <v>22.514138297317686</v>
      </c>
      <c r="T31" s="51"/>
      <c r="U31" s="65">
        <v>38687</v>
      </c>
      <c r="V31" s="68">
        <v>12.98</v>
      </c>
      <c r="W31" s="65">
        <v>38687</v>
      </c>
      <c r="X31" s="68">
        <v>101.6</v>
      </c>
      <c r="Y31" s="68">
        <v>1.5999999999999943</v>
      </c>
      <c r="Z31" s="69">
        <f t="shared" si="6"/>
        <v>11.380000000000006</v>
      </c>
      <c r="AA31" s="68"/>
      <c r="AB31" s="65">
        <v>38687</v>
      </c>
      <c r="AC31" s="68">
        <v>100.9</v>
      </c>
      <c r="AD31" s="68">
        <v>0.90000000000000568</v>
      </c>
      <c r="AE31" s="68">
        <v>12.5</v>
      </c>
      <c r="AF31" s="68">
        <v>12.9</v>
      </c>
      <c r="AG31" s="70">
        <f t="shared" si="7"/>
        <v>12.9</v>
      </c>
      <c r="AH31" s="51"/>
      <c r="AI31" s="61">
        <f t="shared" si="8"/>
        <v>12.5</v>
      </c>
      <c r="AJ31" s="71">
        <f t="shared" si="9"/>
        <v>11.599999999999994</v>
      </c>
      <c r="AK31" s="65">
        <v>38687</v>
      </c>
      <c r="AL31" s="68">
        <v>27.2</v>
      </c>
      <c r="AM31" s="68">
        <v>16.5</v>
      </c>
      <c r="AN31" s="68">
        <v>16.399999999999999</v>
      </c>
      <c r="AO31" s="51"/>
      <c r="AP31" s="71">
        <f t="shared" si="10"/>
        <v>16.399999999999999</v>
      </c>
      <c r="AQ31" s="71">
        <f t="shared" si="11"/>
        <v>16.5</v>
      </c>
      <c r="AR31" s="51"/>
      <c r="AS31" s="72"/>
      <c r="AT31" s="73">
        <v>38687</v>
      </c>
      <c r="AU31" s="74">
        <v>64379</v>
      </c>
      <c r="AV31" s="74">
        <v>22.207668944570994</v>
      </c>
      <c r="AW31" s="74">
        <v>54.3</v>
      </c>
      <c r="AX31" s="76"/>
      <c r="AY31" s="57"/>
      <c r="AZ31" s="65">
        <v>40148</v>
      </c>
      <c r="BA31" s="68">
        <v>11.9</v>
      </c>
      <c r="BB31" s="57"/>
      <c r="BC31" s="57"/>
      <c r="BD31" s="57"/>
      <c r="BE31" s="57"/>
      <c r="BF31" s="57"/>
      <c r="BG31" s="57"/>
      <c r="BH31" s="59"/>
      <c r="BI31" s="59"/>
      <c r="BJ31" s="59"/>
      <c r="BK31" s="59"/>
      <c r="BL31" s="59"/>
      <c r="BM31" s="59"/>
      <c r="BN31" s="59"/>
      <c r="BO31" s="59"/>
      <c r="BP31" s="59"/>
      <c r="BQ31" s="59"/>
      <c r="BR31" s="59"/>
      <c r="BS31" s="59"/>
      <c r="BT31" s="59"/>
      <c r="BU31" s="59"/>
      <c r="BV31" s="59"/>
      <c r="BW31" s="59"/>
      <c r="BX31" s="59"/>
    </row>
    <row r="32" spans="1:76" s="46" customFormat="1" ht="14.5" x14ac:dyDescent="0.35">
      <c r="A32" s="65">
        <v>38718</v>
      </c>
      <c r="B32" s="66">
        <f t="shared" si="0"/>
        <v>9.8000000000000007</v>
      </c>
      <c r="C32" s="66">
        <f t="shared" si="1"/>
        <v>26.6</v>
      </c>
      <c r="D32" s="67">
        <f t="shared" si="2"/>
        <v>28.385278057050485</v>
      </c>
      <c r="E32" s="67">
        <f t="shared" si="2"/>
        <v>19.525800875496031</v>
      </c>
      <c r="F32" s="67">
        <f t="shared" si="3"/>
        <v>11.899999999999995</v>
      </c>
      <c r="G32" s="66">
        <f t="shared" si="4"/>
        <v>14.5</v>
      </c>
      <c r="I32" s="67">
        <f t="shared" si="5"/>
        <v>25.3937408202463</v>
      </c>
      <c r="J32" s="67">
        <f t="shared" si="5"/>
        <v>52.1</v>
      </c>
      <c r="K32" s="67" t="str">
        <f t="shared" si="5"/>
        <v/>
      </c>
      <c r="M32" s="65">
        <v>38718</v>
      </c>
      <c r="N32" s="68">
        <v>55493</v>
      </c>
      <c r="O32" s="68">
        <v>50146.182000000001</v>
      </c>
      <c r="P32" s="68">
        <v>5346.8180000000002</v>
      </c>
      <c r="Q32" s="68">
        <v>65126</v>
      </c>
      <c r="R32" s="68">
        <v>28.385278057050485</v>
      </c>
      <c r="S32" s="68">
        <v>19.525800875496031</v>
      </c>
      <c r="T32" s="51"/>
      <c r="U32" s="65">
        <v>38718</v>
      </c>
      <c r="V32" s="68">
        <v>13.8</v>
      </c>
      <c r="W32" s="65">
        <v>38718</v>
      </c>
      <c r="X32" s="68">
        <v>101.9</v>
      </c>
      <c r="Y32" s="68">
        <v>1.9000000000000057</v>
      </c>
      <c r="Z32" s="69">
        <f t="shared" si="6"/>
        <v>11.899999999999995</v>
      </c>
      <c r="AA32" s="68"/>
      <c r="AB32" s="65">
        <v>38718</v>
      </c>
      <c r="AC32" s="68">
        <v>101</v>
      </c>
      <c r="AD32" s="68">
        <v>1</v>
      </c>
      <c r="AE32" s="68">
        <v>15.5</v>
      </c>
      <c r="AF32" s="68">
        <v>15.5</v>
      </c>
      <c r="AG32" s="70">
        <f t="shared" si="7"/>
        <v>15.5</v>
      </c>
      <c r="AH32" s="51"/>
      <c r="AI32" s="61">
        <f t="shared" si="8"/>
        <v>15.5</v>
      </c>
      <c r="AJ32" s="71">
        <f t="shared" si="9"/>
        <v>14.5</v>
      </c>
      <c r="AK32" s="65">
        <v>38718</v>
      </c>
      <c r="AL32" s="68">
        <v>26.6</v>
      </c>
      <c r="AM32" s="68">
        <v>9.8000000000000007</v>
      </c>
      <c r="AN32" s="68">
        <v>9.8000000000000007</v>
      </c>
      <c r="AO32" s="51"/>
      <c r="AP32" s="71">
        <f t="shared" si="10"/>
        <v>9.8000000000000007</v>
      </c>
      <c r="AQ32" s="71">
        <f t="shared" si="11"/>
        <v>9.8000000000000007</v>
      </c>
      <c r="AR32" s="51"/>
      <c r="AS32" s="72"/>
      <c r="AT32" s="73">
        <v>38718</v>
      </c>
      <c r="AU32" s="74">
        <v>55493</v>
      </c>
      <c r="AV32" s="74">
        <v>25.3937408202463</v>
      </c>
      <c r="AW32" s="74">
        <v>52.1</v>
      </c>
      <c r="AX32" s="76"/>
      <c r="AY32" s="57"/>
      <c r="AZ32" s="65">
        <v>40238</v>
      </c>
      <c r="BA32" s="68">
        <v>12.2</v>
      </c>
      <c r="BB32" s="57"/>
      <c r="BC32" s="57"/>
      <c r="BD32" s="57"/>
      <c r="BE32" s="57"/>
      <c r="BF32" s="57"/>
      <c r="BG32" s="57"/>
      <c r="BH32" s="59"/>
      <c r="BI32" s="59"/>
      <c r="BJ32" s="59"/>
      <c r="BK32" s="59"/>
      <c r="BL32" s="59"/>
      <c r="BM32" s="59"/>
      <c r="BN32" s="59"/>
      <c r="BO32" s="59"/>
      <c r="BP32" s="59"/>
      <c r="BQ32" s="59"/>
      <c r="BR32" s="59"/>
      <c r="BS32" s="59"/>
      <c r="BT32" s="59"/>
      <c r="BU32" s="59"/>
      <c r="BV32" s="59"/>
      <c r="BW32" s="59"/>
      <c r="BX32" s="59"/>
    </row>
    <row r="33" spans="1:76" s="46" customFormat="1" ht="14.5" x14ac:dyDescent="0.35">
      <c r="A33" s="65">
        <v>38749</v>
      </c>
      <c r="B33" s="66">
        <f t="shared" si="0"/>
        <v>20.100000000000001</v>
      </c>
      <c r="C33" s="66">
        <f t="shared" si="1"/>
        <v>26.6</v>
      </c>
      <c r="D33" s="67">
        <f t="shared" si="2"/>
        <v>22.201644231637907</v>
      </c>
      <c r="E33" s="67">
        <f t="shared" si="2"/>
        <v>26.861353517548313</v>
      </c>
      <c r="F33" s="67">
        <f t="shared" si="3"/>
        <v>13.199999999999994</v>
      </c>
      <c r="G33" s="66">
        <f t="shared" si="4"/>
        <v>8.9999999999999947</v>
      </c>
      <c r="I33" s="67">
        <f t="shared" si="5"/>
        <v>29.267436906343196</v>
      </c>
      <c r="J33" s="67">
        <f t="shared" si="5"/>
        <v>52.1</v>
      </c>
      <c r="K33" s="67" t="str">
        <f t="shared" si="5"/>
        <v/>
      </c>
      <c r="M33" s="65">
        <v>38749</v>
      </c>
      <c r="N33" s="68">
        <v>51579</v>
      </c>
      <c r="O33" s="68">
        <v>46630.311000000002</v>
      </c>
      <c r="P33" s="68">
        <v>4948.6890000000003</v>
      </c>
      <c r="Q33" s="68">
        <v>54106</v>
      </c>
      <c r="R33" s="68">
        <v>22.201644231637907</v>
      </c>
      <c r="S33" s="68">
        <v>26.861353517548313</v>
      </c>
      <c r="T33" s="51"/>
      <c r="U33" s="65">
        <v>38749</v>
      </c>
      <c r="V33" s="68">
        <v>14.1</v>
      </c>
      <c r="W33" s="65">
        <v>38749</v>
      </c>
      <c r="X33" s="68">
        <v>100.9</v>
      </c>
      <c r="Y33" s="68">
        <v>0.90000000000000568</v>
      </c>
      <c r="Z33" s="69">
        <f t="shared" si="6"/>
        <v>13.199999999999994</v>
      </c>
      <c r="AA33" s="68"/>
      <c r="AB33" s="65">
        <v>38749</v>
      </c>
      <c r="AC33" s="68">
        <v>100.4</v>
      </c>
      <c r="AD33" s="68">
        <v>0.40000000000000568</v>
      </c>
      <c r="AE33" s="68">
        <v>9.4</v>
      </c>
      <c r="AF33" s="68">
        <v>12.5</v>
      </c>
      <c r="AG33" s="70">
        <f t="shared" si="7"/>
        <v>12.5</v>
      </c>
      <c r="AH33" s="51"/>
      <c r="AI33" s="61">
        <f t="shared" si="8"/>
        <v>9.4</v>
      </c>
      <c r="AJ33" s="71">
        <f t="shared" si="9"/>
        <v>8.9999999999999947</v>
      </c>
      <c r="AK33" s="65">
        <v>38749</v>
      </c>
      <c r="AL33" s="68">
        <v>26.6</v>
      </c>
      <c r="AM33" s="68">
        <v>20.100000000000001</v>
      </c>
      <c r="AN33" s="68">
        <v>16.2</v>
      </c>
      <c r="AO33" s="51"/>
      <c r="AP33" s="71">
        <f t="shared" si="10"/>
        <v>16.2</v>
      </c>
      <c r="AQ33" s="71">
        <f t="shared" si="11"/>
        <v>20.100000000000001</v>
      </c>
      <c r="AR33" s="51"/>
      <c r="AS33" s="72"/>
      <c r="AT33" s="73">
        <v>38749</v>
      </c>
      <c r="AU33" s="74">
        <v>51579</v>
      </c>
      <c r="AV33" s="74">
        <v>29.267436906343196</v>
      </c>
      <c r="AW33" s="74">
        <v>52.1</v>
      </c>
      <c r="AX33" s="76"/>
      <c r="AY33" s="57"/>
      <c r="AZ33" s="65">
        <v>40330</v>
      </c>
      <c r="BA33" s="68">
        <v>10.8</v>
      </c>
      <c r="BB33" s="57"/>
      <c r="BC33" s="57"/>
      <c r="BD33" s="57"/>
      <c r="BE33" s="57"/>
      <c r="BF33" s="57"/>
      <c r="BG33" s="57"/>
      <c r="BH33" s="59"/>
      <c r="BI33" s="59"/>
      <c r="BJ33" s="59"/>
      <c r="BK33" s="59"/>
      <c r="BL33" s="59"/>
      <c r="BM33" s="59"/>
      <c r="BN33" s="59"/>
      <c r="BO33" s="59"/>
      <c r="BP33" s="59"/>
      <c r="BQ33" s="59"/>
      <c r="BR33" s="59"/>
      <c r="BS33" s="59"/>
      <c r="BT33" s="59"/>
      <c r="BU33" s="59"/>
      <c r="BV33" s="59"/>
      <c r="BW33" s="59"/>
      <c r="BX33" s="59"/>
    </row>
    <row r="34" spans="1:76" s="46" customFormat="1" ht="14.5" x14ac:dyDescent="0.35">
      <c r="A34" s="65">
        <v>38777</v>
      </c>
      <c r="B34" s="66">
        <f t="shared" si="0"/>
        <v>17.8</v>
      </c>
      <c r="C34" s="66">
        <f t="shared" si="1"/>
        <v>29.8</v>
      </c>
      <c r="D34" s="67">
        <f t="shared" si="2"/>
        <v>28.225819705809847</v>
      </c>
      <c r="E34" s="67">
        <f t="shared" si="2"/>
        <v>18.826033734369581</v>
      </c>
      <c r="F34" s="67">
        <f t="shared" si="3"/>
        <v>13.900000000000002</v>
      </c>
      <c r="G34" s="66">
        <f t="shared" si="4"/>
        <v>13.299999999999997</v>
      </c>
      <c r="I34" s="67">
        <f t="shared" si="5"/>
        <v>21.121556267999782</v>
      </c>
      <c r="J34" s="67">
        <f t="shared" si="5"/>
        <v>55.3</v>
      </c>
      <c r="K34" s="67" t="str">
        <f t="shared" si="5"/>
        <v/>
      </c>
      <c r="M34" s="65">
        <v>38777</v>
      </c>
      <c r="N34" s="68">
        <v>66870</v>
      </c>
      <c r="O34" s="68">
        <v>61204.493999999999</v>
      </c>
      <c r="P34" s="68">
        <v>5665.5060000000003</v>
      </c>
      <c r="Q34" s="68">
        <v>78019</v>
      </c>
      <c r="R34" s="68">
        <v>28.225819705809847</v>
      </c>
      <c r="S34" s="68">
        <v>18.826033734369581</v>
      </c>
      <c r="T34" s="51"/>
      <c r="U34" s="65">
        <v>38777</v>
      </c>
      <c r="V34" s="68">
        <v>14.7</v>
      </c>
      <c r="W34" s="65">
        <v>38777</v>
      </c>
      <c r="X34" s="68">
        <v>100.8</v>
      </c>
      <c r="Y34" s="68">
        <v>0.79999999999999716</v>
      </c>
      <c r="Z34" s="69">
        <f t="shared" si="6"/>
        <v>13.900000000000002</v>
      </c>
      <c r="AA34" s="68"/>
      <c r="AB34" s="65">
        <v>38777</v>
      </c>
      <c r="AC34" s="68">
        <v>100.2</v>
      </c>
      <c r="AD34" s="68">
        <v>0.20000000000000284</v>
      </c>
      <c r="AE34" s="68">
        <v>13.5</v>
      </c>
      <c r="AF34" s="68">
        <v>12.8</v>
      </c>
      <c r="AG34" s="70">
        <f t="shared" si="7"/>
        <v>12.8</v>
      </c>
      <c r="AH34" s="51"/>
      <c r="AI34" s="61">
        <f t="shared" si="8"/>
        <v>13.5</v>
      </c>
      <c r="AJ34" s="71">
        <f t="shared" si="9"/>
        <v>13.299999999999997</v>
      </c>
      <c r="AK34" s="65">
        <v>38777</v>
      </c>
      <c r="AL34" s="68">
        <v>29.8</v>
      </c>
      <c r="AM34" s="68">
        <v>17.8</v>
      </c>
      <c r="AN34" s="68">
        <v>16.7</v>
      </c>
      <c r="AO34" s="51"/>
      <c r="AP34" s="71">
        <f t="shared" si="10"/>
        <v>16.7</v>
      </c>
      <c r="AQ34" s="71">
        <f t="shared" si="11"/>
        <v>17.8</v>
      </c>
      <c r="AR34" s="51"/>
      <c r="AS34" s="72"/>
      <c r="AT34" s="73">
        <v>38777</v>
      </c>
      <c r="AU34" s="74">
        <v>66870</v>
      </c>
      <c r="AV34" s="74">
        <v>21.121556267999782</v>
      </c>
      <c r="AW34" s="74">
        <v>55.3</v>
      </c>
      <c r="AX34" s="76"/>
      <c r="AY34" s="57"/>
      <c r="AZ34" s="65">
        <v>40422</v>
      </c>
      <c r="BA34" s="68">
        <v>9.9</v>
      </c>
      <c r="BB34" s="57"/>
      <c r="BC34" s="57"/>
      <c r="BD34" s="57"/>
      <c r="BE34" s="57"/>
      <c r="BF34" s="57"/>
      <c r="BG34" s="57"/>
      <c r="BH34" s="59"/>
      <c r="BI34" s="59"/>
      <c r="BJ34" s="59"/>
      <c r="BK34" s="59"/>
      <c r="BL34" s="59"/>
      <c r="BM34" s="59"/>
      <c r="BN34" s="59"/>
      <c r="BO34" s="59"/>
      <c r="BP34" s="59"/>
      <c r="BQ34" s="59"/>
      <c r="BR34" s="59"/>
      <c r="BS34" s="59"/>
      <c r="BT34" s="59"/>
      <c r="BU34" s="59"/>
      <c r="BV34" s="59"/>
      <c r="BW34" s="59"/>
      <c r="BX34" s="59"/>
    </row>
    <row r="35" spans="1:76" s="46" customFormat="1" ht="14.5" x14ac:dyDescent="0.35">
      <c r="A35" s="65">
        <v>38808</v>
      </c>
      <c r="B35" s="66">
        <f t="shared" si="0"/>
        <v>16.600000000000001</v>
      </c>
      <c r="C35" s="66">
        <f t="shared" si="1"/>
        <v>29.6</v>
      </c>
      <c r="D35" s="67">
        <f t="shared" si="2"/>
        <v>23.748469815089233</v>
      </c>
      <c r="E35" s="67">
        <f t="shared" si="2"/>
        <v>15.182616037468389</v>
      </c>
      <c r="F35" s="67">
        <f t="shared" si="3"/>
        <v>14.299999999999997</v>
      </c>
      <c r="G35" s="66">
        <f t="shared" si="4"/>
        <v>13.000000000000005</v>
      </c>
      <c r="I35" s="67">
        <f t="shared" si="5"/>
        <v>15.252532260302484</v>
      </c>
      <c r="J35" s="67">
        <f t="shared" si="5"/>
        <v>58.1</v>
      </c>
      <c r="K35" s="67" t="str">
        <f t="shared" si="5"/>
        <v/>
      </c>
      <c r="M35" s="65">
        <v>38808</v>
      </c>
      <c r="N35" s="68">
        <v>66450</v>
      </c>
      <c r="O35" s="68">
        <v>61046.281999999999</v>
      </c>
      <c r="P35" s="68">
        <v>5403.7179999999998</v>
      </c>
      <c r="Q35" s="68">
        <v>76828</v>
      </c>
      <c r="R35" s="68">
        <v>23.748469815089233</v>
      </c>
      <c r="S35" s="68">
        <v>15.182616037468389</v>
      </c>
      <c r="T35" s="51"/>
      <c r="U35" s="65">
        <v>38808</v>
      </c>
      <c r="V35" s="68">
        <v>15.5</v>
      </c>
      <c r="W35" s="65">
        <v>38808</v>
      </c>
      <c r="X35" s="68">
        <v>101.2</v>
      </c>
      <c r="Y35" s="68">
        <v>1.2000000000000028</v>
      </c>
      <c r="Z35" s="69">
        <f t="shared" si="6"/>
        <v>14.299999999999997</v>
      </c>
      <c r="AA35" s="68"/>
      <c r="AB35" s="65">
        <v>38808</v>
      </c>
      <c r="AC35" s="68">
        <v>100.6</v>
      </c>
      <c r="AD35" s="68">
        <v>0.59999999999999432</v>
      </c>
      <c r="AE35" s="68">
        <v>13.6</v>
      </c>
      <c r="AF35" s="68">
        <v>13</v>
      </c>
      <c r="AG35" s="70">
        <f t="shared" si="7"/>
        <v>13</v>
      </c>
      <c r="AH35" s="51"/>
      <c r="AI35" s="61">
        <f t="shared" si="8"/>
        <v>13.6</v>
      </c>
      <c r="AJ35" s="71">
        <f t="shared" si="9"/>
        <v>13.000000000000005</v>
      </c>
      <c r="AK35" s="65">
        <v>38808</v>
      </c>
      <c r="AL35" s="68">
        <v>29.6</v>
      </c>
      <c r="AM35" s="68">
        <v>16.600000000000001</v>
      </c>
      <c r="AN35" s="68">
        <v>16.7</v>
      </c>
      <c r="AO35" s="51"/>
      <c r="AP35" s="71">
        <f t="shared" si="10"/>
        <v>16.7</v>
      </c>
      <c r="AQ35" s="71">
        <f t="shared" si="11"/>
        <v>16.600000000000001</v>
      </c>
      <c r="AR35" s="51"/>
      <c r="AS35" s="72"/>
      <c r="AT35" s="73">
        <v>38808</v>
      </c>
      <c r="AU35" s="74">
        <v>66450</v>
      </c>
      <c r="AV35" s="74">
        <v>15.252532260302484</v>
      </c>
      <c r="AW35" s="74">
        <v>58.1</v>
      </c>
      <c r="AX35" s="76"/>
      <c r="AY35" s="57"/>
      <c r="AZ35" s="65">
        <v>40513</v>
      </c>
      <c r="BA35" s="68">
        <v>9.9</v>
      </c>
      <c r="BB35" s="57"/>
      <c r="BC35" s="57"/>
      <c r="BD35" s="57"/>
      <c r="BE35" s="57"/>
      <c r="BF35" s="57"/>
      <c r="BG35" s="57"/>
      <c r="BH35" s="59"/>
      <c r="BI35" s="59"/>
      <c r="BJ35" s="59"/>
      <c r="BK35" s="59"/>
      <c r="BL35" s="59"/>
      <c r="BM35" s="59"/>
      <c r="BN35" s="59"/>
      <c r="BO35" s="59"/>
      <c r="BP35" s="59"/>
      <c r="BQ35" s="59"/>
      <c r="BR35" s="59"/>
      <c r="BS35" s="59"/>
      <c r="BT35" s="59"/>
      <c r="BU35" s="59"/>
      <c r="BV35" s="59"/>
      <c r="BW35" s="59"/>
      <c r="BX35" s="59"/>
    </row>
    <row r="36" spans="1:76" s="46" customFormat="1" ht="14.5" x14ac:dyDescent="0.35">
      <c r="A36" s="65">
        <v>38838</v>
      </c>
      <c r="B36" s="66">
        <f t="shared" si="0"/>
        <v>17.899999999999999</v>
      </c>
      <c r="C36" s="66">
        <f t="shared" si="1"/>
        <v>30.3</v>
      </c>
      <c r="D36" s="67">
        <f t="shared" si="2"/>
        <v>25.076169935983021</v>
      </c>
      <c r="E36" s="67">
        <f t="shared" si="2"/>
        <v>18.883560694854744</v>
      </c>
      <c r="F36" s="67">
        <f t="shared" si="3"/>
        <v>14.599999999999994</v>
      </c>
      <c r="G36" s="66">
        <f t="shared" si="4"/>
        <v>13.2</v>
      </c>
      <c r="I36" s="67">
        <f t="shared" si="5"/>
        <v>21.719942506629959</v>
      </c>
      <c r="J36" s="67">
        <f t="shared" si="5"/>
        <v>54.8</v>
      </c>
      <c r="K36" s="67" t="str">
        <f t="shared" si="5"/>
        <v/>
      </c>
      <c r="M36" s="65">
        <v>38838</v>
      </c>
      <c r="N36" s="68">
        <v>60126</v>
      </c>
      <c r="O36" s="68">
        <v>54108.495000000003</v>
      </c>
      <c r="P36" s="68">
        <v>6017.5050000000001</v>
      </c>
      <c r="Q36" s="68">
        <v>73072</v>
      </c>
      <c r="R36" s="68">
        <v>25.076169935983021</v>
      </c>
      <c r="S36" s="68">
        <v>18.883560694854744</v>
      </c>
      <c r="T36" s="51"/>
      <c r="U36" s="65">
        <v>38838</v>
      </c>
      <c r="V36" s="68">
        <v>16</v>
      </c>
      <c r="W36" s="65">
        <v>38838</v>
      </c>
      <c r="X36" s="68">
        <v>101.4</v>
      </c>
      <c r="Y36" s="68">
        <v>1.4000000000000057</v>
      </c>
      <c r="Z36" s="69">
        <f t="shared" si="6"/>
        <v>14.599999999999994</v>
      </c>
      <c r="AA36" s="68"/>
      <c r="AB36" s="65">
        <v>38838</v>
      </c>
      <c r="AC36" s="68">
        <v>101</v>
      </c>
      <c r="AD36" s="68">
        <v>1</v>
      </c>
      <c r="AE36" s="68">
        <v>14.2</v>
      </c>
      <c r="AF36" s="68">
        <v>13.2</v>
      </c>
      <c r="AG36" s="70">
        <f t="shared" si="7"/>
        <v>13.2</v>
      </c>
      <c r="AH36" s="51"/>
      <c r="AI36" s="61">
        <f t="shared" si="8"/>
        <v>14.2</v>
      </c>
      <c r="AJ36" s="71">
        <f t="shared" si="9"/>
        <v>13.2</v>
      </c>
      <c r="AK36" s="65">
        <v>38838</v>
      </c>
      <c r="AL36" s="68">
        <v>30.3</v>
      </c>
      <c r="AM36" s="68">
        <v>17.899999999999999</v>
      </c>
      <c r="AN36" s="68">
        <v>17</v>
      </c>
      <c r="AO36" s="51"/>
      <c r="AP36" s="71">
        <f t="shared" si="10"/>
        <v>17</v>
      </c>
      <c r="AQ36" s="71">
        <f t="shared" si="11"/>
        <v>17.899999999999999</v>
      </c>
      <c r="AR36" s="51"/>
      <c r="AS36" s="72"/>
      <c r="AT36" s="73">
        <v>38838</v>
      </c>
      <c r="AU36" s="74">
        <v>60126</v>
      </c>
      <c r="AV36" s="74">
        <v>21.719942506629959</v>
      </c>
      <c r="AW36" s="74">
        <v>54.8</v>
      </c>
      <c r="AX36" s="76"/>
      <c r="AY36" s="57"/>
      <c r="AZ36" s="65">
        <v>40603</v>
      </c>
      <c r="BA36" s="68">
        <v>10.199999999999999</v>
      </c>
      <c r="BB36" s="57"/>
      <c r="BC36" s="57"/>
      <c r="BD36" s="57"/>
      <c r="BE36" s="57"/>
      <c r="BF36" s="57"/>
      <c r="BG36" s="57"/>
      <c r="BH36" s="59"/>
      <c r="BI36" s="59"/>
      <c r="BJ36" s="59"/>
      <c r="BK36" s="59"/>
      <c r="BL36" s="59"/>
      <c r="BM36" s="59"/>
      <c r="BN36" s="59"/>
      <c r="BO36" s="59"/>
      <c r="BP36" s="59"/>
      <c r="BQ36" s="59"/>
      <c r="BR36" s="59"/>
      <c r="BS36" s="59"/>
      <c r="BT36" s="59"/>
      <c r="BU36" s="59"/>
      <c r="BV36" s="59"/>
      <c r="BW36" s="59"/>
      <c r="BX36" s="59"/>
    </row>
    <row r="37" spans="1:76" s="46" customFormat="1" ht="14.5" x14ac:dyDescent="0.35">
      <c r="A37" s="65">
        <v>38869</v>
      </c>
      <c r="B37" s="66">
        <f t="shared" si="0"/>
        <v>19.5</v>
      </c>
      <c r="C37" s="66">
        <f t="shared" si="1"/>
        <v>31.3</v>
      </c>
      <c r="D37" s="67">
        <f t="shared" si="2"/>
        <v>23.283785833459731</v>
      </c>
      <c r="E37" s="67">
        <f t="shared" si="2"/>
        <v>16.910496714309957</v>
      </c>
      <c r="F37" s="67">
        <f t="shared" si="3"/>
        <v>13.74</v>
      </c>
      <c r="G37" s="66">
        <f t="shared" si="4"/>
        <v>12.600000000000003</v>
      </c>
      <c r="I37" s="67">
        <f t="shared" si="5"/>
        <v>18.962725736144471</v>
      </c>
      <c r="J37" s="67">
        <f t="shared" si="5"/>
        <v>54.1</v>
      </c>
      <c r="K37" s="67" t="str">
        <f t="shared" si="5"/>
        <v/>
      </c>
      <c r="M37" s="65">
        <v>38869</v>
      </c>
      <c r="N37" s="68">
        <v>66863</v>
      </c>
      <c r="O37" s="68">
        <v>61048.798999999999</v>
      </c>
      <c r="P37" s="68">
        <v>5814.201</v>
      </c>
      <c r="Q37" s="68">
        <v>81281</v>
      </c>
      <c r="R37" s="68">
        <v>23.283785833459731</v>
      </c>
      <c r="S37" s="68">
        <v>16.910496714309957</v>
      </c>
      <c r="T37" s="51"/>
      <c r="U37" s="65">
        <v>38869</v>
      </c>
      <c r="V37" s="68">
        <v>15.24</v>
      </c>
      <c r="W37" s="65">
        <v>38869</v>
      </c>
      <c r="X37" s="68">
        <v>101.5</v>
      </c>
      <c r="Y37" s="68">
        <v>1.5</v>
      </c>
      <c r="Z37" s="69">
        <f t="shared" si="6"/>
        <v>13.74</v>
      </c>
      <c r="AA37" s="68"/>
      <c r="AB37" s="65">
        <v>38869</v>
      </c>
      <c r="AC37" s="68">
        <v>101.3</v>
      </c>
      <c r="AD37" s="68">
        <v>1.2999999999999972</v>
      </c>
      <c r="AE37" s="68">
        <v>13.9</v>
      </c>
      <c r="AF37" s="68">
        <v>13.3</v>
      </c>
      <c r="AG37" s="70">
        <f t="shared" si="7"/>
        <v>13.3</v>
      </c>
      <c r="AH37" s="51"/>
      <c r="AI37" s="61">
        <f t="shared" si="8"/>
        <v>13.9</v>
      </c>
      <c r="AJ37" s="71">
        <f t="shared" si="9"/>
        <v>12.600000000000003</v>
      </c>
      <c r="AK37" s="65">
        <v>38869</v>
      </c>
      <c r="AL37" s="68">
        <v>31.3</v>
      </c>
      <c r="AM37" s="68">
        <v>19.5</v>
      </c>
      <c r="AN37" s="68">
        <v>17.7</v>
      </c>
      <c r="AO37" s="51"/>
      <c r="AP37" s="71">
        <f t="shared" si="10"/>
        <v>17.7</v>
      </c>
      <c r="AQ37" s="71">
        <f t="shared" si="11"/>
        <v>19.5</v>
      </c>
      <c r="AR37" s="51"/>
      <c r="AS37" s="72"/>
      <c r="AT37" s="73">
        <v>38869</v>
      </c>
      <c r="AU37" s="74">
        <v>66863</v>
      </c>
      <c r="AV37" s="74">
        <v>18.962725736144471</v>
      </c>
      <c r="AW37" s="74">
        <v>54.1</v>
      </c>
      <c r="AX37" s="76"/>
      <c r="AY37" s="57"/>
      <c r="AZ37" s="65">
        <v>40695</v>
      </c>
      <c r="BA37" s="68">
        <v>10</v>
      </c>
      <c r="BB37" s="57"/>
      <c r="BC37" s="57"/>
      <c r="BD37" s="57"/>
      <c r="BE37" s="57"/>
      <c r="BF37" s="57"/>
      <c r="BG37" s="57"/>
      <c r="BH37" s="59"/>
      <c r="BI37" s="59"/>
      <c r="BJ37" s="59"/>
      <c r="BK37" s="59"/>
      <c r="BL37" s="59"/>
      <c r="BM37" s="59"/>
      <c r="BN37" s="59"/>
      <c r="BO37" s="59"/>
      <c r="BP37" s="59"/>
      <c r="BQ37" s="59"/>
      <c r="BR37" s="59"/>
      <c r="BS37" s="59"/>
      <c r="BT37" s="59"/>
      <c r="BU37" s="59"/>
      <c r="BV37" s="59"/>
      <c r="BW37" s="59"/>
      <c r="BX37" s="59"/>
    </row>
    <row r="38" spans="1:76" s="46" customFormat="1" ht="14.5" x14ac:dyDescent="0.35">
      <c r="A38" s="65">
        <v>38899</v>
      </c>
      <c r="B38" s="66">
        <f t="shared" si="0"/>
        <v>16.7</v>
      </c>
      <c r="C38" s="66">
        <f t="shared" si="1"/>
        <v>30.5</v>
      </c>
      <c r="D38" s="67">
        <f t="shared" si="2"/>
        <v>22.530977232497101</v>
      </c>
      <c r="E38" s="67">
        <f t="shared" si="2"/>
        <v>19.483718721762333</v>
      </c>
      <c r="F38" s="67">
        <f t="shared" si="3"/>
        <v>15.3</v>
      </c>
      <c r="G38" s="66">
        <f t="shared" si="4"/>
        <v>12.999999999999996</v>
      </c>
      <c r="I38" s="67">
        <f t="shared" si="5"/>
        <v>19.722389201595718</v>
      </c>
      <c r="J38" s="67">
        <f t="shared" si="5"/>
        <v>52.4</v>
      </c>
      <c r="K38" s="67" t="str">
        <f t="shared" si="5"/>
        <v/>
      </c>
      <c r="M38" s="65">
        <v>38899</v>
      </c>
      <c r="N38" s="68">
        <v>65724</v>
      </c>
      <c r="O38" s="68">
        <v>60524.32</v>
      </c>
      <c r="P38" s="68">
        <v>5199.68</v>
      </c>
      <c r="Q38" s="68">
        <v>80297</v>
      </c>
      <c r="R38" s="68">
        <v>22.530977232497101</v>
      </c>
      <c r="S38" s="68">
        <v>19.483718721762333</v>
      </c>
      <c r="T38" s="51"/>
      <c r="U38" s="65">
        <v>38899</v>
      </c>
      <c r="V38" s="68">
        <v>16.3</v>
      </c>
      <c r="W38" s="65">
        <v>38899</v>
      </c>
      <c r="X38" s="68">
        <v>101</v>
      </c>
      <c r="Y38" s="68">
        <v>1</v>
      </c>
      <c r="Z38" s="69">
        <f t="shared" si="6"/>
        <v>15.3</v>
      </c>
      <c r="AA38" s="68"/>
      <c r="AB38" s="65">
        <v>38899</v>
      </c>
      <c r="AC38" s="68">
        <v>100.7</v>
      </c>
      <c r="AD38" s="68">
        <v>0.70000000000000284</v>
      </c>
      <c r="AE38" s="68">
        <v>13.7</v>
      </c>
      <c r="AF38" s="68">
        <v>13.4</v>
      </c>
      <c r="AG38" s="70">
        <f t="shared" si="7"/>
        <v>13.4</v>
      </c>
      <c r="AH38" s="51"/>
      <c r="AI38" s="61">
        <f t="shared" si="8"/>
        <v>13.7</v>
      </c>
      <c r="AJ38" s="71">
        <f t="shared" si="9"/>
        <v>12.999999999999996</v>
      </c>
      <c r="AK38" s="65">
        <v>38899</v>
      </c>
      <c r="AL38" s="68">
        <v>30.5</v>
      </c>
      <c r="AM38" s="68">
        <v>16.7</v>
      </c>
      <c r="AN38" s="68">
        <v>17.600000000000001</v>
      </c>
      <c r="AO38" s="51"/>
      <c r="AP38" s="71">
        <f t="shared" si="10"/>
        <v>17.600000000000001</v>
      </c>
      <c r="AQ38" s="71">
        <f t="shared" si="11"/>
        <v>16.7</v>
      </c>
      <c r="AR38" s="51"/>
      <c r="AS38" s="72"/>
      <c r="AT38" s="73">
        <v>38899</v>
      </c>
      <c r="AU38" s="74">
        <v>65724</v>
      </c>
      <c r="AV38" s="74">
        <v>19.722389201595718</v>
      </c>
      <c r="AW38" s="74">
        <v>52.4</v>
      </c>
      <c r="AX38" s="76"/>
      <c r="AY38" s="57"/>
      <c r="AZ38" s="65">
        <v>40787</v>
      </c>
      <c r="BA38" s="68">
        <v>9.4</v>
      </c>
      <c r="BB38" s="57"/>
      <c r="BC38" s="57"/>
      <c r="BD38" s="57"/>
      <c r="BE38" s="57"/>
      <c r="BF38" s="57"/>
      <c r="BG38" s="57"/>
      <c r="BH38" s="59"/>
      <c r="BI38" s="59"/>
      <c r="BJ38" s="59"/>
      <c r="BK38" s="59"/>
      <c r="BL38" s="59"/>
      <c r="BM38" s="59"/>
      <c r="BN38" s="59"/>
      <c r="BO38" s="59"/>
      <c r="BP38" s="59"/>
      <c r="BQ38" s="59"/>
      <c r="BR38" s="59"/>
      <c r="BS38" s="59"/>
      <c r="BT38" s="59"/>
      <c r="BU38" s="59"/>
      <c r="BV38" s="59"/>
      <c r="BW38" s="59"/>
      <c r="BX38" s="59"/>
    </row>
    <row r="39" spans="1:76" s="46" customFormat="1" ht="14.5" x14ac:dyDescent="0.35">
      <c r="A39" s="65">
        <v>38930</v>
      </c>
      <c r="B39" s="66">
        <f t="shared" si="0"/>
        <v>15.7</v>
      </c>
      <c r="C39" s="66">
        <f t="shared" si="1"/>
        <v>29.1</v>
      </c>
      <c r="D39" s="67">
        <f t="shared" si="2"/>
        <v>32.694670332884805</v>
      </c>
      <c r="E39" s="67">
        <f t="shared" si="2"/>
        <v>21.489912088373792</v>
      </c>
      <c r="F39" s="67">
        <f t="shared" si="3"/>
        <v>14.800000000000004</v>
      </c>
      <c r="G39" s="66">
        <f t="shared" si="4"/>
        <v>12.899999999999995</v>
      </c>
      <c r="I39" s="67">
        <f t="shared" si="5"/>
        <v>24.475137165307995</v>
      </c>
      <c r="J39" s="67">
        <f t="shared" si="5"/>
        <v>53.1</v>
      </c>
      <c r="K39" s="67" t="str">
        <f t="shared" si="5"/>
        <v/>
      </c>
      <c r="M39" s="65">
        <v>38930</v>
      </c>
      <c r="N39" s="68">
        <v>71918</v>
      </c>
      <c r="O39" s="68">
        <v>65811.184999999998</v>
      </c>
      <c r="P39" s="68">
        <v>6106.8149999999996</v>
      </c>
      <c r="Q39" s="68">
        <v>90726</v>
      </c>
      <c r="R39" s="68">
        <v>32.694670332884805</v>
      </c>
      <c r="S39" s="68">
        <v>21.489912088373792</v>
      </c>
      <c r="T39" s="51"/>
      <c r="U39" s="65">
        <v>38930</v>
      </c>
      <c r="V39" s="68">
        <v>16.100000000000001</v>
      </c>
      <c r="W39" s="65">
        <v>38930</v>
      </c>
      <c r="X39" s="68">
        <v>101.3</v>
      </c>
      <c r="Y39" s="68">
        <v>1.2999999999999972</v>
      </c>
      <c r="Z39" s="69">
        <f t="shared" si="6"/>
        <v>14.800000000000004</v>
      </c>
      <c r="AA39" s="68"/>
      <c r="AB39" s="65">
        <v>38930</v>
      </c>
      <c r="AC39" s="68">
        <v>100.9</v>
      </c>
      <c r="AD39" s="68">
        <v>0.90000000000000568</v>
      </c>
      <c r="AE39" s="68">
        <v>13.8</v>
      </c>
      <c r="AF39" s="68">
        <v>13.5</v>
      </c>
      <c r="AG39" s="70">
        <f t="shared" si="7"/>
        <v>13.5</v>
      </c>
      <c r="AH39" s="51"/>
      <c r="AI39" s="61">
        <f t="shared" si="8"/>
        <v>13.8</v>
      </c>
      <c r="AJ39" s="71">
        <f t="shared" si="9"/>
        <v>12.899999999999995</v>
      </c>
      <c r="AK39" s="65">
        <v>38930</v>
      </c>
      <c r="AL39" s="68">
        <v>29.1</v>
      </c>
      <c r="AM39" s="68">
        <v>15.7</v>
      </c>
      <c r="AN39" s="68">
        <v>17.3</v>
      </c>
      <c r="AO39" s="51"/>
      <c r="AP39" s="71">
        <f t="shared" si="10"/>
        <v>17.3</v>
      </c>
      <c r="AQ39" s="71">
        <f t="shared" si="11"/>
        <v>15.7</v>
      </c>
      <c r="AR39" s="51"/>
      <c r="AS39" s="72"/>
      <c r="AT39" s="73">
        <v>38930</v>
      </c>
      <c r="AU39" s="74">
        <v>71918</v>
      </c>
      <c r="AV39" s="74">
        <v>24.475137165307995</v>
      </c>
      <c r="AW39" s="74">
        <v>53.1</v>
      </c>
      <c r="AX39" s="76"/>
      <c r="AY39" s="57"/>
      <c r="AZ39" s="65">
        <v>40878</v>
      </c>
      <c r="BA39" s="68">
        <v>8.8000000000000007</v>
      </c>
      <c r="BB39" s="57"/>
      <c r="BC39" s="57"/>
      <c r="BD39" s="57"/>
      <c r="BE39" s="57"/>
      <c r="BF39" s="57"/>
      <c r="BG39" s="57"/>
      <c r="BH39" s="59"/>
      <c r="BI39" s="59"/>
      <c r="BJ39" s="59"/>
      <c r="BK39" s="59"/>
      <c r="BL39" s="59"/>
      <c r="BM39" s="59"/>
      <c r="BN39" s="59"/>
      <c r="BO39" s="59"/>
      <c r="BP39" s="59"/>
      <c r="BQ39" s="59"/>
      <c r="BR39" s="59"/>
      <c r="BS39" s="59"/>
      <c r="BT39" s="59"/>
      <c r="BU39" s="59"/>
      <c r="BV39" s="59"/>
      <c r="BW39" s="59"/>
      <c r="BX39" s="59"/>
    </row>
    <row r="40" spans="1:76" s="46" customFormat="1" ht="14.5" x14ac:dyDescent="0.35">
      <c r="A40" s="65">
        <v>38961</v>
      </c>
      <c r="B40" s="66">
        <f t="shared" si="0"/>
        <v>16.100000000000001</v>
      </c>
      <c r="C40" s="66">
        <f t="shared" si="1"/>
        <v>28.2</v>
      </c>
      <c r="D40" s="67">
        <f t="shared" si="2"/>
        <v>30.546843815932029</v>
      </c>
      <c r="E40" s="67">
        <f t="shared" si="2"/>
        <v>20.174805486579235</v>
      </c>
      <c r="F40" s="67">
        <f t="shared" si="3"/>
        <v>13.73</v>
      </c>
      <c r="G40" s="66">
        <f t="shared" si="4"/>
        <v>12.699999999999998</v>
      </c>
      <c r="I40" s="67">
        <f t="shared" si="5"/>
        <v>21.882341659874381</v>
      </c>
      <c r="J40" s="67">
        <f t="shared" si="5"/>
        <v>57</v>
      </c>
      <c r="K40" s="67" t="str">
        <f t="shared" si="5"/>
        <v/>
      </c>
      <c r="M40" s="65">
        <v>38961</v>
      </c>
      <c r="N40" s="68">
        <v>76263</v>
      </c>
      <c r="O40" s="68">
        <v>69456.244999999995</v>
      </c>
      <c r="P40" s="68">
        <v>6806.7550000000001</v>
      </c>
      <c r="Q40" s="68">
        <v>91576</v>
      </c>
      <c r="R40" s="68">
        <v>30.546843815932029</v>
      </c>
      <c r="S40" s="68">
        <v>20.174805486579235</v>
      </c>
      <c r="T40" s="51"/>
      <c r="U40" s="65">
        <v>38961</v>
      </c>
      <c r="V40" s="68">
        <v>15.23</v>
      </c>
      <c r="W40" s="65">
        <v>38961</v>
      </c>
      <c r="X40" s="68">
        <v>101.5</v>
      </c>
      <c r="Y40" s="68">
        <v>1.5</v>
      </c>
      <c r="Z40" s="69">
        <f t="shared" si="6"/>
        <v>13.73</v>
      </c>
      <c r="AA40" s="68"/>
      <c r="AB40" s="65">
        <v>38961</v>
      </c>
      <c r="AC40" s="68">
        <v>101.2</v>
      </c>
      <c r="AD40" s="68">
        <v>1.2000000000000028</v>
      </c>
      <c r="AE40" s="68">
        <v>13.9</v>
      </c>
      <c r="AF40" s="68">
        <v>13.5</v>
      </c>
      <c r="AG40" s="70">
        <f t="shared" si="7"/>
        <v>13.5</v>
      </c>
      <c r="AH40" s="51"/>
      <c r="AI40" s="61">
        <f t="shared" si="8"/>
        <v>13.9</v>
      </c>
      <c r="AJ40" s="71">
        <f t="shared" si="9"/>
        <v>12.699999999999998</v>
      </c>
      <c r="AK40" s="65">
        <v>38961</v>
      </c>
      <c r="AL40" s="68">
        <v>28.2</v>
      </c>
      <c r="AM40" s="68">
        <v>16.100000000000001</v>
      </c>
      <c r="AN40" s="68">
        <v>17.2</v>
      </c>
      <c r="AO40" s="51"/>
      <c r="AP40" s="71">
        <f t="shared" si="10"/>
        <v>17.2</v>
      </c>
      <c r="AQ40" s="71">
        <f t="shared" si="11"/>
        <v>16.100000000000001</v>
      </c>
      <c r="AR40" s="51"/>
      <c r="AS40" s="72"/>
      <c r="AT40" s="73">
        <v>38961</v>
      </c>
      <c r="AU40" s="74">
        <v>76263</v>
      </c>
      <c r="AV40" s="74">
        <v>21.882341659874381</v>
      </c>
      <c r="AW40" s="74">
        <v>57</v>
      </c>
      <c r="AX40" s="76"/>
      <c r="AY40" s="57"/>
      <c r="AZ40" s="65">
        <v>40969</v>
      </c>
      <c r="BA40" s="68">
        <v>8.1</v>
      </c>
      <c r="BB40" s="57"/>
      <c r="BC40" s="57"/>
      <c r="BD40" s="57"/>
      <c r="BE40" s="57"/>
      <c r="BF40" s="57"/>
      <c r="BG40" s="57"/>
      <c r="BH40" s="59"/>
      <c r="BI40" s="59"/>
      <c r="BJ40" s="59"/>
      <c r="BK40" s="59"/>
      <c r="BL40" s="59"/>
      <c r="BM40" s="59"/>
      <c r="BN40" s="59"/>
      <c r="BO40" s="59"/>
      <c r="BP40" s="59"/>
      <c r="BQ40" s="59"/>
      <c r="BR40" s="59"/>
      <c r="BS40" s="59"/>
      <c r="BT40" s="59"/>
      <c r="BU40" s="59"/>
      <c r="BV40" s="59"/>
      <c r="BW40" s="59"/>
      <c r="BX40" s="59"/>
    </row>
    <row r="41" spans="1:76" s="46" customFormat="1" ht="14.5" x14ac:dyDescent="0.35">
      <c r="A41" s="65">
        <v>38991</v>
      </c>
      <c r="B41" s="66">
        <f t="shared" si="0"/>
        <v>14.7</v>
      </c>
      <c r="C41" s="66">
        <f t="shared" si="1"/>
        <v>26.8</v>
      </c>
      <c r="D41" s="67">
        <f t="shared" si="2"/>
        <v>29.506798970966557</v>
      </c>
      <c r="E41" s="67">
        <f t="shared" si="2"/>
        <v>16.252816431656854</v>
      </c>
      <c r="F41" s="67">
        <f t="shared" si="3"/>
        <v>13.799999999999994</v>
      </c>
      <c r="G41" s="66">
        <f t="shared" si="4"/>
        <v>13.200000000000006</v>
      </c>
      <c r="I41" s="67">
        <f t="shared" si="5"/>
        <v>14.675445170038898</v>
      </c>
      <c r="J41" s="67">
        <f t="shared" si="5"/>
        <v>54.7</v>
      </c>
      <c r="K41" s="67" t="str">
        <f t="shared" si="5"/>
        <v/>
      </c>
      <c r="M41" s="65">
        <v>38991</v>
      </c>
      <c r="N41" s="68">
        <v>64271</v>
      </c>
      <c r="O41" s="68">
        <v>59509.554000000004</v>
      </c>
      <c r="P41" s="68">
        <v>4761.4459999999999</v>
      </c>
      <c r="Q41" s="68">
        <v>88097</v>
      </c>
      <c r="R41" s="68">
        <v>29.506798970966557</v>
      </c>
      <c r="S41" s="68">
        <v>16.252816431656854</v>
      </c>
      <c r="T41" s="51"/>
      <c r="U41" s="65">
        <v>38991</v>
      </c>
      <c r="V41" s="68">
        <v>15.2</v>
      </c>
      <c r="W41" s="65">
        <v>38991</v>
      </c>
      <c r="X41" s="68">
        <v>101.4</v>
      </c>
      <c r="Y41" s="68">
        <v>1.4000000000000057</v>
      </c>
      <c r="Z41" s="69">
        <f t="shared" si="6"/>
        <v>13.799999999999994</v>
      </c>
      <c r="AA41" s="68"/>
      <c r="AB41" s="65">
        <v>38991</v>
      </c>
      <c r="AC41" s="68">
        <v>101.1</v>
      </c>
      <c r="AD41" s="68">
        <v>1.0999999999999943</v>
      </c>
      <c r="AE41" s="68">
        <v>14.3</v>
      </c>
      <c r="AF41" s="68">
        <v>13.6</v>
      </c>
      <c r="AG41" s="70">
        <f t="shared" si="7"/>
        <v>13.6</v>
      </c>
      <c r="AH41" s="51"/>
      <c r="AI41" s="61">
        <f t="shared" si="8"/>
        <v>14.3</v>
      </c>
      <c r="AJ41" s="71">
        <f t="shared" si="9"/>
        <v>13.200000000000006</v>
      </c>
      <c r="AK41" s="65">
        <v>38991</v>
      </c>
      <c r="AL41" s="68">
        <v>26.8</v>
      </c>
      <c r="AM41" s="68">
        <v>14.7</v>
      </c>
      <c r="AN41" s="68">
        <v>16.899999999999999</v>
      </c>
      <c r="AO41" s="51"/>
      <c r="AP41" s="71">
        <f t="shared" si="10"/>
        <v>16.899999999999999</v>
      </c>
      <c r="AQ41" s="71">
        <f t="shared" si="11"/>
        <v>14.7</v>
      </c>
      <c r="AR41" s="51"/>
      <c r="AS41" s="72"/>
      <c r="AT41" s="73">
        <v>38991</v>
      </c>
      <c r="AU41" s="74">
        <v>64271</v>
      </c>
      <c r="AV41" s="74">
        <v>14.675445170038898</v>
      </c>
      <c r="AW41" s="74">
        <v>54.7</v>
      </c>
      <c r="AX41" s="76"/>
      <c r="AY41" s="57"/>
      <c r="AZ41" s="65">
        <v>41061</v>
      </c>
      <c r="BA41" s="68">
        <v>7.7</v>
      </c>
      <c r="BB41" s="57"/>
      <c r="BC41" s="57"/>
      <c r="BD41" s="57"/>
      <c r="BE41" s="57"/>
      <c r="BF41" s="57"/>
      <c r="BG41" s="57"/>
      <c r="BH41" s="59"/>
      <c r="BI41" s="59"/>
      <c r="BJ41" s="59"/>
      <c r="BK41" s="59"/>
      <c r="BL41" s="59"/>
      <c r="BM41" s="59"/>
      <c r="BN41" s="59"/>
      <c r="BO41" s="59"/>
      <c r="BP41" s="59"/>
      <c r="BQ41" s="59"/>
      <c r="BR41" s="59"/>
      <c r="BS41" s="59"/>
      <c r="BT41" s="59"/>
      <c r="BU41" s="59"/>
      <c r="BV41" s="59"/>
      <c r="BW41" s="59"/>
      <c r="BX41" s="59"/>
    </row>
    <row r="42" spans="1:76" s="46" customFormat="1" ht="14.5" x14ac:dyDescent="0.35">
      <c r="A42" s="65">
        <v>39022</v>
      </c>
      <c r="B42" s="66">
        <f t="shared" si="0"/>
        <v>14.9</v>
      </c>
      <c r="C42" s="66">
        <f t="shared" si="1"/>
        <v>26.6</v>
      </c>
      <c r="D42" s="67">
        <f t="shared" si="2"/>
        <v>32.70586605720618</v>
      </c>
      <c r="E42" s="67">
        <f t="shared" si="2"/>
        <v>17.265050839272121</v>
      </c>
      <c r="F42" s="67">
        <f t="shared" si="3"/>
        <v>12.899999999999995</v>
      </c>
      <c r="G42" s="66">
        <f t="shared" si="4"/>
        <v>12.6</v>
      </c>
      <c r="I42" s="67">
        <f t="shared" si="5"/>
        <v>18.233863120337336</v>
      </c>
      <c r="J42" s="67">
        <f t="shared" si="5"/>
        <v>55.3</v>
      </c>
      <c r="K42" s="67" t="str">
        <f t="shared" si="5"/>
        <v/>
      </c>
      <c r="M42" s="65">
        <v>39022</v>
      </c>
      <c r="N42" s="68">
        <v>72903</v>
      </c>
      <c r="O42" s="68">
        <v>67268.754000000001</v>
      </c>
      <c r="P42" s="68">
        <v>5634.2460000000001</v>
      </c>
      <c r="Q42" s="68">
        <v>95807</v>
      </c>
      <c r="R42" s="68">
        <v>32.70586605720618</v>
      </c>
      <c r="S42" s="68">
        <v>17.265050839272121</v>
      </c>
      <c r="T42" s="51"/>
      <c r="U42" s="65">
        <v>39022</v>
      </c>
      <c r="V42" s="68">
        <v>14.8</v>
      </c>
      <c r="W42" s="65">
        <v>39022</v>
      </c>
      <c r="X42" s="68">
        <v>101.9</v>
      </c>
      <c r="Y42" s="68">
        <v>1.9000000000000057</v>
      </c>
      <c r="Z42" s="69">
        <f t="shared" si="6"/>
        <v>12.899999999999995</v>
      </c>
      <c r="AA42" s="68"/>
      <c r="AB42" s="65">
        <v>39022</v>
      </c>
      <c r="AC42" s="68">
        <v>101.5</v>
      </c>
      <c r="AD42" s="68">
        <v>1.5</v>
      </c>
      <c r="AE42" s="68">
        <v>14.1</v>
      </c>
      <c r="AF42" s="68">
        <v>13.6</v>
      </c>
      <c r="AG42" s="70">
        <f t="shared" si="7"/>
        <v>13.6</v>
      </c>
      <c r="AH42" s="51"/>
      <c r="AI42" s="61">
        <f t="shared" si="8"/>
        <v>14.1</v>
      </c>
      <c r="AJ42" s="71">
        <f t="shared" si="9"/>
        <v>12.6</v>
      </c>
      <c r="AK42" s="65">
        <v>39022</v>
      </c>
      <c r="AL42" s="68">
        <v>26.6</v>
      </c>
      <c r="AM42" s="68">
        <v>14.9</v>
      </c>
      <c r="AN42" s="68">
        <v>16.8</v>
      </c>
      <c r="AO42" s="51"/>
      <c r="AP42" s="71">
        <f t="shared" si="10"/>
        <v>16.8</v>
      </c>
      <c r="AQ42" s="71">
        <f t="shared" si="11"/>
        <v>14.9</v>
      </c>
      <c r="AR42" s="51"/>
      <c r="AS42" s="72"/>
      <c r="AT42" s="73">
        <v>39022</v>
      </c>
      <c r="AU42" s="74">
        <v>72903</v>
      </c>
      <c r="AV42" s="74">
        <v>18.233863120337336</v>
      </c>
      <c r="AW42" s="74">
        <v>55.3</v>
      </c>
      <c r="AX42" s="76"/>
      <c r="AY42" s="57"/>
      <c r="AZ42" s="65">
        <v>41153</v>
      </c>
      <c r="BA42" s="68">
        <v>7.5</v>
      </c>
      <c r="BB42" s="57"/>
      <c r="BC42" s="57"/>
      <c r="BD42" s="57"/>
      <c r="BE42" s="57"/>
      <c r="BF42" s="57"/>
      <c r="BG42" s="57"/>
      <c r="BH42" s="59"/>
      <c r="BI42" s="59"/>
      <c r="BJ42" s="59"/>
      <c r="BK42" s="59"/>
      <c r="BL42" s="59"/>
      <c r="BM42" s="59"/>
      <c r="BN42" s="59"/>
      <c r="BO42" s="59"/>
      <c r="BP42" s="59"/>
      <c r="BQ42" s="59"/>
      <c r="BR42" s="59"/>
      <c r="BS42" s="59"/>
      <c r="BT42" s="59"/>
      <c r="BU42" s="59"/>
      <c r="BV42" s="59"/>
      <c r="BW42" s="59"/>
      <c r="BX42" s="59"/>
    </row>
    <row r="43" spans="1:76" s="46" customFormat="1" ht="14.5" x14ac:dyDescent="0.35">
      <c r="A43" s="65">
        <v>39052</v>
      </c>
      <c r="B43" s="66">
        <f t="shared" si="0"/>
        <v>14.7</v>
      </c>
      <c r="C43" s="66">
        <f t="shared" si="1"/>
        <v>24.5</v>
      </c>
      <c r="D43" s="67">
        <f t="shared" si="2"/>
        <v>24.673395493189386</v>
      </c>
      <c r="E43" s="67">
        <f t="shared" si="2"/>
        <v>13.909346652443572</v>
      </c>
      <c r="F43" s="67">
        <f t="shared" si="3"/>
        <v>12.270000000000003</v>
      </c>
      <c r="G43" s="66">
        <f t="shared" si="4"/>
        <v>12.199999999999994</v>
      </c>
      <c r="I43" s="67">
        <f t="shared" si="5"/>
        <v>13.391012597275509</v>
      </c>
      <c r="J43" s="67">
        <f t="shared" si="5"/>
        <v>54.8</v>
      </c>
      <c r="K43" s="67" t="str">
        <f t="shared" si="5"/>
        <v/>
      </c>
      <c r="M43" s="65">
        <v>39052</v>
      </c>
      <c r="N43" s="68">
        <v>73000</v>
      </c>
      <c r="O43" s="68">
        <v>68307.297999999995</v>
      </c>
      <c r="P43" s="68">
        <v>4692.7020000000002</v>
      </c>
      <c r="Q43" s="68">
        <v>94000</v>
      </c>
      <c r="R43" s="68">
        <v>24.673395493189386</v>
      </c>
      <c r="S43" s="68">
        <v>13.909346652443572</v>
      </c>
      <c r="T43" s="51"/>
      <c r="U43" s="65">
        <v>39052</v>
      </c>
      <c r="V43" s="68">
        <v>15.07</v>
      </c>
      <c r="W43" s="65">
        <v>39052</v>
      </c>
      <c r="X43" s="68">
        <v>102.8</v>
      </c>
      <c r="Y43" s="68">
        <v>2.7999999999999972</v>
      </c>
      <c r="Z43" s="69">
        <f t="shared" si="6"/>
        <v>12.270000000000003</v>
      </c>
      <c r="AA43" s="68"/>
      <c r="AB43" s="65">
        <v>39052</v>
      </c>
      <c r="AC43" s="68">
        <v>102.4</v>
      </c>
      <c r="AD43" s="68">
        <v>2.4000000000000057</v>
      </c>
      <c r="AE43" s="68">
        <v>14.6</v>
      </c>
      <c r="AF43" s="68">
        <v>13.7</v>
      </c>
      <c r="AG43" s="70">
        <f t="shared" si="7"/>
        <v>13.7</v>
      </c>
      <c r="AH43" s="51"/>
      <c r="AI43" s="61">
        <f t="shared" si="8"/>
        <v>14.6</v>
      </c>
      <c r="AJ43" s="71">
        <f t="shared" si="9"/>
        <v>12.199999999999994</v>
      </c>
      <c r="AK43" s="65">
        <v>39052</v>
      </c>
      <c r="AL43" s="68">
        <v>24.5</v>
      </c>
      <c r="AM43" s="68">
        <v>14.7</v>
      </c>
      <c r="AN43" s="68">
        <v>16.600000000000001</v>
      </c>
      <c r="AO43" s="51"/>
      <c r="AP43" s="71">
        <f t="shared" si="10"/>
        <v>16.600000000000001</v>
      </c>
      <c r="AQ43" s="71">
        <f t="shared" si="11"/>
        <v>14.7</v>
      </c>
      <c r="AR43" s="51"/>
      <c r="AS43" s="72"/>
      <c r="AT43" s="73">
        <v>39052</v>
      </c>
      <c r="AU43" s="74">
        <v>73000</v>
      </c>
      <c r="AV43" s="74">
        <v>13.391012597275509</v>
      </c>
      <c r="AW43" s="74">
        <v>54.8</v>
      </c>
      <c r="AX43" s="76"/>
      <c r="AY43" s="57"/>
      <c r="AZ43" s="65">
        <v>41244</v>
      </c>
      <c r="BA43" s="68">
        <v>8.1</v>
      </c>
      <c r="BB43" s="57"/>
      <c r="BC43" s="57"/>
      <c r="BD43" s="57"/>
      <c r="BE43" s="57"/>
      <c r="BF43" s="57"/>
      <c r="BG43" s="57"/>
      <c r="BH43" s="59"/>
      <c r="BI43" s="59"/>
      <c r="BJ43" s="59"/>
      <c r="BK43" s="59"/>
      <c r="BL43" s="59"/>
      <c r="BM43" s="59"/>
      <c r="BN43" s="59"/>
      <c r="BO43" s="59"/>
      <c r="BP43" s="59"/>
      <c r="BQ43" s="59"/>
      <c r="BR43" s="59"/>
      <c r="BS43" s="59"/>
      <c r="BT43" s="59"/>
      <c r="BU43" s="59"/>
      <c r="BV43" s="59"/>
      <c r="BW43" s="59"/>
      <c r="BX43" s="59"/>
    </row>
    <row r="44" spans="1:76" s="46" customFormat="1" ht="14.5" x14ac:dyDescent="0.35">
      <c r="A44" s="65">
        <v>39083</v>
      </c>
      <c r="B44" s="66">
        <f t="shared" si="0"/>
        <v>18.5</v>
      </c>
      <c r="C44" s="66">
        <f t="shared" si="1"/>
        <v>23.4</v>
      </c>
      <c r="D44" s="67">
        <f t="shared" si="2"/>
        <v>32.96379326229156</v>
      </c>
      <c r="E44" s="67">
        <f t="shared" si="2"/>
        <v>29.786590731872675</v>
      </c>
      <c r="F44" s="67">
        <f t="shared" si="3"/>
        <v>13.799999999999997</v>
      </c>
      <c r="G44" s="66">
        <f t="shared" si="4"/>
        <v>10.900000000000002</v>
      </c>
      <c r="I44" s="67">
        <f t="shared" si="5"/>
        <v>27.450309047988036</v>
      </c>
      <c r="J44" s="67">
        <f t="shared" si="5"/>
        <v>55.1</v>
      </c>
      <c r="K44" s="75">
        <f t="shared" si="5"/>
        <v>60.4</v>
      </c>
      <c r="M44" s="65">
        <v>39083</v>
      </c>
      <c r="N44" s="68">
        <v>70726</v>
      </c>
      <c r="O44" s="68">
        <v>65083.020000000004</v>
      </c>
      <c r="P44" s="68">
        <v>5642.98</v>
      </c>
      <c r="Q44" s="68">
        <v>86594</v>
      </c>
      <c r="R44" s="68">
        <v>32.96379326229156</v>
      </c>
      <c r="S44" s="68">
        <v>29.786590731872675</v>
      </c>
      <c r="T44" s="51"/>
      <c r="U44" s="65">
        <v>39083</v>
      </c>
      <c r="V44" s="68">
        <v>16</v>
      </c>
      <c r="W44" s="65">
        <v>39083</v>
      </c>
      <c r="X44" s="68">
        <v>102.2</v>
      </c>
      <c r="Y44" s="68">
        <v>2.2000000000000028</v>
      </c>
      <c r="Z44" s="69">
        <f t="shared" si="6"/>
        <v>13.799999999999997</v>
      </c>
      <c r="AA44" s="68"/>
      <c r="AB44" s="65">
        <v>39083</v>
      </c>
      <c r="AC44" s="68">
        <v>101.8</v>
      </c>
      <c r="AD44" s="68">
        <v>1.7999999999999972</v>
      </c>
      <c r="AE44" s="68">
        <v>12.7</v>
      </c>
      <c r="AF44" s="68">
        <v>12.7</v>
      </c>
      <c r="AG44" s="70">
        <f t="shared" si="7"/>
        <v>12.7</v>
      </c>
      <c r="AH44" s="51"/>
      <c r="AI44" s="61">
        <f t="shared" si="8"/>
        <v>12.7</v>
      </c>
      <c r="AJ44" s="71">
        <f t="shared" si="9"/>
        <v>10.900000000000002</v>
      </c>
      <c r="AK44" s="65">
        <v>39083</v>
      </c>
      <c r="AL44" s="68">
        <v>23.4</v>
      </c>
      <c r="AM44" s="68"/>
      <c r="AN44" s="68"/>
      <c r="AO44" s="51"/>
      <c r="AP44" s="71">
        <f t="shared" si="10"/>
        <v>18.5</v>
      </c>
      <c r="AQ44" s="71">
        <f t="shared" si="11"/>
        <v>18.5</v>
      </c>
      <c r="AR44" s="51"/>
      <c r="AS44" s="72"/>
      <c r="AT44" s="73">
        <v>39083</v>
      </c>
      <c r="AU44" s="74">
        <v>70726</v>
      </c>
      <c r="AV44" s="74">
        <v>27.450309047988036</v>
      </c>
      <c r="AW44" s="74">
        <v>55.1</v>
      </c>
      <c r="AX44" s="74">
        <v>60.4</v>
      </c>
      <c r="AY44" s="57"/>
      <c r="AZ44" s="65">
        <v>41334</v>
      </c>
      <c r="BA44" s="68">
        <v>7.9</v>
      </c>
      <c r="BB44" s="57"/>
      <c r="BC44" s="57"/>
      <c r="BD44" s="57"/>
      <c r="BE44" s="57"/>
      <c r="BF44" s="57"/>
      <c r="BG44" s="57"/>
      <c r="BH44" s="59"/>
      <c r="BI44" s="59"/>
      <c r="BJ44" s="59"/>
      <c r="BK44" s="59"/>
      <c r="BL44" s="59"/>
      <c r="BM44" s="59"/>
      <c r="BN44" s="59"/>
      <c r="BO44" s="59"/>
      <c r="BP44" s="59"/>
      <c r="BQ44" s="59"/>
      <c r="BR44" s="59"/>
      <c r="BS44" s="59"/>
      <c r="BT44" s="59"/>
      <c r="BU44" s="59"/>
      <c r="BV44" s="59"/>
      <c r="BW44" s="59"/>
      <c r="BX44" s="59"/>
    </row>
    <row r="45" spans="1:76" s="46" customFormat="1" ht="14.5" x14ac:dyDescent="0.35">
      <c r="A45" s="65">
        <v>39114</v>
      </c>
      <c r="B45" s="66">
        <f t="shared" si="0"/>
        <v>12.6</v>
      </c>
      <c r="C45" s="66">
        <f t="shared" si="1"/>
        <v>23.4</v>
      </c>
      <c r="D45" s="67">
        <f t="shared" si="2"/>
        <v>51.829741618304816</v>
      </c>
      <c r="E45" s="67">
        <f t="shared" si="2"/>
        <v>15.156201724667884</v>
      </c>
      <c r="F45" s="67">
        <f t="shared" si="3"/>
        <v>14.499999999999996</v>
      </c>
      <c r="G45" s="66">
        <f t="shared" si="4"/>
        <v>14.999999999999993</v>
      </c>
      <c r="I45" s="67">
        <f t="shared" si="5"/>
        <v>13.142945772504314</v>
      </c>
      <c r="J45" s="67">
        <f t="shared" si="5"/>
        <v>53.1</v>
      </c>
      <c r="K45" s="67">
        <f t="shared" si="5"/>
        <v>60.6</v>
      </c>
      <c r="M45" s="65">
        <v>39114</v>
      </c>
      <c r="N45" s="68">
        <v>58358</v>
      </c>
      <c r="O45" s="68">
        <v>53697.695</v>
      </c>
      <c r="P45" s="68">
        <v>4660.3050000000003</v>
      </c>
      <c r="Q45" s="68">
        <v>82149</v>
      </c>
      <c r="R45" s="68">
        <v>51.829741618304816</v>
      </c>
      <c r="S45" s="68">
        <v>15.156201724667884</v>
      </c>
      <c r="T45" s="51"/>
      <c r="U45" s="65">
        <v>39114</v>
      </c>
      <c r="V45" s="68">
        <v>17.2</v>
      </c>
      <c r="W45" s="65">
        <v>39114</v>
      </c>
      <c r="X45" s="68">
        <v>102.7</v>
      </c>
      <c r="Y45" s="68">
        <v>2.7000000000000028</v>
      </c>
      <c r="Z45" s="69">
        <f t="shared" si="6"/>
        <v>14.499999999999996</v>
      </c>
      <c r="AA45" s="68"/>
      <c r="AB45" s="65">
        <v>39114</v>
      </c>
      <c r="AC45" s="68">
        <v>101.9</v>
      </c>
      <c r="AD45" s="68">
        <v>1.9000000000000057</v>
      </c>
      <c r="AE45" s="68">
        <v>16.899999999999999</v>
      </c>
      <c r="AF45" s="68">
        <v>14.7</v>
      </c>
      <c r="AG45" s="70">
        <f t="shared" si="7"/>
        <v>14.7</v>
      </c>
      <c r="AH45" s="51"/>
      <c r="AI45" s="61">
        <f t="shared" si="8"/>
        <v>16.899999999999999</v>
      </c>
      <c r="AJ45" s="71">
        <f t="shared" si="9"/>
        <v>14.999999999999993</v>
      </c>
      <c r="AK45" s="65">
        <v>39114</v>
      </c>
      <c r="AL45" s="68">
        <v>23.4</v>
      </c>
      <c r="AM45" s="68">
        <v>12.6</v>
      </c>
      <c r="AN45" s="68">
        <v>18.5</v>
      </c>
      <c r="AO45" s="51"/>
      <c r="AP45" s="71">
        <f t="shared" si="10"/>
        <v>18.5</v>
      </c>
      <c r="AQ45" s="71">
        <f t="shared" si="11"/>
        <v>12.6</v>
      </c>
      <c r="AR45" s="51"/>
      <c r="AS45" s="72"/>
      <c r="AT45" s="73">
        <v>39114</v>
      </c>
      <c r="AU45" s="74">
        <v>58358</v>
      </c>
      <c r="AV45" s="74">
        <v>13.142945772504314</v>
      </c>
      <c r="AW45" s="74">
        <v>53.1</v>
      </c>
      <c r="AX45" s="74">
        <v>60.6</v>
      </c>
      <c r="AY45" s="57"/>
      <c r="AZ45" s="65">
        <v>41426</v>
      </c>
      <c r="BA45" s="68">
        <v>7.6</v>
      </c>
      <c r="BB45" s="57"/>
      <c r="BC45" s="57"/>
      <c r="BD45" s="57"/>
      <c r="BE45" s="57"/>
      <c r="BF45" s="57"/>
      <c r="BG45" s="57"/>
      <c r="BH45" s="59"/>
      <c r="BI45" s="59"/>
      <c r="BJ45" s="59"/>
      <c r="BK45" s="59"/>
      <c r="BL45" s="59"/>
      <c r="BM45" s="59"/>
      <c r="BN45" s="59"/>
      <c r="BO45" s="59"/>
      <c r="BP45" s="59"/>
      <c r="BQ45" s="59"/>
      <c r="BR45" s="59"/>
      <c r="BS45" s="59"/>
      <c r="BT45" s="59"/>
      <c r="BU45" s="59"/>
      <c r="BV45" s="59"/>
      <c r="BW45" s="59"/>
      <c r="BX45" s="59"/>
    </row>
    <row r="46" spans="1:76" s="46" customFormat="1" ht="14.5" x14ac:dyDescent="0.35">
      <c r="A46" s="65">
        <v>39142</v>
      </c>
      <c r="B46" s="66">
        <f t="shared" si="0"/>
        <v>17.600000000000001</v>
      </c>
      <c r="C46" s="66">
        <f t="shared" si="1"/>
        <v>25.3</v>
      </c>
      <c r="D46" s="67">
        <f t="shared" si="2"/>
        <v>7.1226239762109236</v>
      </c>
      <c r="E46" s="67">
        <f t="shared" si="2"/>
        <v>16.400187868557488</v>
      </c>
      <c r="F46" s="67">
        <f t="shared" si="3"/>
        <v>12.950000000000003</v>
      </c>
      <c r="G46" s="66">
        <f t="shared" si="4"/>
        <v>12.8</v>
      </c>
      <c r="I46" s="67">
        <f t="shared" si="5"/>
        <v>14.67922835352176</v>
      </c>
      <c r="J46" s="67">
        <f t="shared" si="5"/>
        <v>56.1</v>
      </c>
      <c r="K46" s="67">
        <f t="shared" si="5"/>
        <v>58.2</v>
      </c>
      <c r="M46" s="65">
        <v>39142</v>
      </c>
      <c r="N46" s="68">
        <v>76686</v>
      </c>
      <c r="O46" s="68">
        <v>71242.145999999993</v>
      </c>
      <c r="P46" s="68">
        <v>5443.8540000000003</v>
      </c>
      <c r="Q46" s="68">
        <v>83576</v>
      </c>
      <c r="R46" s="68">
        <v>7.1226239762109236</v>
      </c>
      <c r="S46" s="68">
        <v>16.400187868557488</v>
      </c>
      <c r="T46" s="51"/>
      <c r="U46" s="65">
        <v>39142</v>
      </c>
      <c r="V46" s="68">
        <v>16.25</v>
      </c>
      <c r="W46" s="65">
        <v>39142</v>
      </c>
      <c r="X46" s="68">
        <v>103.3</v>
      </c>
      <c r="Y46" s="68">
        <v>3.2999999999999972</v>
      </c>
      <c r="Z46" s="69">
        <f t="shared" si="6"/>
        <v>12.950000000000003</v>
      </c>
      <c r="AA46" s="68"/>
      <c r="AB46" s="65">
        <v>39142</v>
      </c>
      <c r="AC46" s="68">
        <v>102.5</v>
      </c>
      <c r="AD46" s="68">
        <v>2.5</v>
      </c>
      <c r="AE46" s="68">
        <v>15.3</v>
      </c>
      <c r="AF46" s="68">
        <v>14.9</v>
      </c>
      <c r="AG46" s="70">
        <f t="shared" si="7"/>
        <v>14.9</v>
      </c>
      <c r="AH46" s="51"/>
      <c r="AI46" s="61">
        <f t="shared" si="8"/>
        <v>15.3</v>
      </c>
      <c r="AJ46" s="71">
        <f t="shared" si="9"/>
        <v>12.8</v>
      </c>
      <c r="AK46" s="65">
        <v>39142</v>
      </c>
      <c r="AL46" s="68">
        <v>25.3</v>
      </c>
      <c r="AM46" s="68">
        <v>17.600000000000001</v>
      </c>
      <c r="AN46" s="68">
        <v>18.3</v>
      </c>
      <c r="AO46" s="51"/>
      <c r="AP46" s="71">
        <f t="shared" si="10"/>
        <v>18.3</v>
      </c>
      <c r="AQ46" s="71">
        <f t="shared" si="11"/>
        <v>17.600000000000001</v>
      </c>
      <c r="AR46" s="51"/>
      <c r="AS46" s="72"/>
      <c r="AT46" s="73">
        <v>39142</v>
      </c>
      <c r="AU46" s="74">
        <v>76686</v>
      </c>
      <c r="AV46" s="74">
        <v>14.67922835352176</v>
      </c>
      <c r="AW46" s="74">
        <v>56.1</v>
      </c>
      <c r="AX46" s="74">
        <v>58.2</v>
      </c>
      <c r="AY46" s="57"/>
      <c r="AZ46" s="65">
        <v>41518</v>
      </c>
      <c r="BA46" s="68">
        <v>7.9</v>
      </c>
      <c r="BB46" s="57"/>
      <c r="BC46" s="57"/>
      <c r="BD46" s="57"/>
      <c r="BE46" s="57"/>
      <c r="BF46" s="57"/>
      <c r="BG46" s="57"/>
      <c r="BH46" s="59"/>
      <c r="BI46" s="59"/>
      <c r="BJ46" s="59"/>
      <c r="BK46" s="59"/>
      <c r="BL46" s="59"/>
      <c r="BM46" s="59"/>
      <c r="BN46" s="59"/>
      <c r="BO46" s="59"/>
      <c r="BP46" s="59"/>
      <c r="BQ46" s="59"/>
      <c r="BR46" s="59"/>
      <c r="BS46" s="59"/>
      <c r="BT46" s="59"/>
      <c r="BU46" s="59"/>
      <c r="BV46" s="59"/>
      <c r="BW46" s="59"/>
      <c r="BX46" s="59"/>
    </row>
    <row r="47" spans="1:76" s="46" customFormat="1" ht="14.5" x14ac:dyDescent="0.35">
      <c r="A47" s="65">
        <v>39173</v>
      </c>
      <c r="B47" s="66">
        <f t="shared" si="0"/>
        <v>17.399999999999999</v>
      </c>
      <c r="C47" s="66">
        <f t="shared" si="1"/>
        <v>25.5</v>
      </c>
      <c r="D47" s="67">
        <f t="shared" si="2"/>
        <v>26.899047222366846</v>
      </c>
      <c r="E47" s="67">
        <f t="shared" si="2"/>
        <v>21.615611250493512</v>
      </c>
      <c r="F47" s="67">
        <f t="shared" si="3"/>
        <v>13.5</v>
      </c>
      <c r="G47" s="66">
        <f t="shared" si="4"/>
        <v>13.299999999999997</v>
      </c>
      <c r="I47" s="67">
        <f t="shared" si="5"/>
        <v>21.534988713318285</v>
      </c>
      <c r="J47" s="67">
        <f t="shared" si="5"/>
        <v>58.6</v>
      </c>
      <c r="K47" s="67">
        <f t="shared" si="5"/>
        <v>60.4</v>
      </c>
      <c r="M47" s="65">
        <v>39173</v>
      </c>
      <c r="N47" s="68">
        <v>80760</v>
      </c>
      <c r="O47" s="68">
        <v>74241.808999999994</v>
      </c>
      <c r="P47" s="68">
        <v>6518.1909999999998</v>
      </c>
      <c r="Q47" s="68">
        <v>97494</v>
      </c>
      <c r="R47" s="68">
        <v>26.899047222366846</v>
      </c>
      <c r="S47" s="68">
        <v>21.615611250493512</v>
      </c>
      <c r="T47" s="51"/>
      <c r="U47" s="65">
        <v>39173</v>
      </c>
      <c r="V47" s="68">
        <v>16.5</v>
      </c>
      <c r="W47" s="65">
        <v>39173</v>
      </c>
      <c r="X47" s="68">
        <v>103</v>
      </c>
      <c r="Y47" s="68">
        <v>3</v>
      </c>
      <c r="Z47" s="69">
        <f t="shared" si="6"/>
        <v>13.5</v>
      </c>
      <c r="AA47" s="68"/>
      <c r="AB47" s="65">
        <v>39173</v>
      </c>
      <c r="AC47" s="68">
        <v>102.2</v>
      </c>
      <c r="AD47" s="68">
        <v>2.2000000000000028</v>
      </c>
      <c r="AE47" s="68">
        <v>15.5</v>
      </c>
      <c r="AF47" s="68">
        <v>15.1</v>
      </c>
      <c r="AG47" s="70">
        <f t="shared" si="7"/>
        <v>15.1</v>
      </c>
      <c r="AH47" s="51"/>
      <c r="AI47" s="61">
        <f t="shared" si="8"/>
        <v>15.5</v>
      </c>
      <c r="AJ47" s="71">
        <f t="shared" si="9"/>
        <v>13.299999999999997</v>
      </c>
      <c r="AK47" s="65">
        <v>39173</v>
      </c>
      <c r="AL47" s="68">
        <v>25.5</v>
      </c>
      <c r="AM47" s="68">
        <v>17.399999999999999</v>
      </c>
      <c r="AN47" s="68">
        <v>18</v>
      </c>
      <c r="AO47" s="51"/>
      <c r="AP47" s="71">
        <f t="shared" si="10"/>
        <v>18</v>
      </c>
      <c r="AQ47" s="71">
        <f t="shared" si="11"/>
        <v>17.399999999999999</v>
      </c>
      <c r="AR47" s="51"/>
      <c r="AS47" s="72"/>
      <c r="AT47" s="73">
        <v>39173</v>
      </c>
      <c r="AU47" s="74">
        <v>80760</v>
      </c>
      <c r="AV47" s="74">
        <v>21.534988713318285</v>
      </c>
      <c r="AW47" s="74">
        <v>58.6</v>
      </c>
      <c r="AX47" s="74">
        <v>60.4</v>
      </c>
      <c r="AY47" s="57"/>
      <c r="AZ47" s="65">
        <v>41609</v>
      </c>
      <c r="BA47" s="68">
        <v>7.7</v>
      </c>
      <c r="BB47" s="57"/>
      <c r="BC47" s="57"/>
      <c r="BD47" s="57"/>
      <c r="BE47" s="57"/>
      <c r="BF47" s="57"/>
      <c r="BG47" s="57"/>
      <c r="BH47" s="59"/>
      <c r="BI47" s="59"/>
      <c r="BJ47" s="59"/>
      <c r="BK47" s="59"/>
      <c r="BL47" s="59"/>
      <c r="BM47" s="59"/>
      <c r="BN47" s="59"/>
      <c r="BO47" s="59"/>
      <c r="BP47" s="59"/>
      <c r="BQ47" s="59"/>
      <c r="BR47" s="59"/>
      <c r="BS47" s="59"/>
      <c r="BT47" s="59"/>
      <c r="BU47" s="59"/>
      <c r="BV47" s="59"/>
      <c r="BW47" s="59"/>
      <c r="BX47" s="59"/>
    </row>
    <row r="48" spans="1:76" s="46" customFormat="1" ht="14.5" x14ac:dyDescent="0.35">
      <c r="A48" s="65">
        <v>39203</v>
      </c>
      <c r="B48" s="66">
        <f t="shared" si="0"/>
        <v>18.100000000000001</v>
      </c>
      <c r="C48" s="66">
        <f t="shared" si="1"/>
        <v>25.9</v>
      </c>
      <c r="D48" s="67">
        <f t="shared" si="2"/>
        <v>28.74151521786731</v>
      </c>
      <c r="E48" s="67">
        <f t="shared" si="2"/>
        <v>21.197080051847671</v>
      </c>
      <c r="F48" s="67">
        <f t="shared" si="3"/>
        <v>13.119999999999994</v>
      </c>
      <c r="G48" s="66">
        <f t="shared" si="4"/>
        <v>13.499999999999995</v>
      </c>
      <c r="I48" s="67">
        <f t="shared" si="5"/>
        <v>19.156438146558894</v>
      </c>
      <c r="J48" s="67">
        <f t="shared" si="5"/>
        <v>55.7</v>
      </c>
      <c r="K48" s="67">
        <f t="shared" si="5"/>
        <v>62.2</v>
      </c>
      <c r="M48" s="65">
        <v>39203</v>
      </c>
      <c r="N48" s="68">
        <v>71644</v>
      </c>
      <c r="O48" s="68">
        <v>65577.915999999997</v>
      </c>
      <c r="P48" s="68">
        <v>6066.0839999999998</v>
      </c>
      <c r="Q48" s="68">
        <v>94074</v>
      </c>
      <c r="R48" s="68">
        <v>28.74151521786731</v>
      </c>
      <c r="S48" s="68">
        <v>21.197080051847671</v>
      </c>
      <c r="T48" s="51"/>
      <c r="U48" s="65">
        <v>39203</v>
      </c>
      <c r="V48" s="68">
        <v>16.52</v>
      </c>
      <c r="W48" s="65">
        <v>39203</v>
      </c>
      <c r="X48" s="68">
        <v>103.4</v>
      </c>
      <c r="Y48" s="68">
        <v>3.4000000000000057</v>
      </c>
      <c r="Z48" s="69">
        <f t="shared" si="6"/>
        <v>13.119999999999994</v>
      </c>
      <c r="AA48" s="68"/>
      <c r="AB48" s="65">
        <v>39203</v>
      </c>
      <c r="AC48" s="68">
        <v>102.4</v>
      </c>
      <c r="AD48" s="68">
        <v>2.4000000000000057</v>
      </c>
      <c r="AE48" s="68">
        <v>15.9</v>
      </c>
      <c r="AF48" s="68">
        <v>15.2</v>
      </c>
      <c r="AG48" s="70">
        <f t="shared" si="7"/>
        <v>15.2</v>
      </c>
      <c r="AH48" s="51"/>
      <c r="AI48" s="61">
        <f t="shared" si="8"/>
        <v>15.9</v>
      </c>
      <c r="AJ48" s="71">
        <f t="shared" si="9"/>
        <v>13.499999999999995</v>
      </c>
      <c r="AK48" s="65">
        <v>39203</v>
      </c>
      <c r="AL48" s="68">
        <v>25.9</v>
      </c>
      <c r="AM48" s="68">
        <v>18.100000000000001</v>
      </c>
      <c r="AN48" s="68">
        <v>18.100000000000001</v>
      </c>
      <c r="AO48" s="51"/>
      <c r="AP48" s="71">
        <f t="shared" si="10"/>
        <v>18.100000000000001</v>
      </c>
      <c r="AQ48" s="71">
        <f t="shared" si="11"/>
        <v>18.100000000000001</v>
      </c>
      <c r="AR48" s="51"/>
      <c r="AS48" s="72"/>
      <c r="AT48" s="73">
        <v>39203</v>
      </c>
      <c r="AU48" s="74">
        <v>71644</v>
      </c>
      <c r="AV48" s="74">
        <v>19.156438146558894</v>
      </c>
      <c r="AW48" s="74">
        <v>55.7</v>
      </c>
      <c r="AX48" s="74">
        <v>62.2</v>
      </c>
      <c r="AY48" s="57"/>
      <c r="AZ48" s="65">
        <v>41699</v>
      </c>
      <c r="BA48" s="68">
        <v>7.5</v>
      </c>
      <c r="BB48" s="57"/>
      <c r="BC48" s="57"/>
      <c r="BD48" s="57"/>
      <c r="BE48" s="57"/>
      <c r="BF48" s="57"/>
      <c r="BG48" s="57"/>
      <c r="BH48" s="59"/>
      <c r="BI48" s="59"/>
      <c r="BJ48" s="59"/>
      <c r="BK48" s="59"/>
      <c r="BL48" s="59"/>
      <c r="BM48" s="59"/>
      <c r="BN48" s="59"/>
      <c r="BO48" s="59"/>
      <c r="BP48" s="59"/>
      <c r="BQ48" s="59"/>
      <c r="BR48" s="59"/>
      <c r="BS48" s="59"/>
      <c r="BT48" s="59"/>
      <c r="BU48" s="59"/>
      <c r="BV48" s="59"/>
      <c r="BW48" s="59"/>
      <c r="BX48" s="59"/>
    </row>
    <row r="49" spans="1:76" s="46" customFormat="1" ht="14.5" x14ac:dyDescent="0.35">
      <c r="A49" s="65">
        <v>39234</v>
      </c>
      <c r="B49" s="66">
        <f t="shared" si="0"/>
        <v>19.399999999999999</v>
      </c>
      <c r="C49" s="66">
        <f t="shared" si="1"/>
        <v>26.7</v>
      </c>
      <c r="D49" s="67">
        <f t="shared" si="2"/>
        <v>27.205620009596338</v>
      </c>
      <c r="E49" s="67">
        <f t="shared" si="2"/>
        <v>14.442267734046668</v>
      </c>
      <c r="F49" s="67">
        <f t="shared" si="3"/>
        <v>12.079999999999995</v>
      </c>
      <c r="G49" s="66">
        <f t="shared" si="4"/>
        <v>12.799999999999997</v>
      </c>
      <c r="I49" s="67">
        <f t="shared" si="5"/>
        <v>14.366690097662385</v>
      </c>
      <c r="J49" s="67">
        <f t="shared" si="5"/>
        <v>54.5</v>
      </c>
      <c r="K49" s="67">
        <f t="shared" si="5"/>
        <v>60</v>
      </c>
      <c r="M49" s="65">
        <v>39234</v>
      </c>
      <c r="N49" s="68">
        <v>76469</v>
      </c>
      <c r="O49" s="68">
        <v>69865.63</v>
      </c>
      <c r="P49" s="68">
        <v>6603.37</v>
      </c>
      <c r="Q49" s="68">
        <v>103394</v>
      </c>
      <c r="R49" s="68">
        <v>27.205620009596338</v>
      </c>
      <c r="S49" s="68">
        <v>14.442267734046668</v>
      </c>
      <c r="T49" s="51"/>
      <c r="U49" s="65">
        <v>39234</v>
      </c>
      <c r="V49" s="68">
        <v>16.48</v>
      </c>
      <c r="W49" s="65">
        <v>39234</v>
      </c>
      <c r="X49" s="68">
        <v>104.4</v>
      </c>
      <c r="Y49" s="68">
        <v>4.4000000000000057</v>
      </c>
      <c r="Z49" s="69">
        <f t="shared" si="6"/>
        <v>12.079999999999995</v>
      </c>
      <c r="AA49" s="68"/>
      <c r="AB49" s="65">
        <v>39234</v>
      </c>
      <c r="AC49" s="68">
        <v>103.2</v>
      </c>
      <c r="AD49" s="68">
        <v>3.2000000000000028</v>
      </c>
      <c r="AE49" s="68">
        <v>16</v>
      </c>
      <c r="AF49" s="68">
        <v>15.4</v>
      </c>
      <c r="AG49" s="70">
        <f t="shared" si="7"/>
        <v>15.4</v>
      </c>
      <c r="AH49" s="51"/>
      <c r="AI49" s="61">
        <f t="shared" si="8"/>
        <v>16</v>
      </c>
      <c r="AJ49" s="71">
        <f t="shared" si="9"/>
        <v>12.799999999999997</v>
      </c>
      <c r="AK49" s="65">
        <v>39234</v>
      </c>
      <c r="AL49" s="68">
        <v>26.7</v>
      </c>
      <c r="AM49" s="68">
        <v>19.399999999999999</v>
      </c>
      <c r="AN49" s="68">
        <v>18.5</v>
      </c>
      <c r="AO49" s="51"/>
      <c r="AP49" s="71">
        <f t="shared" si="10"/>
        <v>18.5</v>
      </c>
      <c r="AQ49" s="71">
        <f t="shared" si="11"/>
        <v>19.399999999999999</v>
      </c>
      <c r="AR49" s="51"/>
      <c r="AS49" s="72"/>
      <c r="AT49" s="73">
        <v>39234</v>
      </c>
      <c r="AU49" s="74">
        <v>76469</v>
      </c>
      <c r="AV49" s="74">
        <v>14.366690097662385</v>
      </c>
      <c r="AW49" s="74">
        <v>54.5</v>
      </c>
      <c r="AX49" s="74">
        <v>60</v>
      </c>
      <c r="AY49" s="57"/>
      <c r="AZ49" s="65">
        <v>41791</v>
      </c>
      <c r="BA49" s="68">
        <v>7.6</v>
      </c>
      <c r="BB49" s="57"/>
      <c r="BC49" s="57"/>
      <c r="BD49" s="57"/>
      <c r="BE49" s="57"/>
      <c r="BF49" s="57"/>
      <c r="BG49" s="57"/>
      <c r="BH49" s="59"/>
      <c r="BI49" s="59"/>
      <c r="BJ49" s="59"/>
      <c r="BK49" s="59"/>
      <c r="BL49" s="59"/>
      <c r="BM49" s="59"/>
      <c r="BN49" s="59"/>
      <c r="BO49" s="59"/>
      <c r="BP49" s="59"/>
      <c r="BQ49" s="59"/>
      <c r="BR49" s="59"/>
      <c r="BS49" s="59"/>
      <c r="BT49" s="59"/>
      <c r="BU49" s="59"/>
      <c r="BV49" s="59"/>
      <c r="BW49" s="59"/>
      <c r="BX49" s="59"/>
    </row>
    <row r="50" spans="1:76" s="46" customFormat="1" ht="14.5" x14ac:dyDescent="0.35">
      <c r="A50" s="65">
        <v>39264</v>
      </c>
      <c r="B50" s="66">
        <f t="shared" si="0"/>
        <v>18</v>
      </c>
      <c r="C50" s="66">
        <f t="shared" si="1"/>
        <v>26.6</v>
      </c>
      <c r="D50" s="67">
        <f t="shared" si="2"/>
        <v>34.288952264717238</v>
      </c>
      <c r="E50" s="67">
        <f t="shared" si="2"/>
        <v>25.441275507101953</v>
      </c>
      <c r="F50" s="67">
        <f t="shared" si="3"/>
        <v>11.030000000000005</v>
      </c>
      <c r="G50" s="66">
        <f t="shared" si="4"/>
        <v>11.999999999999993</v>
      </c>
      <c r="I50" s="67">
        <f t="shared" si="5"/>
        <v>26.813644939443737</v>
      </c>
      <c r="J50" s="67">
        <f t="shared" si="5"/>
        <v>53.3</v>
      </c>
      <c r="K50" s="67">
        <f t="shared" si="5"/>
        <v>59.4</v>
      </c>
      <c r="M50" s="65">
        <v>39264</v>
      </c>
      <c r="N50" s="68">
        <v>83347</v>
      </c>
      <c r="O50" s="68">
        <v>75922.479000000007</v>
      </c>
      <c r="P50" s="68">
        <v>7424.5209999999997</v>
      </c>
      <c r="Q50" s="68">
        <v>107830</v>
      </c>
      <c r="R50" s="68">
        <v>34.288952264717238</v>
      </c>
      <c r="S50" s="68">
        <v>25.441275507101953</v>
      </c>
      <c r="T50" s="51"/>
      <c r="U50" s="65">
        <v>39264</v>
      </c>
      <c r="V50" s="68">
        <v>16.63</v>
      </c>
      <c r="W50" s="65">
        <v>39264</v>
      </c>
      <c r="X50" s="68">
        <v>105.6</v>
      </c>
      <c r="Y50" s="68">
        <v>5.5999999999999943</v>
      </c>
      <c r="Z50" s="69">
        <f t="shared" si="6"/>
        <v>11.030000000000005</v>
      </c>
      <c r="AA50" s="68"/>
      <c r="AB50" s="65">
        <v>39264</v>
      </c>
      <c r="AC50" s="68">
        <v>104.4</v>
      </c>
      <c r="AD50" s="68">
        <v>4.4000000000000057</v>
      </c>
      <c r="AE50" s="68">
        <v>16.399999999999999</v>
      </c>
      <c r="AF50" s="68">
        <v>15.5</v>
      </c>
      <c r="AG50" s="70">
        <f t="shared" si="7"/>
        <v>15.5</v>
      </c>
      <c r="AH50" s="51"/>
      <c r="AI50" s="61">
        <f t="shared" si="8"/>
        <v>16.399999999999999</v>
      </c>
      <c r="AJ50" s="71">
        <f t="shared" si="9"/>
        <v>11.999999999999993</v>
      </c>
      <c r="AK50" s="65">
        <v>39264</v>
      </c>
      <c r="AL50" s="68">
        <v>26.6</v>
      </c>
      <c r="AM50" s="68">
        <v>18</v>
      </c>
      <c r="AN50" s="68">
        <v>18.5</v>
      </c>
      <c r="AO50" s="51"/>
      <c r="AP50" s="71">
        <f t="shared" si="10"/>
        <v>18.5</v>
      </c>
      <c r="AQ50" s="71">
        <f t="shared" si="11"/>
        <v>18</v>
      </c>
      <c r="AR50" s="51"/>
      <c r="AS50" s="72"/>
      <c r="AT50" s="73">
        <v>39264</v>
      </c>
      <c r="AU50" s="74">
        <v>83347</v>
      </c>
      <c r="AV50" s="74">
        <v>26.813644939443737</v>
      </c>
      <c r="AW50" s="74">
        <v>53.3</v>
      </c>
      <c r="AX50" s="74">
        <v>59.4</v>
      </c>
      <c r="AY50" s="57"/>
      <c r="AZ50" s="65">
        <v>41883</v>
      </c>
      <c r="BA50" s="68">
        <v>7.2</v>
      </c>
      <c r="BB50" s="57"/>
      <c r="BC50" s="57"/>
      <c r="BD50" s="57"/>
      <c r="BE50" s="57"/>
      <c r="BF50" s="57"/>
      <c r="BG50" s="57"/>
      <c r="BH50" s="59"/>
      <c r="BI50" s="59"/>
      <c r="BJ50" s="59"/>
      <c r="BK50" s="59"/>
      <c r="BL50" s="59"/>
      <c r="BM50" s="59"/>
      <c r="BN50" s="59"/>
      <c r="BO50" s="59"/>
      <c r="BP50" s="59"/>
      <c r="BQ50" s="59"/>
      <c r="BR50" s="59"/>
      <c r="BS50" s="59"/>
      <c r="BT50" s="59"/>
      <c r="BU50" s="59"/>
      <c r="BV50" s="59"/>
      <c r="BW50" s="59"/>
      <c r="BX50" s="59"/>
    </row>
    <row r="51" spans="1:76" s="46" customFormat="1" ht="14.5" x14ac:dyDescent="0.35">
      <c r="A51" s="65">
        <v>39295</v>
      </c>
      <c r="B51" s="66">
        <f t="shared" si="0"/>
        <v>17.5</v>
      </c>
      <c r="C51" s="66">
        <f t="shared" si="1"/>
        <v>26.7</v>
      </c>
      <c r="D51" s="67">
        <f t="shared" si="2"/>
        <v>22.813746886228863</v>
      </c>
      <c r="E51" s="67">
        <f t="shared" si="2"/>
        <v>19.810705429479814</v>
      </c>
      <c r="F51" s="67">
        <f t="shared" si="3"/>
        <v>10.52</v>
      </c>
      <c r="G51" s="66">
        <f t="shared" si="4"/>
        <v>11.899999999999999</v>
      </c>
      <c r="I51" s="67">
        <f t="shared" si="5"/>
        <v>19.892099335354153</v>
      </c>
      <c r="J51" s="67">
        <f t="shared" si="5"/>
        <v>54</v>
      </c>
      <c r="K51" s="67">
        <f t="shared" si="5"/>
        <v>61.7</v>
      </c>
      <c r="M51" s="65">
        <v>39295</v>
      </c>
      <c r="N51" s="68">
        <v>86224</v>
      </c>
      <c r="O51" s="68">
        <v>78848.845000000001</v>
      </c>
      <c r="P51" s="68">
        <v>7375.1549999999997</v>
      </c>
      <c r="Q51" s="68">
        <v>111424</v>
      </c>
      <c r="R51" s="68">
        <v>22.813746886228863</v>
      </c>
      <c r="S51" s="68">
        <v>19.810705429479814</v>
      </c>
      <c r="T51" s="51"/>
      <c r="U51" s="65">
        <v>39295</v>
      </c>
      <c r="V51" s="68">
        <v>17.02</v>
      </c>
      <c r="W51" s="65">
        <v>39295</v>
      </c>
      <c r="X51" s="68">
        <v>106.5</v>
      </c>
      <c r="Y51" s="68">
        <v>6.5</v>
      </c>
      <c r="Z51" s="69">
        <f t="shared" si="6"/>
        <v>10.52</v>
      </c>
      <c r="AA51" s="68"/>
      <c r="AB51" s="65">
        <v>39295</v>
      </c>
      <c r="AC51" s="68">
        <v>105.2</v>
      </c>
      <c r="AD51" s="68">
        <v>5.2000000000000028</v>
      </c>
      <c r="AE51" s="68">
        <v>17.100000000000001</v>
      </c>
      <c r="AF51" s="68">
        <v>15.7</v>
      </c>
      <c r="AG51" s="70">
        <f t="shared" si="7"/>
        <v>15.7</v>
      </c>
      <c r="AH51" s="51"/>
      <c r="AI51" s="61">
        <f t="shared" si="8"/>
        <v>17.100000000000001</v>
      </c>
      <c r="AJ51" s="71">
        <f t="shared" si="9"/>
        <v>11.899999999999999</v>
      </c>
      <c r="AK51" s="65">
        <v>39295</v>
      </c>
      <c r="AL51" s="68">
        <v>26.7</v>
      </c>
      <c r="AM51" s="68">
        <v>17.5</v>
      </c>
      <c r="AN51" s="68">
        <v>18.399999999999999</v>
      </c>
      <c r="AO51" s="51"/>
      <c r="AP51" s="71">
        <f t="shared" si="10"/>
        <v>18.399999999999999</v>
      </c>
      <c r="AQ51" s="71">
        <f t="shared" si="11"/>
        <v>17.5</v>
      </c>
      <c r="AR51" s="51"/>
      <c r="AS51" s="72"/>
      <c r="AT51" s="73">
        <v>39295</v>
      </c>
      <c r="AU51" s="74">
        <v>86224</v>
      </c>
      <c r="AV51" s="74">
        <v>19.892099335354153</v>
      </c>
      <c r="AW51" s="74">
        <v>54</v>
      </c>
      <c r="AX51" s="74">
        <v>61.7</v>
      </c>
      <c r="AY51" s="57"/>
      <c r="AZ51" s="65">
        <v>41974</v>
      </c>
      <c r="BA51" s="68">
        <v>7.3</v>
      </c>
      <c r="BB51" s="57"/>
      <c r="BC51" s="57"/>
      <c r="BD51" s="57"/>
      <c r="BE51" s="57"/>
      <c r="BF51" s="57"/>
      <c r="BG51" s="57"/>
      <c r="BH51" s="59"/>
      <c r="BI51" s="59"/>
      <c r="BJ51" s="59"/>
      <c r="BK51" s="59"/>
      <c r="BL51" s="59"/>
      <c r="BM51" s="59"/>
      <c r="BN51" s="59"/>
      <c r="BO51" s="59"/>
      <c r="BP51" s="59"/>
      <c r="BQ51" s="59"/>
      <c r="BR51" s="59"/>
      <c r="BS51" s="59"/>
      <c r="BT51" s="59"/>
      <c r="BU51" s="59"/>
      <c r="BV51" s="59"/>
      <c r="BW51" s="59"/>
      <c r="BX51" s="59"/>
    </row>
    <row r="52" spans="1:76" s="46" customFormat="1" ht="14.5" x14ac:dyDescent="0.35">
      <c r="A52" s="65">
        <v>39326</v>
      </c>
      <c r="B52" s="66">
        <f t="shared" si="0"/>
        <v>18.899999999999999</v>
      </c>
      <c r="C52" s="66">
        <f t="shared" si="1"/>
        <v>26.4</v>
      </c>
      <c r="D52" s="67">
        <f t="shared" si="2"/>
        <v>22.686074954136455</v>
      </c>
      <c r="E52" s="67">
        <f t="shared" si="2"/>
        <v>17.112217915034137</v>
      </c>
      <c r="F52" s="67">
        <f t="shared" si="3"/>
        <v>10.929999999999996</v>
      </c>
      <c r="G52" s="66">
        <f t="shared" si="4"/>
        <v>12.099999999999994</v>
      </c>
      <c r="I52" s="67">
        <f t="shared" si="5"/>
        <v>15.735022225718895</v>
      </c>
      <c r="J52" s="67">
        <f t="shared" si="5"/>
        <v>56.1</v>
      </c>
      <c r="K52" s="67">
        <f t="shared" si="5"/>
        <v>61.9</v>
      </c>
      <c r="M52" s="65">
        <v>39326</v>
      </c>
      <c r="N52" s="68">
        <v>88263</v>
      </c>
      <c r="O52" s="68">
        <v>81341.748999999996</v>
      </c>
      <c r="P52" s="68">
        <v>6921.2510000000002</v>
      </c>
      <c r="Q52" s="68">
        <v>112351</v>
      </c>
      <c r="R52" s="68">
        <v>22.686074954136455</v>
      </c>
      <c r="S52" s="68">
        <v>17.112217915034137</v>
      </c>
      <c r="T52" s="51"/>
      <c r="U52" s="65">
        <v>39326</v>
      </c>
      <c r="V52" s="68">
        <v>17.13</v>
      </c>
      <c r="W52" s="65">
        <v>39326</v>
      </c>
      <c r="X52" s="68">
        <v>106.2</v>
      </c>
      <c r="Y52" s="68">
        <v>6.2000000000000028</v>
      </c>
      <c r="Z52" s="69">
        <f t="shared" si="6"/>
        <v>10.929999999999996</v>
      </c>
      <c r="AA52" s="68"/>
      <c r="AB52" s="65">
        <v>39326</v>
      </c>
      <c r="AC52" s="68">
        <v>104.9</v>
      </c>
      <c r="AD52" s="68">
        <v>4.9000000000000057</v>
      </c>
      <c r="AE52" s="68">
        <v>17</v>
      </c>
      <c r="AF52" s="68">
        <v>15.9</v>
      </c>
      <c r="AG52" s="70">
        <f t="shared" si="7"/>
        <v>15.9</v>
      </c>
      <c r="AH52" s="51"/>
      <c r="AI52" s="61">
        <f t="shared" si="8"/>
        <v>17</v>
      </c>
      <c r="AJ52" s="71">
        <f t="shared" si="9"/>
        <v>12.099999999999994</v>
      </c>
      <c r="AK52" s="65">
        <v>39326</v>
      </c>
      <c r="AL52" s="68">
        <v>26.4</v>
      </c>
      <c r="AM52" s="68">
        <v>18.899999999999999</v>
      </c>
      <c r="AN52" s="68">
        <v>18.5</v>
      </c>
      <c r="AO52" s="51"/>
      <c r="AP52" s="71">
        <f t="shared" si="10"/>
        <v>18.5</v>
      </c>
      <c r="AQ52" s="71">
        <f t="shared" si="11"/>
        <v>18.899999999999999</v>
      </c>
      <c r="AR52" s="51"/>
      <c r="AS52" s="72"/>
      <c r="AT52" s="73">
        <v>39326</v>
      </c>
      <c r="AU52" s="74">
        <v>88263</v>
      </c>
      <c r="AV52" s="74">
        <v>15.735022225718895</v>
      </c>
      <c r="AW52" s="74">
        <v>56.1</v>
      </c>
      <c r="AX52" s="74">
        <v>61.9</v>
      </c>
      <c r="AY52" s="57"/>
      <c r="AZ52" s="65">
        <v>42064</v>
      </c>
      <c r="BA52" s="68">
        <v>7.1</v>
      </c>
      <c r="BB52" s="57"/>
      <c r="BC52" s="57"/>
      <c r="BD52" s="57"/>
      <c r="BE52" s="57"/>
      <c r="BF52" s="57"/>
      <c r="BG52" s="57"/>
      <c r="BH52" s="59"/>
      <c r="BI52" s="59"/>
      <c r="BJ52" s="59"/>
      <c r="BK52" s="59"/>
      <c r="BL52" s="59"/>
      <c r="BM52" s="59"/>
      <c r="BN52" s="59"/>
      <c r="BO52" s="59"/>
      <c r="BP52" s="59"/>
      <c r="BQ52" s="59"/>
      <c r="BR52" s="59"/>
      <c r="BS52" s="59"/>
      <c r="BT52" s="59"/>
      <c r="BU52" s="59"/>
      <c r="BV52" s="59"/>
      <c r="BW52" s="59"/>
      <c r="BX52" s="59"/>
    </row>
    <row r="53" spans="1:76" s="46" customFormat="1" ht="14.5" x14ac:dyDescent="0.35">
      <c r="A53" s="65">
        <v>39356</v>
      </c>
      <c r="B53" s="66">
        <f t="shared" si="0"/>
        <v>17.899999999999999</v>
      </c>
      <c r="C53" s="66">
        <f t="shared" si="1"/>
        <v>26.9</v>
      </c>
      <c r="D53" s="67">
        <f t="shared" si="2"/>
        <v>22.302689081353506</v>
      </c>
      <c r="E53" s="67">
        <f t="shared" si="2"/>
        <v>23.92101106991996</v>
      </c>
      <c r="F53" s="67">
        <f t="shared" si="3"/>
        <v>11.16</v>
      </c>
      <c r="G53" s="66">
        <f t="shared" si="4"/>
        <v>12.800000000000004</v>
      </c>
      <c r="I53" s="67">
        <f t="shared" si="5"/>
        <v>25.324018608703767</v>
      </c>
      <c r="J53" s="67">
        <f t="shared" si="5"/>
        <v>53.2</v>
      </c>
      <c r="K53" s="67">
        <f t="shared" si="5"/>
        <v>61.4</v>
      </c>
      <c r="M53" s="65">
        <v>39356</v>
      </c>
      <c r="N53" s="68">
        <v>80547</v>
      </c>
      <c r="O53" s="68">
        <v>73744.841</v>
      </c>
      <c r="P53" s="68">
        <v>6802.1589999999997</v>
      </c>
      <c r="Q53" s="68">
        <v>107745</v>
      </c>
      <c r="R53" s="68">
        <v>22.302689081353506</v>
      </c>
      <c r="S53" s="68">
        <v>23.92101106991996</v>
      </c>
      <c r="T53" s="51"/>
      <c r="U53" s="65">
        <v>39356</v>
      </c>
      <c r="V53" s="68">
        <v>17.66</v>
      </c>
      <c r="W53" s="65">
        <v>39356</v>
      </c>
      <c r="X53" s="68">
        <v>106.5</v>
      </c>
      <c r="Y53" s="68">
        <v>6.5</v>
      </c>
      <c r="Z53" s="69">
        <f t="shared" si="6"/>
        <v>11.16</v>
      </c>
      <c r="AA53" s="68"/>
      <c r="AB53" s="65">
        <v>39356</v>
      </c>
      <c r="AC53" s="68">
        <v>105.3</v>
      </c>
      <c r="AD53" s="68">
        <v>5.2999999999999972</v>
      </c>
      <c r="AE53" s="68">
        <v>18.100000000000001</v>
      </c>
      <c r="AF53" s="68">
        <v>16.100000000000001</v>
      </c>
      <c r="AG53" s="70">
        <f t="shared" si="7"/>
        <v>16.100000000000001</v>
      </c>
      <c r="AH53" s="51"/>
      <c r="AI53" s="61">
        <f t="shared" si="8"/>
        <v>18.100000000000001</v>
      </c>
      <c r="AJ53" s="71">
        <f t="shared" si="9"/>
        <v>12.800000000000004</v>
      </c>
      <c r="AK53" s="65">
        <v>39356</v>
      </c>
      <c r="AL53" s="68">
        <v>26.9</v>
      </c>
      <c r="AM53" s="68">
        <v>17.899999999999999</v>
      </c>
      <c r="AN53" s="68">
        <v>18.5</v>
      </c>
      <c r="AO53" s="51"/>
      <c r="AP53" s="71">
        <f t="shared" si="10"/>
        <v>18.5</v>
      </c>
      <c r="AQ53" s="71">
        <f t="shared" si="11"/>
        <v>17.899999999999999</v>
      </c>
      <c r="AR53" s="51"/>
      <c r="AS53" s="72"/>
      <c r="AT53" s="73">
        <v>39356</v>
      </c>
      <c r="AU53" s="74">
        <v>80547</v>
      </c>
      <c r="AV53" s="74">
        <v>25.324018608703767</v>
      </c>
      <c r="AW53" s="74">
        <v>53.2</v>
      </c>
      <c r="AX53" s="74">
        <v>61.4</v>
      </c>
      <c r="AY53" s="57"/>
      <c r="AZ53" s="65">
        <v>42156</v>
      </c>
      <c r="BA53" s="68">
        <v>7.1</v>
      </c>
      <c r="BB53" s="57"/>
      <c r="BC53" s="57"/>
      <c r="BD53" s="57"/>
      <c r="BE53" s="57"/>
      <c r="BF53" s="57"/>
      <c r="BG53" s="57"/>
      <c r="BH53" s="59"/>
      <c r="BI53" s="59"/>
      <c r="BJ53" s="59"/>
      <c r="BK53" s="59"/>
      <c r="BL53" s="59"/>
      <c r="BM53" s="59"/>
      <c r="BN53" s="59"/>
      <c r="BO53" s="59"/>
      <c r="BP53" s="59"/>
      <c r="BQ53" s="59"/>
      <c r="BR53" s="59"/>
      <c r="BS53" s="59"/>
      <c r="BT53" s="59"/>
      <c r="BU53" s="59"/>
      <c r="BV53" s="59"/>
      <c r="BW53" s="59"/>
      <c r="BX53" s="59"/>
    </row>
    <row r="54" spans="1:76" s="46" customFormat="1" ht="14.5" x14ac:dyDescent="0.35">
      <c r="A54" s="65">
        <v>39387</v>
      </c>
      <c r="B54" s="66">
        <f t="shared" si="0"/>
        <v>17.3</v>
      </c>
      <c r="C54" s="66">
        <f t="shared" si="1"/>
        <v>26.8</v>
      </c>
      <c r="D54" s="67">
        <f t="shared" si="2"/>
        <v>22.738422035968146</v>
      </c>
      <c r="E54" s="67">
        <f t="shared" si="2"/>
        <v>23.768345701780053</v>
      </c>
      <c r="F54" s="67">
        <f t="shared" si="3"/>
        <v>10.129999999999995</v>
      </c>
      <c r="G54" s="66">
        <f t="shared" si="4"/>
        <v>12.8</v>
      </c>
      <c r="I54" s="67">
        <f t="shared" si="5"/>
        <v>25.101847660590099</v>
      </c>
      <c r="J54" s="67">
        <f t="shared" si="5"/>
        <v>55.4</v>
      </c>
      <c r="K54" s="67">
        <f t="shared" si="5"/>
        <v>60.6</v>
      </c>
      <c r="M54" s="65">
        <v>39387</v>
      </c>
      <c r="N54" s="68">
        <v>91203</v>
      </c>
      <c r="O54" s="68">
        <v>83257.423999999999</v>
      </c>
      <c r="P54" s="68">
        <v>7945.576</v>
      </c>
      <c r="Q54" s="68">
        <v>117592</v>
      </c>
      <c r="R54" s="68">
        <v>22.738422035968146</v>
      </c>
      <c r="S54" s="68">
        <v>23.768345701780053</v>
      </c>
      <c r="T54" s="51"/>
      <c r="U54" s="65">
        <v>39387</v>
      </c>
      <c r="V54" s="68">
        <v>17.03</v>
      </c>
      <c r="W54" s="65">
        <v>39387</v>
      </c>
      <c r="X54" s="68">
        <v>106.9</v>
      </c>
      <c r="Y54" s="68">
        <v>6.9000000000000057</v>
      </c>
      <c r="Z54" s="69">
        <f t="shared" si="6"/>
        <v>10.129999999999995</v>
      </c>
      <c r="AA54" s="68"/>
      <c r="AB54" s="65">
        <v>39387</v>
      </c>
      <c r="AC54" s="68">
        <v>106</v>
      </c>
      <c r="AD54" s="68">
        <v>6</v>
      </c>
      <c r="AE54" s="68">
        <v>18.8</v>
      </c>
      <c r="AF54" s="68">
        <v>16.399999999999999</v>
      </c>
      <c r="AG54" s="70">
        <f t="shared" si="7"/>
        <v>16.399999999999999</v>
      </c>
      <c r="AH54" s="51"/>
      <c r="AI54" s="61">
        <f t="shared" si="8"/>
        <v>18.8</v>
      </c>
      <c r="AJ54" s="71">
        <f t="shared" si="9"/>
        <v>12.8</v>
      </c>
      <c r="AK54" s="65">
        <v>39387</v>
      </c>
      <c r="AL54" s="68">
        <v>26.8</v>
      </c>
      <c r="AM54" s="68">
        <v>17.3</v>
      </c>
      <c r="AN54" s="68">
        <v>18.5</v>
      </c>
      <c r="AO54" s="51"/>
      <c r="AP54" s="71">
        <f t="shared" si="10"/>
        <v>18.5</v>
      </c>
      <c r="AQ54" s="71">
        <f t="shared" si="11"/>
        <v>17.3</v>
      </c>
      <c r="AR54" s="51"/>
      <c r="AS54" s="72"/>
      <c r="AT54" s="73">
        <v>39387</v>
      </c>
      <c r="AU54" s="74">
        <v>91203</v>
      </c>
      <c r="AV54" s="74">
        <v>25.101847660590099</v>
      </c>
      <c r="AW54" s="74">
        <v>55.4</v>
      </c>
      <c r="AX54" s="74">
        <v>60.6</v>
      </c>
      <c r="AY54" s="57"/>
      <c r="AZ54" s="65">
        <v>42248</v>
      </c>
      <c r="BA54" s="68">
        <v>7</v>
      </c>
      <c r="BB54" s="57"/>
      <c r="BC54" s="57"/>
      <c r="BD54" s="57"/>
      <c r="BE54" s="57"/>
      <c r="BF54" s="57"/>
      <c r="BG54" s="57"/>
      <c r="BH54" s="59"/>
      <c r="BI54" s="59"/>
      <c r="BJ54" s="59"/>
      <c r="BK54" s="59"/>
      <c r="BL54" s="59"/>
      <c r="BM54" s="59"/>
      <c r="BN54" s="59"/>
      <c r="BO54" s="59"/>
      <c r="BP54" s="59"/>
      <c r="BQ54" s="59"/>
      <c r="BR54" s="59"/>
      <c r="BS54" s="59"/>
      <c r="BT54" s="59"/>
      <c r="BU54" s="59"/>
      <c r="BV54" s="59"/>
      <c r="BW54" s="59"/>
      <c r="BX54" s="59"/>
    </row>
    <row r="55" spans="1:76" s="46" customFormat="1" ht="14.5" x14ac:dyDescent="0.35">
      <c r="A55" s="65">
        <v>39417</v>
      </c>
      <c r="B55" s="66">
        <f t="shared" si="0"/>
        <v>17.399999999999999</v>
      </c>
      <c r="C55" s="66">
        <f t="shared" si="1"/>
        <v>25.8</v>
      </c>
      <c r="D55" s="67">
        <f t="shared" si="2"/>
        <v>21.714893617021279</v>
      </c>
      <c r="E55" s="67">
        <f t="shared" si="2"/>
        <v>22.157913492640287</v>
      </c>
      <c r="F55" s="67">
        <f t="shared" si="3"/>
        <v>9.6000000000000014</v>
      </c>
      <c r="G55" s="66">
        <f t="shared" si="4"/>
        <v>14.600000000000005</v>
      </c>
      <c r="I55" s="67">
        <f t="shared" si="5"/>
        <v>25.647945205479449</v>
      </c>
      <c r="J55" s="67">
        <f t="shared" si="5"/>
        <v>55.3</v>
      </c>
      <c r="K55" s="67">
        <f t="shared" si="5"/>
        <v>60.2</v>
      </c>
      <c r="M55" s="65">
        <v>39417</v>
      </c>
      <c r="N55" s="68">
        <v>91723</v>
      </c>
      <c r="O55" s="68">
        <v>83442.77</v>
      </c>
      <c r="P55" s="68">
        <v>8280.23</v>
      </c>
      <c r="Q55" s="68">
        <v>114412</v>
      </c>
      <c r="R55" s="68">
        <v>21.714893617021279</v>
      </c>
      <c r="S55" s="68">
        <v>22.157913492640287</v>
      </c>
      <c r="T55" s="51"/>
      <c r="U55" s="65">
        <v>39417</v>
      </c>
      <c r="V55" s="68">
        <v>16.100000000000001</v>
      </c>
      <c r="W55" s="65">
        <v>39417</v>
      </c>
      <c r="X55" s="68">
        <v>106.5</v>
      </c>
      <c r="Y55" s="68">
        <v>6.5</v>
      </c>
      <c r="Z55" s="69">
        <f t="shared" si="6"/>
        <v>9.6000000000000014</v>
      </c>
      <c r="AA55" s="68"/>
      <c r="AB55" s="65">
        <v>39417</v>
      </c>
      <c r="AC55" s="68">
        <v>105.6</v>
      </c>
      <c r="AD55" s="68">
        <v>5.5999999999999943</v>
      </c>
      <c r="AE55" s="68">
        <v>20.2</v>
      </c>
      <c r="AF55" s="68">
        <v>16.8</v>
      </c>
      <c r="AG55" s="70">
        <f t="shared" si="7"/>
        <v>16.8</v>
      </c>
      <c r="AH55" s="51"/>
      <c r="AI55" s="61">
        <f t="shared" si="8"/>
        <v>20.2</v>
      </c>
      <c r="AJ55" s="71">
        <f t="shared" si="9"/>
        <v>14.600000000000005</v>
      </c>
      <c r="AK55" s="65">
        <v>39417</v>
      </c>
      <c r="AL55" s="68">
        <v>25.8</v>
      </c>
      <c r="AM55" s="68">
        <v>17.399999999999999</v>
      </c>
      <c r="AN55" s="68">
        <v>18.5</v>
      </c>
      <c r="AO55" s="51"/>
      <c r="AP55" s="71">
        <f t="shared" si="10"/>
        <v>18.5</v>
      </c>
      <c r="AQ55" s="71">
        <f t="shared" si="11"/>
        <v>17.399999999999999</v>
      </c>
      <c r="AR55" s="51"/>
      <c r="AS55" s="72"/>
      <c r="AT55" s="73">
        <v>39417</v>
      </c>
      <c r="AU55" s="74">
        <v>91723</v>
      </c>
      <c r="AV55" s="74">
        <v>25.647945205479449</v>
      </c>
      <c r="AW55" s="74">
        <v>55.3</v>
      </c>
      <c r="AX55" s="74">
        <v>60.2</v>
      </c>
      <c r="AY55" s="57"/>
      <c r="AZ55" s="65">
        <v>42339</v>
      </c>
      <c r="BA55" s="68">
        <v>6.9</v>
      </c>
      <c r="BB55" s="57"/>
      <c r="BC55" s="57"/>
      <c r="BD55" s="57"/>
      <c r="BE55" s="57"/>
      <c r="BF55" s="57"/>
      <c r="BG55" s="57"/>
      <c r="BH55" s="59"/>
      <c r="BI55" s="59"/>
      <c r="BJ55" s="59"/>
      <c r="BK55" s="59"/>
      <c r="BL55" s="59"/>
      <c r="BM55" s="59"/>
      <c r="BN55" s="59"/>
      <c r="BO55" s="59"/>
      <c r="BP55" s="59"/>
      <c r="BQ55" s="59"/>
      <c r="BR55" s="59"/>
      <c r="BS55" s="59"/>
      <c r="BT55" s="59"/>
      <c r="BU55" s="59"/>
      <c r="BV55" s="59"/>
      <c r="BW55" s="59"/>
      <c r="BX55" s="59"/>
    </row>
    <row r="56" spans="1:76" s="46" customFormat="1" ht="14.5" x14ac:dyDescent="0.35">
      <c r="A56" s="65">
        <v>39448</v>
      </c>
      <c r="B56" s="66">
        <f t="shared" si="0"/>
        <v>15.4</v>
      </c>
      <c r="C56" s="66">
        <f t="shared" si="1"/>
        <v>24.3</v>
      </c>
      <c r="D56" s="67">
        <f t="shared" si="2"/>
        <v>26.747811626671592</v>
      </c>
      <c r="E56" s="67">
        <f t="shared" si="2"/>
        <v>24.991762828461248</v>
      </c>
      <c r="F56" s="67">
        <f t="shared" si="3"/>
        <v>9.6400000000000041</v>
      </c>
      <c r="G56" s="66">
        <f t="shared" si="4"/>
        <v>14.999999999999996</v>
      </c>
      <c r="I56" s="67">
        <f t="shared" si="5"/>
        <v>27.648955122585754</v>
      </c>
      <c r="J56" s="67">
        <f t="shared" si="5"/>
        <v>53</v>
      </c>
      <c r="K56" s="67">
        <f t="shared" si="5"/>
        <v>60.2</v>
      </c>
      <c r="M56" s="65">
        <v>39448</v>
      </c>
      <c r="N56" s="68">
        <v>90281</v>
      </c>
      <c r="O56" s="68">
        <v>81348.414000000004</v>
      </c>
      <c r="P56" s="68">
        <v>8932.5859999999993</v>
      </c>
      <c r="Q56" s="68">
        <v>109756</v>
      </c>
      <c r="R56" s="68">
        <v>26.747811626671592</v>
      </c>
      <c r="S56" s="68">
        <v>24.991762828461248</v>
      </c>
      <c r="T56" s="51"/>
      <c r="U56" s="65">
        <v>39448</v>
      </c>
      <c r="V56" s="68">
        <v>16.739999999999998</v>
      </c>
      <c r="W56" s="65">
        <v>39448</v>
      </c>
      <c r="X56" s="68">
        <v>107.1</v>
      </c>
      <c r="Y56" s="68">
        <v>7.0999999999999943</v>
      </c>
      <c r="Z56" s="69">
        <f t="shared" si="6"/>
        <v>9.6400000000000041</v>
      </c>
      <c r="AA56" s="68"/>
      <c r="AB56" s="65">
        <v>39448</v>
      </c>
      <c r="AC56" s="68">
        <v>106.2</v>
      </c>
      <c r="AD56" s="68">
        <v>6.2000000000000028</v>
      </c>
      <c r="AE56" s="68">
        <v>21.2</v>
      </c>
      <c r="AF56" s="68">
        <v>21.2</v>
      </c>
      <c r="AG56" s="70">
        <f t="shared" si="7"/>
        <v>21.2</v>
      </c>
      <c r="AH56" s="51"/>
      <c r="AI56" s="61">
        <f t="shared" si="8"/>
        <v>21.2</v>
      </c>
      <c r="AJ56" s="71">
        <f t="shared" si="9"/>
        <v>14.999999999999996</v>
      </c>
      <c r="AK56" s="65">
        <v>39448</v>
      </c>
      <c r="AL56" s="68">
        <v>24.3</v>
      </c>
      <c r="AM56" s="68"/>
      <c r="AN56" s="68"/>
      <c r="AO56" s="51"/>
      <c r="AP56" s="71">
        <f t="shared" si="10"/>
        <v>15.4</v>
      </c>
      <c r="AQ56" s="71">
        <f t="shared" si="11"/>
        <v>15.4</v>
      </c>
      <c r="AR56" s="51"/>
      <c r="AS56" s="72"/>
      <c r="AT56" s="73">
        <v>39448</v>
      </c>
      <c r="AU56" s="74">
        <v>90281</v>
      </c>
      <c r="AV56" s="74">
        <v>27.648955122585754</v>
      </c>
      <c r="AW56" s="74">
        <v>53</v>
      </c>
      <c r="AX56" s="74">
        <v>60.2</v>
      </c>
      <c r="AY56" s="57"/>
      <c r="AZ56" s="65">
        <v>42430</v>
      </c>
      <c r="BA56" s="68">
        <v>6.9</v>
      </c>
      <c r="BB56" s="57"/>
      <c r="BC56" s="57"/>
      <c r="BD56" s="57"/>
      <c r="BE56" s="57"/>
      <c r="BF56" s="57"/>
      <c r="BG56" s="57"/>
      <c r="BH56" s="59"/>
      <c r="BI56" s="59"/>
      <c r="BJ56" s="59"/>
      <c r="BK56" s="59"/>
      <c r="BL56" s="59"/>
      <c r="BM56" s="59"/>
      <c r="BN56" s="59"/>
      <c r="BO56" s="59"/>
      <c r="BP56" s="59"/>
      <c r="BQ56" s="59"/>
      <c r="BR56" s="59"/>
      <c r="BS56" s="59"/>
      <c r="BT56" s="59"/>
      <c r="BU56" s="59"/>
      <c r="BV56" s="59"/>
      <c r="BW56" s="59"/>
      <c r="BX56" s="59"/>
    </row>
    <row r="57" spans="1:76" s="46" customFormat="1" ht="14.5" x14ac:dyDescent="0.35">
      <c r="A57" s="65">
        <v>39479</v>
      </c>
      <c r="B57" s="66">
        <f t="shared" si="0"/>
        <v>15.4</v>
      </c>
      <c r="C57" s="66">
        <f t="shared" si="1"/>
        <v>24.3</v>
      </c>
      <c r="D57" s="67">
        <f t="shared" si="2"/>
        <v>6.34456901483889</v>
      </c>
      <c r="E57" s="67">
        <f t="shared" si="2"/>
        <v>29.899359739743019</v>
      </c>
      <c r="F57" s="67">
        <f t="shared" si="3"/>
        <v>7.0299999999999976</v>
      </c>
      <c r="G57" s="66">
        <f t="shared" si="4"/>
        <v>11.000000000000007</v>
      </c>
      <c r="I57" s="67">
        <f t="shared" si="5"/>
        <v>35.621508619212449</v>
      </c>
      <c r="J57" s="67">
        <f t="shared" si="5"/>
        <v>53.4</v>
      </c>
      <c r="K57" s="67">
        <f t="shared" si="5"/>
        <v>59.3</v>
      </c>
      <c r="M57" s="65">
        <v>39479</v>
      </c>
      <c r="N57" s="68">
        <v>79146</v>
      </c>
      <c r="O57" s="68">
        <v>69752.962</v>
      </c>
      <c r="P57" s="68">
        <v>9393.0380000000005</v>
      </c>
      <c r="Q57" s="68">
        <v>87361</v>
      </c>
      <c r="R57" s="68">
        <v>6.34456901483889</v>
      </c>
      <c r="S57" s="68">
        <v>29.899359739743019</v>
      </c>
      <c r="T57" s="51"/>
      <c r="U57" s="65">
        <v>39479</v>
      </c>
      <c r="V57" s="68">
        <v>15.73</v>
      </c>
      <c r="W57" s="65">
        <v>39479</v>
      </c>
      <c r="X57" s="68">
        <v>108.7</v>
      </c>
      <c r="Y57" s="68">
        <v>8.7000000000000028</v>
      </c>
      <c r="Z57" s="69">
        <f t="shared" si="6"/>
        <v>7.0299999999999976</v>
      </c>
      <c r="AA57" s="68"/>
      <c r="AB57" s="65">
        <v>39479</v>
      </c>
      <c r="AC57" s="68">
        <v>108.1</v>
      </c>
      <c r="AD57" s="68">
        <v>8.0999999999999943</v>
      </c>
      <c r="AE57" s="68">
        <v>19.100000000000001</v>
      </c>
      <c r="AF57" s="68">
        <v>20.2</v>
      </c>
      <c r="AG57" s="70">
        <f t="shared" si="7"/>
        <v>20.2</v>
      </c>
      <c r="AH57" s="51"/>
      <c r="AI57" s="61">
        <f t="shared" si="8"/>
        <v>19.100000000000001</v>
      </c>
      <c r="AJ57" s="71">
        <f t="shared" si="9"/>
        <v>11.000000000000007</v>
      </c>
      <c r="AK57" s="65">
        <v>39479</v>
      </c>
      <c r="AL57" s="68">
        <v>24.3</v>
      </c>
      <c r="AM57" s="68">
        <v>15.4</v>
      </c>
      <c r="AN57" s="68">
        <v>15.4</v>
      </c>
      <c r="AO57" s="51"/>
      <c r="AP57" s="71">
        <f t="shared" si="10"/>
        <v>15.4</v>
      </c>
      <c r="AQ57" s="71">
        <f t="shared" si="11"/>
        <v>15.4</v>
      </c>
      <c r="AR57" s="51"/>
      <c r="AS57" s="72"/>
      <c r="AT57" s="73">
        <v>39479</v>
      </c>
      <c r="AU57" s="74">
        <v>79146</v>
      </c>
      <c r="AV57" s="74">
        <v>35.621508619212449</v>
      </c>
      <c r="AW57" s="74">
        <v>53.4</v>
      </c>
      <c r="AX57" s="74">
        <v>59.3</v>
      </c>
      <c r="AY57" s="57"/>
      <c r="AZ57" s="65">
        <v>42522</v>
      </c>
      <c r="BA57" s="68">
        <v>6.8</v>
      </c>
      <c r="BB57" s="57"/>
      <c r="BC57" s="57"/>
      <c r="BD57" s="57"/>
      <c r="BE57" s="57"/>
      <c r="BF57" s="57"/>
      <c r="BG57" s="57"/>
      <c r="BH57" s="59"/>
      <c r="BI57" s="59"/>
      <c r="BJ57" s="59"/>
      <c r="BK57" s="59"/>
      <c r="BL57" s="59"/>
      <c r="BM57" s="59"/>
      <c r="BN57" s="59"/>
      <c r="BO57" s="59"/>
      <c r="BP57" s="59"/>
      <c r="BQ57" s="59"/>
      <c r="BR57" s="59"/>
      <c r="BS57" s="59"/>
      <c r="BT57" s="59"/>
      <c r="BU57" s="59"/>
      <c r="BV57" s="59"/>
      <c r="BW57" s="59"/>
      <c r="BX57" s="59"/>
    </row>
    <row r="58" spans="1:76" s="46" customFormat="1" ht="14.5" x14ac:dyDescent="0.35">
      <c r="A58" s="65">
        <v>39508</v>
      </c>
      <c r="B58" s="66">
        <f t="shared" si="0"/>
        <v>17.8</v>
      </c>
      <c r="C58" s="66">
        <f t="shared" si="1"/>
        <v>25.9</v>
      </c>
      <c r="D58" s="67">
        <f t="shared" si="2"/>
        <v>30.417823298554609</v>
      </c>
      <c r="E58" s="67">
        <f t="shared" si="2"/>
        <v>18.149906657780921</v>
      </c>
      <c r="F58" s="67">
        <f t="shared" si="3"/>
        <v>6.4800000000000022</v>
      </c>
      <c r="G58" s="66">
        <f t="shared" si="4"/>
        <v>13.700000000000003</v>
      </c>
      <c r="I58" s="67">
        <f t="shared" si="5"/>
        <v>25.009780142398874</v>
      </c>
      <c r="J58" s="67">
        <f t="shared" si="5"/>
        <v>58.4</v>
      </c>
      <c r="K58" s="67">
        <f t="shared" si="5"/>
        <v>58.9</v>
      </c>
      <c r="M58" s="65">
        <v>39508</v>
      </c>
      <c r="N58" s="68">
        <v>95865</v>
      </c>
      <c r="O58" s="68">
        <v>84172.528999999995</v>
      </c>
      <c r="P58" s="68">
        <v>11692.471</v>
      </c>
      <c r="Q58" s="68">
        <v>108998</v>
      </c>
      <c r="R58" s="68">
        <v>30.417823298554609</v>
      </c>
      <c r="S58" s="68">
        <v>18.149906657780921</v>
      </c>
      <c r="T58" s="51"/>
      <c r="U58" s="65">
        <v>39508</v>
      </c>
      <c r="V58" s="68">
        <v>14.78</v>
      </c>
      <c r="W58" s="65">
        <v>39508</v>
      </c>
      <c r="X58" s="68">
        <v>108.3</v>
      </c>
      <c r="Y58" s="68">
        <v>8.2999999999999972</v>
      </c>
      <c r="Z58" s="69">
        <f t="shared" si="6"/>
        <v>6.4800000000000022</v>
      </c>
      <c r="AA58" s="68"/>
      <c r="AB58" s="65">
        <v>39508</v>
      </c>
      <c r="AC58" s="68">
        <v>107.8</v>
      </c>
      <c r="AD58" s="68">
        <v>7.7999999999999972</v>
      </c>
      <c r="AE58" s="68">
        <v>21.5</v>
      </c>
      <c r="AF58" s="68">
        <v>20.6</v>
      </c>
      <c r="AG58" s="70">
        <f t="shared" si="7"/>
        <v>20.6</v>
      </c>
      <c r="AH58" s="51"/>
      <c r="AI58" s="61">
        <f t="shared" si="8"/>
        <v>21.5</v>
      </c>
      <c r="AJ58" s="71">
        <f t="shared" si="9"/>
        <v>13.700000000000003</v>
      </c>
      <c r="AK58" s="65">
        <v>39508</v>
      </c>
      <c r="AL58" s="68">
        <v>25.9</v>
      </c>
      <c r="AM58" s="68">
        <v>17.8</v>
      </c>
      <c r="AN58" s="68">
        <v>16.399999999999999</v>
      </c>
      <c r="AO58" s="51"/>
      <c r="AP58" s="71">
        <f t="shared" si="10"/>
        <v>16.399999999999999</v>
      </c>
      <c r="AQ58" s="71">
        <f t="shared" si="11"/>
        <v>17.8</v>
      </c>
      <c r="AR58" s="51"/>
      <c r="AS58" s="72"/>
      <c r="AT58" s="73">
        <v>39508</v>
      </c>
      <c r="AU58" s="74">
        <v>95865</v>
      </c>
      <c r="AV58" s="74">
        <v>25.009780142398874</v>
      </c>
      <c r="AW58" s="74">
        <v>58.4</v>
      </c>
      <c r="AX58" s="74">
        <v>58.9</v>
      </c>
      <c r="AY58" s="57"/>
      <c r="AZ58" s="65">
        <v>42614</v>
      </c>
      <c r="BA58" s="68">
        <v>6.8</v>
      </c>
      <c r="BB58" s="57"/>
      <c r="BC58" s="57"/>
      <c r="BD58" s="57"/>
      <c r="BE58" s="57"/>
      <c r="BF58" s="57"/>
      <c r="BG58" s="57"/>
      <c r="BH58" s="59"/>
      <c r="BI58" s="59"/>
      <c r="BJ58" s="59"/>
      <c r="BK58" s="59"/>
      <c r="BL58" s="59"/>
      <c r="BM58" s="59"/>
      <c r="BN58" s="59"/>
      <c r="BO58" s="59"/>
      <c r="BP58" s="59"/>
      <c r="BQ58" s="59"/>
      <c r="BR58" s="59"/>
      <c r="BS58" s="59"/>
      <c r="BT58" s="59"/>
      <c r="BU58" s="59"/>
      <c r="BV58" s="59"/>
      <c r="BW58" s="59"/>
      <c r="BX58" s="59"/>
    </row>
    <row r="59" spans="1:76" s="46" customFormat="1" ht="14.5" x14ac:dyDescent="0.35">
      <c r="A59" s="65">
        <v>39539</v>
      </c>
      <c r="B59" s="66">
        <f t="shared" si="0"/>
        <v>15.7</v>
      </c>
      <c r="C59" s="66">
        <f t="shared" si="1"/>
        <v>25.7</v>
      </c>
      <c r="D59" s="67">
        <f t="shared" si="2"/>
        <v>22.063921882372249</v>
      </c>
      <c r="E59" s="67">
        <f t="shared" si="2"/>
        <v>24.114662938776199</v>
      </c>
      <c r="F59" s="67">
        <f t="shared" si="3"/>
        <v>6.1999999999999993</v>
      </c>
      <c r="G59" s="66">
        <f t="shared" si="4"/>
        <v>13.900000000000006</v>
      </c>
      <c r="I59" s="67">
        <f t="shared" si="5"/>
        <v>26.78801386825161</v>
      </c>
      <c r="J59" s="67">
        <f t="shared" si="5"/>
        <v>59.2</v>
      </c>
      <c r="K59" s="67">
        <f t="shared" si="5"/>
        <v>58.4</v>
      </c>
      <c r="M59" s="65">
        <v>39539</v>
      </c>
      <c r="N59" s="68">
        <v>102394</v>
      </c>
      <c r="O59" s="68">
        <v>92144.971000000005</v>
      </c>
      <c r="P59" s="68">
        <v>10249.029</v>
      </c>
      <c r="Q59" s="68">
        <v>119005</v>
      </c>
      <c r="R59" s="68">
        <v>22.063921882372249</v>
      </c>
      <c r="S59" s="68">
        <v>24.114662938776199</v>
      </c>
      <c r="T59" s="51"/>
      <c r="U59" s="65">
        <v>39539</v>
      </c>
      <c r="V59" s="68">
        <v>14.7</v>
      </c>
      <c r="W59" s="65">
        <v>39539</v>
      </c>
      <c r="X59" s="68">
        <v>108.5</v>
      </c>
      <c r="Y59" s="68">
        <v>8.5</v>
      </c>
      <c r="Z59" s="69">
        <f t="shared" si="6"/>
        <v>6.1999999999999993</v>
      </c>
      <c r="AA59" s="68"/>
      <c r="AB59" s="65">
        <v>39539</v>
      </c>
      <c r="AC59" s="68">
        <v>108.1</v>
      </c>
      <c r="AD59" s="68">
        <v>8.0999999999999943</v>
      </c>
      <c r="AE59" s="68">
        <v>22</v>
      </c>
      <c r="AF59" s="68">
        <v>21</v>
      </c>
      <c r="AG59" s="70">
        <f t="shared" si="7"/>
        <v>21</v>
      </c>
      <c r="AH59" s="51"/>
      <c r="AI59" s="61">
        <f t="shared" si="8"/>
        <v>22</v>
      </c>
      <c r="AJ59" s="71">
        <f t="shared" si="9"/>
        <v>13.900000000000006</v>
      </c>
      <c r="AK59" s="65">
        <v>39539</v>
      </c>
      <c r="AL59" s="68">
        <v>25.7</v>
      </c>
      <c r="AM59" s="68">
        <v>15.7</v>
      </c>
      <c r="AN59" s="68">
        <v>16.3</v>
      </c>
      <c r="AO59" s="51"/>
      <c r="AP59" s="71">
        <f t="shared" si="10"/>
        <v>16.3</v>
      </c>
      <c r="AQ59" s="71">
        <f t="shared" si="11"/>
        <v>15.7</v>
      </c>
      <c r="AR59" s="51"/>
      <c r="AS59" s="72"/>
      <c r="AT59" s="73">
        <v>39539</v>
      </c>
      <c r="AU59" s="74">
        <v>102394</v>
      </c>
      <c r="AV59" s="74">
        <v>26.78801386825161</v>
      </c>
      <c r="AW59" s="74">
        <v>59.2</v>
      </c>
      <c r="AX59" s="74">
        <v>58.4</v>
      </c>
      <c r="AY59" s="57"/>
      <c r="AZ59" s="65">
        <v>42705</v>
      </c>
      <c r="BA59" s="68">
        <v>6.9</v>
      </c>
      <c r="BB59" s="57"/>
      <c r="BC59" s="57"/>
      <c r="BD59" s="57"/>
      <c r="BE59" s="57"/>
      <c r="BF59" s="57"/>
      <c r="BG59" s="57"/>
      <c r="BH59" s="59"/>
      <c r="BI59" s="59"/>
      <c r="BJ59" s="59"/>
      <c r="BK59" s="59"/>
      <c r="BL59" s="59"/>
      <c r="BM59" s="59"/>
      <c r="BN59" s="59"/>
      <c r="BO59" s="59"/>
      <c r="BP59" s="59"/>
      <c r="BQ59" s="59"/>
      <c r="BR59" s="59"/>
      <c r="BS59" s="59"/>
      <c r="BT59" s="59"/>
      <c r="BU59" s="59"/>
      <c r="BV59" s="59"/>
      <c r="BW59" s="59"/>
      <c r="BX59" s="59"/>
    </row>
    <row r="60" spans="1:76" s="46" customFormat="1" ht="14.5" x14ac:dyDescent="0.35">
      <c r="A60" s="65">
        <v>39569</v>
      </c>
      <c r="B60" s="66">
        <f t="shared" si="0"/>
        <v>16</v>
      </c>
      <c r="C60" s="66">
        <f t="shared" si="1"/>
        <v>25.6</v>
      </c>
      <c r="D60" s="67">
        <f t="shared" si="2"/>
        <v>28.302187639517829</v>
      </c>
      <c r="E60" s="67">
        <f t="shared" si="2"/>
        <v>35.264461591002693</v>
      </c>
      <c r="F60" s="67">
        <f t="shared" si="3"/>
        <v>7.1599999999999966</v>
      </c>
      <c r="G60" s="66">
        <f t="shared" si="4"/>
        <v>14.100000000000001</v>
      </c>
      <c r="I60" s="67">
        <f t="shared" si="5"/>
        <v>40.669141868125735</v>
      </c>
      <c r="J60" s="67">
        <f t="shared" si="5"/>
        <v>53.3</v>
      </c>
      <c r="K60" s="67">
        <f t="shared" si="5"/>
        <v>57.4</v>
      </c>
      <c r="M60" s="65">
        <v>39569</v>
      </c>
      <c r="N60" s="68">
        <v>100781</v>
      </c>
      <c r="O60" s="68">
        <v>88703.615000000005</v>
      </c>
      <c r="P60" s="68">
        <v>12077.385</v>
      </c>
      <c r="Q60" s="68">
        <v>120699</v>
      </c>
      <c r="R60" s="68">
        <v>28.302187639517829</v>
      </c>
      <c r="S60" s="68">
        <v>35.264461591002693</v>
      </c>
      <c r="T60" s="51"/>
      <c r="U60" s="65">
        <v>39569</v>
      </c>
      <c r="V60" s="68">
        <v>14.86</v>
      </c>
      <c r="W60" s="65">
        <v>39569</v>
      </c>
      <c r="X60" s="68">
        <v>107.7</v>
      </c>
      <c r="Y60" s="68">
        <v>7.7000000000000028</v>
      </c>
      <c r="Z60" s="69">
        <f t="shared" si="6"/>
        <v>7.1599999999999966</v>
      </c>
      <c r="AA60" s="68"/>
      <c r="AB60" s="65">
        <v>39569</v>
      </c>
      <c r="AC60" s="68">
        <v>107.5</v>
      </c>
      <c r="AD60" s="68">
        <v>7.5</v>
      </c>
      <c r="AE60" s="68">
        <v>21.6</v>
      </c>
      <c r="AF60" s="68">
        <v>21.1</v>
      </c>
      <c r="AG60" s="70">
        <f t="shared" si="7"/>
        <v>21.1</v>
      </c>
      <c r="AH60" s="51"/>
      <c r="AI60" s="61">
        <f t="shared" si="8"/>
        <v>21.6</v>
      </c>
      <c r="AJ60" s="71">
        <f t="shared" si="9"/>
        <v>14.100000000000001</v>
      </c>
      <c r="AK60" s="65">
        <v>39569</v>
      </c>
      <c r="AL60" s="68">
        <v>25.6</v>
      </c>
      <c r="AM60" s="68">
        <v>16</v>
      </c>
      <c r="AN60" s="68">
        <v>16.3</v>
      </c>
      <c r="AO60" s="51"/>
      <c r="AP60" s="71">
        <f t="shared" si="10"/>
        <v>16.3</v>
      </c>
      <c r="AQ60" s="71">
        <f t="shared" si="11"/>
        <v>16</v>
      </c>
      <c r="AR60" s="51"/>
      <c r="AS60" s="72"/>
      <c r="AT60" s="73">
        <v>39569</v>
      </c>
      <c r="AU60" s="74">
        <v>100781</v>
      </c>
      <c r="AV60" s="74">
        <v>40.669141868125735</v>
      </c>
      <c r="AW60" s="74">
        <v>53.3</v>
      </c>
      <c r="AX60" s="74">
        <v>57.4</v>
      </c>
      <c r="AY60" s="57"/>
      <c r="AZ60" s="65">
        <v>42795</v>
      </c>
      <c r="BA60" s="68">
        <v>7</v>
      </c>
      <c r="BB60" s="57"/>
      <c r="BC60" s="57"/>
      <c r="BD60" s="57"/>
      <c r="BE60" s="57"/>
      <c r="BF60" s="57"/>
      <c r="BG60" s="57"/>
      <c r="BH60" s="59"/>
      <c r="BI60" s="59"/>
      <c r="BJ60" s="59"/>
      <c r="BK60" s="59"/>
      <c r="BL60" s="59"/>
      <c r="BM60" s="59"/>
      <c r="BN60" s="59"/>
      <c r="BO60" s="59"/>
      <c r="BP60" s="59"/>
      <c r="BQ60" s="59"/>
      <c r="BR60" s="59"/>
      <c r="BS60" s="59"/>
      <c r="BT60" s="59"/>
      <c r="BU60" s="59"/>
      <c r="BV60" s="59"/>
      <c r="BW60" s="59"/>
      <c r="BX60" s="59"/>
    </row>
    <row r="61" spans="1:76" s="46" customFormat="1" ht="14.5" x14ac:dyDescent="0.35">
      <c r="A61" s="65">
        <v>39600</v>
      </c>
      <c r="B61" s="66">
        <f t="shared" si="0"/>
        <v>16</v>
      </c>
      <c r="C61" s="66">
        <f t="shared" si="1"/>
        <v>26.8</v>
      </c>
      <c r="D61" s="67">
        <f t="shared" si="2"/>
        <v>17.337563108110725</v>
      </c>
      <c r="E61" s="67">
        <f t="shared" si="2"/>
        <v>26.063263152425581</v>
      </c>
      <c r="F61" s="67">
        <f t="shared" si="3"/>
        <v>7.0200000000000049</v>
      </c>
      <c r="G61" s="66">
        <f t="shared" si="4"/>
        <v>15.900000000000006</v>
      </c>
      <c r="I61" s="67">
        <f t="shared" si="5"/>
        <v>31.355189684708833</v>
      </c>
      <c r="J61" s="67">
        <f t="shared" si="5"/>
        <v>52</v>
      </c>
      <c r="K61" s="67">
        <f t="shared" si="5"/>
        <v>57.4</v>
      </c>
      <c r="M61" s="65">
        <v>39600</v>
      </c>
      <c r="N61" s="68">
        <v>100446</v>
      </c>
      <c r="O61" s="68">
        <v>88074.892999999996</v>
      </c>
      <c r="P61" s="68">
        <v>12371.107</v>
      </c>
      <c r="Q61" s="68">
        <v>121320</v>
      </c>
      <c r="R61" s="68">
        <v>17.337563108110725</v>
      </c>
      <c r="S61" s="68">
        <v>26.063263152425581</v>
      </c>
      <c r="T61" s="51"/>
      <c r="U61" s="65">
        <v>39600</v>
      </c>
      <c r="V61" s="68">
        <v>14.12</v>
      </c>
      <c r="W61" s="65">
        <v>39600</v>
      </c>
      <c r="X61" s="68">
        <v>107.1</v>
      </c>
      <c r="Y61" s="68">
        <v>7.0999999999999943</v>
      </c>
      <c r="Z61" s="69">
        <f t="shared" si="6"/>
        <v>7.0200000000000049</v>
      </c>
      <c r="AA61" s="68"/>
      <c r="AB61" s="65">
        <v>39600</v>
      </c>
      <c r="AC61" s="68">
        <v>107.1</v>
      </c>
      <c r="AD61" s="68">
        <v>7.0999999999999943</v>
      </c>
      <c r="AE61" s="68">
        <v>23</v>
      </c>
      <c r="AF61" s="68">
        <v>21.4</v>
      </c>
      <c r="AG61" s="70">
        <f t="shared" si="7"/>
        <v>21.4</v>
      </c>
      <c r="AH61" s="51"/>
      <c r="AI61" s="61">
        <f t="shared" si="8"/>
        <v>23</v>
      </c>
      <c r="AJ61" s="71">
        <f t="shared" si="9"/>
        <v>15.900000000000006</v>
      </c>
      <c r="AK61" s="65">
        <v>39600</v>
      </c>
      <c r="AL61" s="68">
        <v>26.8</v>
      </c>
      <c r="AM61" s="68">
        <v>16</v>
      </c>
      <c r="AN61" s="68">
        <v>16.3</v>
      </c>
      <c r="AO61" s="51"/>
      <c r="AP61" s="71">
        <f t="shared" si="10"/>
        <v>16.3</v>
      </c>
      <c r="AQ61" s="71">
        <f t="shared" si="11"/>
        <v>16</v>
      </c>
      <c r="AR61" s="51"/>
      <c r="AS61" s="72"/>
      <c r="AT61" s="73">
        <v>39600</v>
      </c>
      <c r="AU61" s="74">
        <v>100446</v>
      </c>
      <c r="AV61" s="74">
        <v>31.355189684708833</v>
      </c>
      <c r="AW61" s="74">
        <v>52</v>
      </c>
      <c r="AX61" s="74">
        <v>57.4</v>
      </c>
      <c r="AY61" s="57"/>
      <c r="AZ61" s="65">
        <v>42887</v>
      </c>
      <c r="BA61" s="68">
        <v>7</v>
      </c>
      <c r="BB61" s="57"/>
      <c r="BC61" s="57"/>
      <c r="BD61" s="57"/>
      <c r="BE61" s="57"/>
      <c r="BF61" s="57"/>
      <c r="BG61" s="57"/>
      <c r="BH61" s="59"/>
      <c r="BI61" s="59"/>
      <c r="BJ61" s="59"/>
      <c r="BK61" s="59"/>
      <c r="BL61" s="59"/>
      <c r="BM61" s="59"/>
      <c r="BN61" s="59"/>
      <c r="BO61" s="59"/>
      <c r="BP61" s="59"/>
      <c r="BQ61" s="59"/>
      <c r="BR61" s="59"/>
      <c r="BS61" s="59"/>
      <c r="BT61" s="59"/>
      <c r="BU61" s="59"/>
      <c r="BV61" s="59"/>
      <c r="BW61" s="59"/>
      <c r="BX61" s="59"/>
    </row>
    <row r="62" spans="1:76" s="46" customFormat="1" ht="14.5" x14ac:dyDescent="0.35">
      <c r="A62" s="65">
        <v>39630</v>
      </c>
      <c r="B62" s="66">
        <f t="shared" si="0"/>
        <v>14.7</v>
      </c>
      <c r="C62" s="66">
        <f t="shared" si="1"/>
        <v>27.3</v>
      </c>
      <c r="D62" s="67">
        <f t="shared" si="2"/>
        <v>26.90067699156079</v>
      </c>
      <c r="E62" s="67">
        <f t="shared" si="2"/>
        <v>29.929739254167387</v>
      </c>
      <c r="F62" s="67">
        <f t="shared" si="3"/>
        <v>8.2800000000000029</v>
      </c>
      <c r="G62" s="66">
        <f t="shared" si="4"/>
        <v>16.500000000000004</v>
      </c>
      <c r="I62" s="67">
        <f t="shared" si="5"/>
        <v>33.672477713654956</v>
      </c>
      <c r="J62" s="67">
        <f t="shared" si="5"/>
        <v>48.4</v>
      </c>
      <c r="K62" s="67">
        <f t="shared" si="5"/>
        <v>55.7</v>
      </c>
      <c r="M62" s="65">
        <v>39630</v>
      </c>
      <c r="N62" s="68">
        <v>111412</v>
      </c>
      <c r="O62" s="68">
        <v>98645.879000000001</v>
      </c>
      <c r="P62" s="68">
        <v>12766.120999999999</v>
      </c>
      <c r="Q62" s="68">
        <v>136837</v>
      </c>
      <c r="R62" s="68">
        <v>26.90067699156079</v>
      </c>
      <c r="S62" s="68">
        <v>29.929739254167387</v>
      </c>
      <c r="T62" s="51"/>
      <c r="U62" s="65">
        <v>39630</v>
      </c>
      <c r="V62" s="68">
        <v>14.58</v>
      </c>
      <c r="W62" s="65">
        <v>39630</v>
      </c>
      <c r="X62" s="68">
        <v>106.3</v>
      </c>
      <c r="Y62" s="68">
        <v>6.2999999999999972</v>
      </c>
      <c r="Z62" s="69">
        <f t="shared" si="6"/>
        <v>8.2800000000000029</v>
      </c>
      <c r="AA62" s="68"/>
      <c r="AB62" s="65">
        <v>39630</v>
      </c>
      <c r="AC62" s="68">
        <v>106.8</v>
      </c>
      <c r="AD62" s="68">
        <v>6.7999999999999972</v>
      </c>
      <c r="AE62" s="68">
        <v>23.3</v>
      </c>
      <c r="AF62" s="68">
        <v>21.7</v>
      </c>
      <c r="AG62" s="70">
        <f t="shared" si="7"/>
        <v>21.7</v>
      </c>
      <c r="AH62" s="51"/>
      <c r="AI62" s="61">
        <f t="shared" si="8"/>
        <v>23.3</v>
      </c>
      <c r="AJ62" s="71">
        <f t="shared" si="9"/>
        <v>16.500000000000004</v>
      </c>
      <c r="AK62" s="65">
        <v>39630</v>
      </c>
      <c r="AL62" s="68">
        <v>27.3</v>
      </c>
      <c r="AM62" s="68">
        <v>14.7</v>
      </c>
      <c r="AN62" s="68">
        <v>16.100000000000001</v>
      </c>
      <c r="AO62" s="51"/>
      <c r="AP62" s="71">
        <f t="shared" si="10"/>
        <v>16.100000000000001</v>
      </c>
      <c r="AQ62" s="71">
        <f t="shared" si="11"/>
        <v>14.7</v>
      </c>
      <c r="AR62" s="51"/>
      <c r="AS62" s="72"/>
      <c r="AT62" s="73">
        <v>39630</v>
      </c>
      <c r="AU62" s="74">
        <v>111412</v>
      </c>
      <c r="AV62" s="74">
        <v>33.672477713654956</v>
      </c>
      <c r="AW62" s="74">
        <v>48.4</v>
      </c>
      <c r="AX62" s="74">
        <v>55.7</v>
      </c>
      <c r="AY62" s="57"/>
      <c r="AZ62" s="65">
        <v>42979</v>
      </c>
      <c r="BA62" s="68">
        <v>6.9</v>
      </c>
      <c r="BB62" s="57"/>
      <c r="BC62" s="57"/>
      <c r="BD62" s="57"/>
      <c r="BE62" s="57"/>
      <c r="BF62" s="57"/>
      <c r="BG62" s="57"/>
      <c r="BH62" s="59"/>
      <c r="BI62" s="59"/>
      <c r="BJ62" s="59"/>
      <c r="BK62" s="59"/>
      <c r="BL62" s="59"/>
      <c r="BM62" s="59"/>
      <c r="BN62" s="59"/>
      <c r="BO62" s="59"/>
      <c r="BP62" s="59"/>
      <c r="BQ62" s="59"/>
      <c r="BR62" s="59"/>
      <c r="BS62" s="59"/>
      <c r="BT62" s="59"/>
      <c r="BU62" s="59"/>
      <c r="BV62" s="59"/>
      <c r="BW62" s="59"/>
      <c r="BX62" s="59"/>
    </row>
    <row r="63" spans="1:76" s="46" customFormat="1" ht="14.5" x14ac:dyDescent="0.35">
      <c r="A63" s="65">
        <v>39661</v>
      </c>
      <c r="B63" s="66">
        <f t="shared" si="0"/>
        <v>12.8</v>
      </c>
      <c r="C63" s="66">
        <f t="shared" si="1"/>
        <v>27.4</v>
      </c>
      <c r="D63" s="67">
        <f t="shared" si="2"/>
        <v>21.506138713383113</v>
      </c>
      <c r="E63" s="67">
        <f t="shared" si="2"/>
        <v>15.601366132883751</v>
      </c>
      <c r="F63" s="67">
        <f t="shared" si="3"/>
        <v>9.3899999999999935</v>
      </c>
      <c r="G63" s="66">
        <f t="shared" si="4"/>
        <v>17.7</v>
      </c>
      <c r="I63" s="67">
        <f t="shared" si="5"/>
        <v>22.934449805158657</v>
      </c>
      <c r="J63" s="67">
        <f t="shared" si="5"/>
        <v>48.4</v>
      </c>
      <c r="K63" s="67">
        <f t="shared" si="5"/>
        <v>52.9</v>
      </c>
      <c r="M63" s="65">
        <v>39661</v>
      </c>
      <c r="N63" s="68">
        <v>105999</v>
      </c>
      <c r="O63" s="68">
        <v>91150.342000000004</v>
      </c>
      <c r="P63" s="68">
        <v>14848.657999999999</v>
      </c>
      <c r="Q63" s="68">
        <v>135387</v>
      </c>
      <c r="R63" s="68">
        <v>21.506138713383113</v>
      </c>
      <c r="S63" s="68">
        <v>15.601366132883751</v>
      </c>
      <c r="T63" s="51"/>
      <c r="U63" s="65">
        <v>39661</v>
      </c>
      <c r="V63" s="68">
        <v>14.29</v>
      </c>
      <c r="W63" s="65">
        <v>39661</v>
      </c>
      <c r="X63" s="68">
        <v>104.9</v>
      </c>
      <c r="Y63" s="68">
        <v>4.9000000000000057</v>
      </c>
      <c r="Z63" s="69">
        <f t="shared" si="6"/>
        <v>9.3899999999999935</v>
      </c>
      <c r="AA63" s="68"/>
      <c r="AB63" s="65">
        <v>39661</v>
      </c>
      <c r="AC63" s="68">
        <v>105.5</v>
      </c>
      <c r="AD63" s="68">
        <v>5.5</v>
      </c>
      <c r="AE63" s="68">
        <v>23.2</v>
      </c>
      <c r="AF63" s="68">
        <v>21.9</v>
      </c>
      <c r="AG63" s="70">
        <f t="shared" si="7"/>
        <v>21.9</v>
      </c>
      <c r="AH63" s="51"/>
      <c r="AI63" s="61">
        <f t="shared" si="8"/>
        <v>23.2</v>
      </c>
      <c r="AJ63" s="71">
        <f t="shared" si="9"/>
        <v>17.7</v>
      </c>
      <c r="AK63" s="65">
        <v>39661</v>
      </c>
      <c r="AL63" s="68">
        <v>27.4</v>
      </c>
      <c r="AM63" s="68">
        <v>12.8</v>
      </c>
      <c r="AN63" s="68">
        <v>15.7</v>
      </c>
      <c r="AO63" s="51"/>
      <c r="AP63" s="71">
        <f t="shared" si="10"/>
        <v>15.7</v>
      </c>
      <c r="AQ63" s="71">
        <f t="shared" si="11"/>
        <v>12.8</v>
      </c>
      <c r="AR63" s="51"/>
      <c r="AS63" s="57"/>
      <c r="AT63" s="73">
        <v>39661</v>
      </c>
      <c r="AU63" s="74">
        <v>105999</v>
      </c>
      <c r="AV63" s="74">
        <v>22.934449805158657</v>
      </c>
      <c r="AW63" s="74">
        <v>48.4</v>
      </c>
      <c r="AX63" s="74">
        <v>52.9</v>
      </c>
      <c r="AY63" s="57"/>
      <c r="AZ63" s="65">
        <v>43070</v>
      </c>
      <c r="BA63" s="68">
        <v>6.8</v>
      </c>
      <c r="BB63" s="57"/>
      <c r="BC63" s="57"/>
      <c r="BD63" s="57"/>
      <c r="BE63" s="57"/>
      <c r="BF63" s="57"/>
      <c r="BG63" s="57"/>
      <c r="BH63" s="59"/>
      <c r="BI63" s="59"/>
      <c r="BJ63" s="59"/>
      <c r="BK63" s="59"/>
      <c r="BL63" s="59"/>
      <c r="BM63" s="59"/>
      <c r="BN63" s="59"/>
      <c r="BO63" s="59"/>
      <c r="BP63" s="59"/>
      <c r="BQ63" s="59"/>
      <c r="BR63" s="59"/>
      <c r="BS63" s="59"/>
      <c r="BT63" s="59"/>
      <c r="BU63" s="59"/>
      <c r="BV63" s="59"/>
      <c r="BW63" s="59"/>
      <c r="BX63" s="59"/>
    </row>
    <row r="64" spans="1:76" s="46" customFormat="1" ht="14.5" x14ac:dyDescent="0.35">
      <c r="A64" s="65">
        <v>39692</v>
      </c>
      <c r="B64" s="66">
        <f t="shared" si="0"/>
        <v>11.4</v>
      </c>
      <c r="C64" s="66">
        <f t="shared" si="1"/>
        <v>27.6</v>
      </c>
      <c r="D64" s="67">
        <f t="shared" si="2"/>
        <v>21.724773255244724</v>
      </c>
      <c r="E64" s="67">
        <f t="shared" si="2"/>
        <v>15.865579679138705</v>
      </c>
      <c r="F64" s="67">
        <f t="shared" si="3"/>
        <v>9.8800000000000061</v>
      </c>
      <c r="G64" s="66">
        <f t="shared" si="4"/>
        <v>17.900000000000002</v>
      </c>
      <c r="I64" s="67">
        <f t="shared" si="5"/>
        <v>20.99294154968673</v>
      </c>
      <c r="J64" s="67">
        <f t="shared" si="5"/>
        <v>51.2</v>
      </c>
      <c r="K64" s="67">
        <f t="shared" si="5"/>
        <v>55</v>
      </c>
      <c r="M64" s="65">
        <v>39692</v>
      </c>
      <c r="N64" s="68">
        <v>106792</v>
      </c>
      <c r="O64" s="68">
        <v>94247.089000000007</v>
      </c>
      <c r="P64" s="68">
        <v>12544.911</v>
      </c>
      <c r="Q64" s="68">
        <v>136759</v>
      </c>
      <c r="R64" s="68">
        <v>21.724773255244724</v>
      </c>
      <c r="S64" s="68">
        <v>15.865579679138705</v>
      </c>
      <c r="T64" s="51"/>
      <c r="U64" s="65">
        <v>39692</v>
      </c>
      <c r="V64" s="68">
        <v>14.48</v>
      </c>
      <c r="W64" s="65">
        <v>39692</v>
      </c>
      <c r="X64" s="68">
        <v>104.6</v>
      </c>
      <c r="Y64" s="68">
        <v>4.5999999999999943</v>
      </c>
      <c r="Z64" s="69">
        <f t="shared" si="6"/>
        <v>9.8800000000000061</v>
      </c>
      <c r="AA64" s="68"/>
      <c r="AB64" s="65">
        <v>39692</v>
      </c>
      <c r="AC64" s="68">
        <v>105.3</v>
      </c>
      <c r="AD64" s="68">
        <v>5.2999999999999972</v>
      </c>
      <c r="AE64" s="68">
        <v>23.2</v>
      </c>
      <c r="AF64" s="68">
        <v>22</v>
      </c>
      <c r="AG64" s="70">
        <f t="shared" si="7"/>
        <v>22</v>
      </c>
      <c r="AH64" s="51"/>
      <c r="AI64" s="61">
        <f t="shared" si="8"/>
        <v>23.2</v>
      </c>
      <c r="AJ64" s="71">
        <f t="shared" si="9"/>
        <v>17.900000000000002</v>
      </c>
      <c r="AK64" s="65">
        <v>39692</v>
      </c>
      <c r="AL64" s="68">
        <v>27.6</v>
      </c>
      <c r="AM64" s="68">
        <v>11.4</v>
      </c>
      <c r="AN64" s="68">
        <v>15.2</v>
      </c>
      <c r="AO64" s="51"/>
      <c r="AP64" s="71">
        <f t="shared" si="10"/>
        <v>15.2</v>
      </c>
      <c r="AQ64" s="71">
        <f t="shared" si="11"/>
        <v>11.4</v>
      </c>
      <c r="AR64" s="51"/>
      <c r="AS64" s="57"/>
      <c r="AT64" s="73">
        <v>39692</v>
      </c>
      <c r="AU64" s="74">
        <v>106792</v>
      </c>
      <c r="AV64" s="74">
        <v>20.99294154968673</v>
      </c>
      <c r="AW64" s="74">
        <v>51.2</v>
      </c>
      <c r="AX64" s="74">
        <v>55</v>
      </c>
      <c r="AY64" s="57"/>
      <c r="AZ64" s="65">
        <v>43160</v>
      </c>
      <c r="BA64" s="68">
        <v>6.9</v>
      </c>
      <c r="BB64" s="57"/>
      <c r="BC64" s="57"/>
      <c r="BD64" s="57"/>
      <c r="BE64" s="57"/>
      <c r="BF64" s="57"/>
      <c r="BG64" s="57"/>
      <c r="BH64" s="59"/>
      <c r="BI64" s="59"/>
      <c r="BJ64" s="59"/>
      <c r="BK64" s="59"/>
      <c r="BL64" s="59"/>
      <c r="BM64" s="59"/>
      <c r="BN64" s="59"/>
      <c r="BO64" s="59"/>
      <c r="BP64" s="59"/>
      <c r="BQ64" s="59"/>
      <c r="BR64" s="59"/>
      <c r="BS64" s="59"/>
      <c r="BT64" s="59"/>
      <c r="BU64" s="59"/>
      <c r="BV64" s="59"/>
      <c r="BW64" s="59"/>
      <c r="BX64" s="59"/>
    </row>
    <row r="65" spans="1:76" s="46" customFormat="1" ht="14.5" x14ac:dyDescent="0.35">
      <c r="A65" s="65">
        <v>39722</v>
      </c>
      <c r="B65" s="66">
        <f t="shared" si="0"/>
        <v>8.1999999999999993</v>
      </c>
      <c r="C65" s="66">
        <f t="shared" si="1"/>
        <v>27.2</v>
      </c>
      <c r="D65" s="67">
        <f t="shared" si="2"/>
        <v>19.292774606710289</v>
      </c>
      <c r="E65" s="67">
        <f t="shared" si="2"/>
        <v>10.20160040754579</v>
      </c>
      <c r="F65" s="67">
        <f t="shared" si="3"/>
        <v>10.58</v>
      </c>
      <c r="G65" s="66">
        <f t="shared" si="4"/>
        <v>17.400000000000006</v>
      </c>
      <c r="I65" s="67">
        <f t="shared" si="5"/>
        <v>15.147677753361391</v>
      </c>
      <c r="J65" s="67">
        <f t="shared" si="5"/>
        <v>44.6</v>
      </c>
      <c r="K65" s="67">
        <f t="shared" si="5"/>
        <v>53.1</v>
      </c>
      <c r="M65" s="65">
        <v>39722</v>
      </c>
      <c r="N65" s="68">
        <v>92748</v>
      </c>
      <c r="O65" s="68">
        <v>81267.994999999995</v>
      </c>
      <c r="P65" s="68">
        <v>11480.004999999999</v>
      </c>
      <c r="Q65" s="68">
        <v>128532</v>
      </c>
      <c r="R65" s="68">
        <v>19.292774606710289</v>
      </c>
      <c r="S65" s="68">
        <v>10.20160040754579</v>
      </c>
      <c r="T65" s="51"/>
      <c r="U65" s="65">
        <v>39722</v>
      </c>
      <c r="V65" s="68">
        <v>14.58</v>
      </c>
      <c r="W65" s="65">
        <v>39722</v>
      </c>
      <c r="X65" s="68">
        <v>104</v>
      </c>
      <c r="Y65" s="68">
        <v>4</v>
      </c>
      <c r="Z65" s="69">
        <f t="shared" si="6"/>
        <v>10.58</v>
      </c>
      <c r="AA65" s="68"/>
      <c r="AB65" s="65">
        <v>39722</v>
      </c>
      <c r="AC65" s="68">
        <v>104.6</v>
      </c>
      <c r="AD65" s="68">
        <v>4.5999999999999943</v>
      </c>
      <c r="AE65" s="68">
        <v>22</v>
      </c>
      <c r="AF65" s="68">
        <v>22</v>
      </c>
      <c r="AG65" s="70">
        <f t="shared" si="7"/>
        <v>22</v>
      </c>
      <c r="AH65" s="51"/>
      <c r="AI65" s="61">
        <f t="shared" si="8"/>
        <v>22</v>
      </c>
      <c r="AJ65" s="71">
        <f t="shared" si="9"/>
        <v>17.400000000000006</v>
      </c>
      <c r="AK65" s="65">
        <v>39722</v>
      </c>
      <c r="AL65" s="68">
        <v>27.2</v>
      </c>
      <c r="AM65" s="68">
        <v>8.1999999999999993</v>
      </c>
      <c r="AN65" s="68">
        <v>14.4</v>
      </c>
      <c r="AO65" s="51"/>
      <c r="AP65" s="71">
        <f t="shared" si="10"/>
        <v>14.4</v>
      </c>
      <c r="AQ65" s="71">
        <f t="shared" si="11"/>
        <v>8.1999999999999993</v>
      </c>
      <c r="AR65" s="51"/>
      <c r="AS65" s="57"/>
      <c r="AT65" s="73">
        <v>39722</v>
      </c>
      <c r="AU65" s="74">
        <v>92748</v>
      </c>
      <c r="AV65" s="74">
        <v>15.147677753361391</v>
      </c>
      <c r="AW65" s="74">
        <v>44.6</v>
      </c>
      <c r="AX65" s="74">
        <v>53.1</v>
      </c>
      <c r="AY65" s="57"/>
      <c r="AZ65" s="65">
        <v>43252</v>
      </c>
      <c r="BA65" s="68">
        <v>6.9</v>
      </c>
      <c r="BB65" s="57"/>
      <c r="BC65" s="57"/>
      <c r="BD65" s="57"/>
      <c r="BE65" s="57"/>
      <c r="BF65" s="57"/>
      <c r="BG65" s="57"/>
      <c r="BH65" s="59"/>
      <c r="BI65" s="59"/>
      <c r="BJ65" s="59"/>
      <c r="BK65" s="59"/>
      <c r="BL65" s="59"/>
      <c r="BM65" s="59"/>
      <c r="BN65" s="59"/>
      <c r="BO65" s="59"/>
      <c r="BP65" s="59"/>
      <c r="BQ65" s="59"/>
      <c r="BR65" s="59"/>
      <c r="BS65" s="59"/>
      <c r="BT65" s="59"/>
      <c r="BU65" s="59"/>
      <c r="BV65" s="59"/>
      <c r="BW65" s="59"/>
      <c r="BX65" s="59"/>
    </row>
    <row r="66" spans="1:76" s="46" customFormat="1" ht="14.5" x14ac:dyDescent="0.35">
      <c r="A66" s="65">
        <v>39753</v>
      </c>
      <c r="B66" s="66">
        <f t="shared" si="0"/>
        <v>5.4</v>
      </c>
      <c r="C66" s="66">
        <f t="shared" si="1"/>
        <v>26.8</v>
      </c>
      <c r="D66" s="67">
        <f t="shared" si="2"/>
        <v>-2.216987550173481</v>
      </c>
      <c r="E66" s="67">
        <f t="shared" si="2"/>
        <v>-18.807073589017122</v>
      </c>
      <c r="F66" s="67">
        <f t="shared" si="3"/>
        <v>13.629999999999995</v>
      </c>
      <c r="G66" s="66">
        <f t="shared" si="4"/>
        <v>18.099999999999998</v>
      </c>
      <c r="I66" s="67">
        <f t="shared" si="5"/>
        <v>-18.141947085073955</v>
      </c>
      <c r="J66" s="67">
        <f t="shared" si="5"/>
        <v>38.799999999999997</v>
      </c>
      <c r="K66" s="67">
        <f t="shared" si="5"/>
        <v>51.2</v>
      </c>
      <c r="M66" s="65">
        <v>39753</v>
      </c>
      <c r="N66" s="68">
        <v>74657</v>
      </c>
      <c r="O66" s="68">
        <v>67599.138999999996</v>
      </c>
      <c r="P66" s="68">
        <v>7057.8609999999999</v>
      </c>
      <c r="Q66" s="68">
        <v>114985</v>
      </c>
      <c r="R66" s="68">
        <v>-2.216987550173481</v>
      </c>
      <c r="S66" s="68">
        <v>-18.807073589017122</v>
      </c>
      <c r="T66" s="51"/>
      <c r="U66" s="65">
        <v>39753</v>
      </c>
      <c r="V66" s="68">
        <v>16.03</v>
      </c>
      <c r="W66" s="65">
        <v>39753</v>
      </c>
      <c r="X66" s="68">
        <v>102.4</v>
      </c>
      <c r="Y66" s="68">
        <v>2.4000000000000057</v>
      </c>
      <c r="Z66" s="69">
        <f t="shared" si="6"/>
        <v>13.629999999999995</v>
      </c>
      <c r="AA66" s="68"/>
      <c r="AB66" s="65">
        <v>39753</v>
      </c>
      <c r="AC66" s="68">
        <v>102.7</v>
      </c>
      <c r="AD66" s="68">
        <v>2.7000000000000028</v>
      </c>
      <c r="AE66" s="68">
        <v>20.8</v>
      </c>
      <c r="AF66" s="68">
        <v>21.9</v>
      </c>
      <c r="AG66" s="70">
        <f t="shared" si="7"/>
        <v>21.9</v>
      </c>
      <c r="AH66" s="51"/>
      <c r="AI66" s="61">
        <f t="shared" si="8"/>
        <v>20.8</v>
      </c>
      <c r="AJ66" s="71">
        <f t="shared" si="9"/>
        <v>18.099999999999998</v>
      </c>
      <c r="AK66" s="65">
        <v>39753</v>
      </c>
      <c r="AL66" s="68">
        <v>26.8</v>
      </c>
      <c r="AM66" s="68">
        <v>5.4</v>
      </c>
      <c r="AN66" s="68">
        <v>13.7</v>
      </c>
      <c r="AO66" s="51"/>
      <c r="AP66" s="71">
        <f t="shared" si="10"/>
        <v>13.7</v>
      </c>
      <c r="AQ66" s="71">
        <f t="shared" si="11"/>
        <v>5.4</v>
      </c>
      <c r="AR66" s="51"/>
      <c r="AS66" s="57"/>
      <c r="AT66" s="73">
        <v>39753</v>
      </c>
      <c r="AU66" s="74">
        <v>74657</v>
      </c>
      <c r="AV66" s="74">
        <v>-18.141947085073955</v>
      </c>
      <c r="AW66" s="74">
        <v>38.799999999999997</v>
      </c>
      <c r="AX66" s="74">
        <v>51.2</v>
      </c>
      <c r="AY66" s="57"/>
      <c r="AZ66" s="65">
        <v>43344</v>
      </c>
      <c r="BA66" s="68">
        <v>6.7</v>
      </c>
      <c r="BB66" s="57"/>
      <c r="BC66" s="57"/>
      <c r="BD66" s="57"/>
      <c r="BE66" s="57"/>
      <c r="BF66" s="57"/>
      <c r="BG66" s="57"/>
      <c r="BH66" s="59"/>
      <c r="BI66" s="59"/>
      <c r="BJ66" s="59"/>
      <c r="BK66" s="59"/>
      <c r="BL66" s="59"/>
      <c r="BM66" s="59"/>
      <c r="BN66" s="59"/>
      <c r="BO66" s="59"/>
      <c r="BP66" s="59"/>
      <c r="BQ66" s="59"/>
      <c r="BR66" s="59"/>
      <c r="BS66" s="59"/>
      <c r="BT66" s="59"/>
      <c r="BU66" s="59"/>
      <c r="BV66" s="59"/>
      <c r="BW66" s="59"/>
      <c r="BX66" s="59"/>
    </row>
    <row r="67" spans="1:76" s="46" customFormat="1" ht="14.5" x14ac:dyDescent="0.35">
      <c r="A67" s="65">
        <v>39783</v>
      </c>
      <c r="B67" s="66">
        <f t="shared" si="0"/>
        <v>5.7</v>
      </c>
      <c r="C67" s="66">
        <f t="shared" si="1"/>
        <v>26.1</v>
      </c>
      <c r="D67" s="67">
        <f t="shared" si="2"/>
        <v>-2.9341327832744817</v>
      </c>
      <c r="E67" s="67">
        <f t="shared" si="2"/>
        <v>-20.30553276215544</v>
      </c>
      <c r="F67" s="67">
        <f t="shared" si="3"/>
        <v>17.529999999999998</v>
      </c>
      <c r="G67" s="66">
        <f t="shared" si="4"/>
        <v>17.599999999999994</v>
      </c>
      <c r="I67" s="67">
        <f t="shared" si="5"/>
        <v>-21.452634562759613</v>
      </c>
      <c r="J67" s="67">
        <f t="shared" si="5"/>
        <v>41.2</v>
      </c>
      <c r="K67" s="67">
        <f t="shared" si="5"/>
        <v>50.8</v>
      </c>
      <c r="M67" s="65">
        <v>39783</v>
      </c>
      <c r="N67" s="68">
        <v>72046</v>
      </c>
      <c r="O67" s="68">
        <v>66499.270999999993</v>
      </c>
      <c r="P67" s="68">
        <v>5546.7290000000003</v>
      </c>
      <c r="Q67" s="68">
        <v>111055</v>
      </c>
      <c r="R67" s="68">
        <v>-2.9341327832744817</v>
      </c>
      <c r="S67" s="68">
        <v>-20.30553276215544</v>
      </c>
      <c r="T67" s="51"/>
      <c r="U67" s="65">
        <v>39783</v>
      </c>
      <c r="V67" s="68">
        <v>18.73</v>
      </c>
      <c r="W67" s="65">
        <v>39783</v>
      </c>
      <c r="X67" s="68">
        <v>101.2</v>
      </c>
      <c r="Y67" s="68">
        <v>1.2000000000000028</v>
      </c>
      <c r="Z67" s="69">
        <f t="shared" si="6"/>
        <v>17.529999999999998</v>
      </c>
      <c r="AA67" s="68"/>
      <c r="AB67" s="65">
        <v>39783</v>
      </c>
      <c r="AC67" s="68">
        <v>101.4</v>
      </c>
      <c r="AD67" s="68">
        <v>1.4000000000000057</v>
      </c>
      <c r="AE67" s="68">
        <v>19</v>
      </c>
      <c r="AF67" s="68">
        <v>21.6</v>
      </c>
      <c r="AG67" s="70">
        <f t="shared" si="7"/>
        <v>21.6</v>
      </c>
      <c r="AH67" s="51"/>
      <c r="AI67" s="61">
        <f t="shared" si="8"/>
        <v>19</v>
      </c>
      <c r="AJ67" s="71">
        <f t="shared" si="9"/>
        <v>17.599999999999994</v>
      </c>
      <c r="AK67" s="65">
        <v>39783</v>
      </c>
      <c r="AL67" s="68">
        <v>26.1</v>
      </c>
      <c r="AM67" s="68">
        <v>5.7</v>
      </c>
      <c r="AN67" s="68">
        <v>12.9</v>
      </c>
      <c r="AO67" s="51"/>
      <c r="AP67" s="71">
        <f t="shared" si="10"/>
        <v>12.9</v>
      </c>
      <c r="AQ67" s="71">
        <f t="shared" si="11"/>
        <v>5.7</v>
      </c>
      <c r="AR67" s="51"/>
      <c r="AS67" s="57"/>
      <c r="AT67" s="73">
        <v>39783</v>
      </c>
      <c r="AU67" s="74">
        <v>72046</v>
      </c>
      <c r="AV67" s="74">
        <v>-21.452634562759613</v>
      </c>
      <c r="AW67" s="74">
        <v>41.2</v>
      </c>
      <c r="AX67" s="74">
        <v>50.8</v>
      </c>
      <c r="AY67" s="57"/>
      <c r="AZ67" s="65">
        <v>43435</v>
      </c>
      <c r="BA67" s="68">
        <v>6.5</v>
      </c>
      <c r="BB67" s="57"/>
      <c r="BC67" s="57"/>
      <c r="BD67" s="57"/>
      <c r="BE67" s="57"/>
      <c r="BF67" s="57"/>
      <c r="BG67" s="57"/>
      <c r="BH67" s="59"/>
      <c r="BI67" s="59"/>
      <c r="BJ67" s="59"/>
      <c r="BK67" s="59"/>
      <c r="BL67" s="59"/>
      <c r="BM67" s="59"/>
      <c r="BN67" s="59"/>
      <c r="BO67" s="59"/>
      <c r="BP67" s="59"/>
      <c r="BQ67" s="59"/>
      <c r="BR67" s="59"/>
      <c r="BS67" s="59"/>
      <c r="BT67" s="59"/>
      <c r="BU67" s="59"/>
      <c r="BV67" s="59"/>
      <c r="BW67" s="59"/>
      <c r="BX67" s="59"/>
    </row>
    <row r="68" spans="1:76" s="46" customFormat="1" ht="14.5" x14ac:dyDescent="0.35">
      <c r="A68" s="65">
        <v>39814</v>
      </c>
      <c r="B68" s="66">
        <f t="shared" si="0"/>
        <v>3.8</v>
      </c>
      <c r="C68" s="66">
        <f t="shared" si="1"/>
        <v>26.5</v>
      </c>
      <c r="D68" s="67">
        <f t="shared" si="2"/>
        <v>-17.55803782936696</v>
      </c>
      <c r="E68" s="67">
        <f t="shared" si="2"/>
        <v>-41.614054085922319</v>
      </c>
      <c r="F68" s="67">
        <f t="shared" si="3"/>
        <v>20.329999999999998</v>
      </c>
      <c r="G68" s="66">
        <f t="shared" si="4"/>
        <v>17.799999999999997</v>
      </c>
      <c r="I68" s="67">
        <f t="shared" si="5"/>
        <v>-43.097661744996181</v>
      </c>
      <c r="J68" s="67">
        <f t="shared" si="5"/>
        <v>45.3</v>
      </c>
      <c r="K68" s="67">
        <f t="shared" si="5"/>
        <v>53.7</v>
      </c>
      <c r="M68" s="65">
        <v>39814</v>
      </c>
      <c r="N68" s="68">
        <v>51372</v>
      </c>
      <c r="O68" s="68">
        <v>47496.040999999997</v>
      </c>
      <c r="P68" s="68">
        <v>3875.9589999999998</v>
      </c>
      <c r="Q68" s="68">
        <v>90485</v>
      </c>
      <c r="R68" s="68">
        <v>-17.55803782936696</v>
      </c>
      <c r="S68" s="68">
        <v>-41.614054085922319</v>
      </c>
      <c r="T68" s="51"/>
      <c r="U68" s="65">
        <v>39814</v>
      </c>
      <c r="V68" s="68">
        <v>21.33</v>
      </c>
      <c r="W68" s="65">
        <v>39814</v>
      </c>
      <c r="X68" s="68">
        <v>101</v>
      </c>
      <c r="Y68" s="68">
        <v>1</v>
      </c>
      <c r="Z68" s="69">
        <f t="shared" si="6"/>
        <v>20.329999999999998</v>
      </c>
      <c r="AA68" s="68"/>
      <c r="AB68" s="65">
        <v>39814</v>
      </c>
      <c r="AC68" s="68">
        <v>100.7</v>
      </c>
      <c r="AD68" s="68">
        <v>0.70000000000000284</v>
      </c>
      <c r="AE68" s="68">
        <v>18.5</v>
      </c>
      <c r="AF68" s="68">
        <v>18.5</v>
      </c>
      <c r="AG68" s="70">
        <f t="shared" si="7"/>
        <v>18.5</v>
      </c>
      <c r="AH68" s="51"/>
      <c r="AI68" s="61">
        <f t="shared" si="8"/>
        <v>18.5</v>
      </c>
      <c r="AJ68" s="71">
        <f t="shared" si="9"/>
        <v>17.799999999999997</v>
      </c>
      <c r="AK68" s="65">
        <v>39814</v>
      </c>
      <c r="AL68" s="68">
        <v>26.5</v>
      </c>
      <c r="AM68" s="68"/>
      <c r="AN68" s="68"/>
      <c r="AO68" s="51"/>
      <c r="AP68" s="71">
        <f t="shared" si="10"/>
        <v>3.8</v>
      </c>
      <c r="AQ68" s="71">
        <f t="shared" si="11"/>
        <v>3.8</v>
      </c>
      <c r="AR68" s="51"/>
      <c r="AS68" s="57"/>
      <c r="AT68" s="73">
        <v>39814</v>
      </c>
      <c r="AU68" s="74">
        <v>51372</v>
      </c>
      <c r="AV68" s="74">
        <v>-43.097661744996181</v>
      </c>
      <c r="AW68" s="74">
        <v>45.3</v>
      </c>
      <c r="AX68" s="74">
        <v>53.7</v>
      </c>
      <c r="AY68" s="57"/>
      <c r="AZ68" s="65">
        <v>43525</v>
      </c>
      <c r="BA68" s="68">
        <v>6.4</v>
      </c>
      <c r="BB68" s="57"/>
      <c r="BC68" s="57"/>
      <c r="BD68" s="57"/>
      <c r="BE68" s="57"/>
      <c r="BF68" s="57"/>
      <c r="BG68" s="57"/>
      <c r="BH68" s="59"/>
      <c r="BI68" s="59"/>
      <c r="BJ68" s="59"/>
      <c r="BK68" s="59"/>
      <c r="BL68" s="59"/>
      <c r="BM68" s="59"/>
      <c r="BN68" s="59"/>
      <c r="BO68" s="59"/>
      <c r="BP68" s="59"/>
      <c r="BQ68" s="59"/>
      <c r="BR68" s="59"/>
      <c r="BS68" s="59"/>
      <c r="BT68" s="59"/>
      <c r="BU68" s="59"/>
      <c r="BV68" s="59"/>
      <c r="BW68" s="59"/>
      <c r="BX68" s="59"/>
    </row>
    <row r="69" spans="1:76" s="46" customFormat="1" ht="14.5" x14ac:dyDescent="0.35">
      <c r="A69" s="65">
        <v>39845</v>
      </c>
      <c r="B69" s="66">
        <f t="shared" si="0"/>
        <v>11</v>
      </c>
      <c r="C69" s="66">
        <f t="shared" si="1"/>
        <v>26.5</v>
      </c>
      <c r="D69" s="67">
        <f t="shared" si="2"/>
        <v>-25.749476310939663</v>
      </c>
      <c r="E69" s="67">
        <f t="shared" si="2"/>
        <v>-19.128010649927667</v>
      </c>
      <c r="F69" s="67">
        <f t="shared" si="3"/>
        <v>25.769999999999996</v>
      </c>
      <c r="G69" s="66">
        <f t="shared" si="4"/>
        <v>13.199999999999994</v>
      </c>
      <c r="I69" s="67">
        <f t="shared" si="5"/>
        <v>-24.116190331791877</v>
      </c>
      <c r="J69" s="67">
        <f t="shared" si="5"/>
        <v>49</v>
      </c>
      <c r="K69" s="67">
        <f t="shared" si="5"/>
        <v>55.1</v>
      </c>
      <c r="M69" s="65">
        <v>39845</v>
      </c>
      <c r="N69" s="68">
        <v>60059</v>
      </c>
      <c r="O69" s="68">
        <v>56410.608</v>
      </c>
      <c r="P69" s="68">
        <v>3648.3919999999998</v>
      </c>
      <c r="Q69" s="68">
        <v>64866</v>
      </c>
      <c r="R69" s="68">
        <v>-25.749476310939663</v>
      </c>
      <c r="S69" s="68">
        <v>-19.128010649927667</v>
      </c>
      <c r="T69" s="51"/>
      <c r="U69" s="65">
        <v>39845</v>
      </c>
      <c r="V69" s="68">
        <v>24.17</v>
      </c>
      <c r="W69" s="65">
        <v>39845</v>
      </c>
      <c r="X69" s="68">
        <v>98.4</v>
      </c>
      <c r="Y69" s="68">
        <v>-1.5999999999999943</v>
      </c>
      <c r="Z69" s="69">
        <f t="shared" si="6"/>
        <v>25.769999999999996</v>
      </c>
      <c r="AA69" s="68"/>
      <c r="AB69" s="65">
        <v>39845</v>
      </c>
      <c r="AC69" s="68">
        <v>98.4</v>
      </c>
      <c r="AD69" s="68">
        <v>-1.5999999999999943</v>
      </c>
      <c r="AE69" s="68">
        <v>11.6</v>
      </c>
      <c r="AF69" s="68">
        <v>15.2</v>
      </c>
      <c r="AG69" s="70">
        <f t="shared" si="7"/>
        <v>15.2</v>
      </c>
      <c r="AH69" s="51"/>
      <c r="AI69" s="61">
        <f t="shared" si="8"/>
        <v>11.6</v>
      </c>
      <c r="AJ69" s="71">
        <f t="shared" si="9"/>
        <v>13.199999999999994</v>
      </c>
      <c r="AK69" s="65">
        <v>39845</v>
      </c>
      <c r="AL69" s="68">
        <v>26.5</v>
      </c>
      <c r="AM69" s="68">
        <v>11</v>
      </c>
      <c r="AN69" s="68">
        <v>3.8</v>
      </c>
      <c r="AO69" s="51"/>
      <c r="AP69" s="71">
        <f t="shared" si="10"/>
        <v>3.8</v>
      </c>
      <c r="AQ69" s="71">
        <f t="shared" si="11"/>
        <v>11</v>
      </c>
      <c r="AR69" s="51"/>
      <c r="AS69" s="57"/>
      <c r="AT69" s="73">
        <v>39845</v>
      </c>
      <c r="AU69" s="74">
        <v>60059</v>
      </c>
      <c r="AV69" s="74">
        <v>-24.116190331791877</v>
      </c>
      <c r="AW69" s="74">
        <v>49</v>
      </c>
      <c r="AX69" s="74">
        <v>55.1</v>
      </c>
      <c r="AY69" s="57"/>
      <c r="AZ69" s="65">
        <v>43617</v>
      </c>
      <c r="BA69" s="68">
        <v>6.2</v>
      </c>
      <c r="BB69" s="57"/>
      <c r="BC69" s="57"/>
      <c r="BD69" s="57"/>
      <c r="BE69" s="57"/>
      <c r="BF69" s="57"/>
      <c r="BG69" s="57"/>
      <c r="BH69" s="59"/>
      <c r="BI69" s="59"/>
      <c r="BJ69" s="59"/>
      <c r="BK69" s="59"/>
      <c r="BL69" s="59"/>
      <c r="BM69" s="59"/>
      <c r="BN69" s="59"/>
      <c r="BO69" s="59"/>
      <c r="BP69" s="59"/>
      <c r="BQ69" s="59"/>
      <c r="BR69" s="59"/>
      <c r="BS69" s="59"/>
      <c r="BT69" s="59"/>
      <c r="BU69" s="59"/>
      <c r="BV69" s="59"/>
      <c r="BW69" s="59"/>
      <c r="BX69" s="59"/>
    </row>
    <row r="70" spans="1:76" s="46" customFormat="1" ht="14.5" x14ac:dyDescent="0.35">
      <c r="A70" s="65">
        <v>39873</v>
      </c>
      <c r="B70" s="66">
        <f t="shared" si="0"/>
        <v>8.3000000000000007</v>
      </c>
      <c r="C70" s="66">
        <f t="shared" si="1"/>
        <v>28.6</v>
      </c>
      <c r="D70" s="67">
        <f t="shared" si="2"/>
        <v>-17.228756490944789</v>
      </c>
      <c r="E70" s="67">
        <f t="shared" si="2"/>
        <v>-20.594778612390265</v>
      </c>
      <c r="F70" s="67">
        <f t="shared" si="3"/>
        <v>30.980000000000004</v>
      </c>
      <c r="G70" s="66">
        <f t="shared" si="4"/>
        <v>16.2</v>
      </c>
      <c r="I70" s="67">
        <f t="shared" si="5"/>
        <v>-25.049809628122883</v>
      </c>
      <c r="J70" s="67">
        <f t="shared" si="5"/>
        <v>52.4</v>
      </c>
      <c r="K70" s="67">
        <f t="shared" si="5"/>
        <v>54.4</v>
      </c>
      <c r="M70" s="65">
        <v>39873</v>
      </c>
      <c r="N70" s="68">
        <v>71851</v>
      </c>
      <c r="O70" s="68">
        <v>66837.383000000002</v>
      </c>
      <c r="P70" s="68">
        <v>5013.6170000000002</v>
      </c>
      <c r="Q70" s="68">
        <v>90219</v>
      </c>
      <c r="R70" s="68">
        <v>-17.228756490944789</v>
      </c>
      <c r="S70" s="68">
        <v>-20.594778612390265</v>
      </c>
      <c r="T70" s="51"/>
      <c r="U70" s="65">
        <v>39873</v>
      </c>
      <c r="V70" s="68">
        <v>29.78</v>
      </c>
      <c r="W70" s="65">
        <v>39873</v>
      </c>
      <c r="X70" s="68">
        <v>98.8</v>
      </c>
      <c r="Y70" s="68">
        <v>-1.2000000000000028</v>
      </c>
      <c r="Z70" s="69">
        <f t="shared" si="6"/>
        <v>30.980000000000004</v>
      </c>
      <c r="AA70" s="68"/>
      <c r="AB70" s="65">
        <v>39873</v>
      </c>
      <c r="AC70" s="68">
        <v>98.5</v>
      </c>
      <c r="AD70" s="68">
        <v>-1.5</v>
      </c>
      <c r="AE70" s="68">
        <v>14.7</v>
      </c>
      <c r="AF70" s="68">
        <v>15</v>
      </c>
      <c r="AG70" s="70">
        <f t="shared" si="7"/>
        <v>15</v>
      </c>
      <c r="AH70" s="51"/>
      <c r="AI70" s="61">
        <f t="shared" si="8"/>
        <v>14.7</v>
      </c>
      <c r="AJ70" s="71">
        <f t="shared" si="9"/>
        <v>16.2</v>
      </c>
      <c r="AK70" s="65">
        <v>39873</v>
      </c>
      <c r="AL70" s="68">
        <v>28.6</v>
      </c>
      <c r="AM70" s="68">
        <v>8.3000000000000007</v>
      </c>
      <c r="AN70" s="68">
        <v>5.0999999999999996</v>
      </c>
      <c r="AO70" s="51"/>
      <c r="AP70" s="71">
        <f t="shared" si="10"/>
        <v>5.0999999999999996</v>
      </c>
      <c r="AQ70" s="71">
        <f t="shared" si="11"/>
        <v>8.3000000000000007</v>
      </c>
      <c r="AR70" s="51"/>
      <c r="AS70" s="57"/>
      <c r="AT70" s="73">
        <v>39873</v>
      </c>
      <c r="AU70" s="74">
        <v>71851</v>
      </c>
      <c r="AV70" s="74">
        <v>-25.049809628122883</v>
      </c>
      <c r="AW70" s="74">
        <v>52.4</v>
      </c>
      <c r="AX70" s="74">
        <v>54.4</v>
      </c>
      <c r="AY70" s="57"/>
      <c r="AZ70" s="65">
        <v>43709</v>
      </c>
      <c r="BA70" s="68">
        <v>6</v>
      </c>
      <c r="BB70" s="57"/>
      <c r="BC70" s="57"/>
      <c r="BD70" s="57"/>
      <c r="BE70" s="57"/>
      <c r="BF70" s="57"/>
      <c r="BG70" s="57"/>
      <c r="BH70" s="59"/>
      <c r="BI70" s="59"/>
      <c r="BJ70" s="59"/>
      <c r="BK70" s="59"/>
      <c r="BL70" s="59"/>
      <c r="BM70" s="59"/>
      <c r="BN70" s="59"/>
      <c r="BO70" s="59"/>
      <c r="BP70" s="59"/>
      <c r="BQ70" s="59"/>
      <c r="BR70" s="59"/>
      <c r="BS70" s="59"/>
      <c r="BT70" s="59"/>
      <c r="BU70" s="59"/>
      <c r="BV70" s="59"/>
      <c r="BW70" s="59"/>
      <c r="BX70" s="59"/>
    </row>
    <row r="71" spans="1:76" s="46" customFormat="1" ht="14.5" x14ac:dyDescent="0.35">
      <c r="A71" s="65">
        <v>39904</v>
      </c>
      <c r="B71" s="66">
        <f t="shared" si="0"/>
        <v>7.3</v>
      </c>
      <c r="C71" s="66">
        <f t="shared" si="1"/>
        <v>30.5</v>
      </c>
      <c r="D71" s="67">
        <f t="shared" si="2"/>
        <v>-22.757027015671611</v>
      </c>
      <c r="E71" s="67">
        <f t="shared" si="2"/>
        <v>-20.176015899988734</v>
      </c>
      <c r="F71" s="67">
        <f t="shared" si="3"/>
        <v>31.22</v>
      </c>
      <c r="G71" s="66">
        <f t="shared" si="4"/>
        <v>16.700000000000006</v>
      </c>
      <c r="I71" s="67">
        <f t="shared" si="5"/>
        <v>-22.863644354161377</v>
      </c>
      <c r="J71" s="67">
        <f t="shared" si="5"/>
        <v>53.5</v>
      </c>
      <c r="K71" s="67">
        <f t="shared" si="5"/>
        <v>53.5</v>
      </c>
      <c r="M71" s="65">
        <v>39904</v>
      </c>
      <c r="N71" s="68">
        <v>78983</v>
      </c>
      <c r="O71" s="68">
        <v>73553.786999999997</v>
      </c>
      <c r="P71" s="68">
        <v>5429.2129999999997</v>
      </c>
      <c r="Q71" s="68">
        <v>91923</v>
      </c>
      <c r="R71" s="68">
        <v>-22.757027015671611</v>
      </c>
      <c r="S71" s="68">
        <v>-20.176015899988734</v>
      </c>
      <c r="T71" s="51"/>
      <c r="U71" s="65">
        <v>39904</v>
      </c>
      <c r="V71" s="68">
        <v>29.72</v>
      </c>
      <c r="W71" s="65">
        <v>39904</v>
      </c>
      <c r="X71" s="68">
        <v>98.5</v>
      </c>
      <c r="Y71" s="68">
        <v>-1.5</v>
      </c>
      <c r="Z71" s="69">
        <f t="shared" si="6"/>
        <v>31.22</v>
      </c>
      <c r="AA71" s="68"/>
      <c r="AB71" s="65">
        <v>39904</v>
      </c>
      <c r="AC71" s="68">
        <v>98.1</v>
      </c>
      <c r="AD71" s="68">
        <v>-1.9000000000000057</v>
      </c>
      <c r="AE71" s="68">
        <v>14.8</v>
      </c>
      <c r="AF71" s="68">
        <v>15</v>
      </c>
      <c r="AG71" s="70">
        <f t="shared" si="7"/>
        <v>15</v>
      </c>
      <c r="AH71" s="51"/>
      <c r="AI71" s="61">
        <f t="shared" si="8"/>
        <v>14.8</v>
      </c>
      <c r="AJ71" s="71">
        <f t="shared" si="9"/>
        <v>16.700000000000006</v>
      </c>
      <c r="AK71" s="65">
        <v>39904</v>
      </c>
      <c r="AL71" s="68">
        <v>30.5</v>
      </c>
      <c r="AM71" s="68">
        <v>7.3</v>
      </c>
      <c r="AN71" s="68">
        <v>5.5</v>
      </c>
      <c r="AO71" s="51"/>
      <c r="AP71" s="71">
        <f t="shared" si="10"/>
        <v>5.5</v>
      </c>
      <c r="AQ71" s="71">
        <f t="shared" si="11"/>
        <v>7.3</v>
      </c>
      <c r="AR71" s="51"/>
      <c r="AS71" s="57"/>
      <c r="AT71" s="73">
        <v>39904</v>
      </c>
      <c r="AU71" s="74">
        <v>78983</v>
      </c>
      <c r="AV71" s="74">
        <v>-22.863644354161377</v>
      </c>
      <c r="AW71" s="74">
        <v>53.5</v>
      </c>
      <c r="AX71" s="74">
        <v>53.5</v>
      </c>
      <c r="AY71" s="57"/>
      <c r="AZ71" s="65">
        <v>43800</v>
      </c>
      <c r="BA71" s="68">
        <v>6</v>
      </c>
      <c r="BB71" s="57"/>
      <c r="BC71" s="57"/>
      <c r="BD71" s="57"/>
      <c r="BE71" s="57"/>
      <c r="BF71" s="57"/>
      <c r="BG71" s="57"/>
      <c r="BH71" s="59"/>
      <c r="BI71" s="59"/>
      <c r="BJ71" s="59"/>
      <c r="BK71" s="59"/>
      <c r="BL71" s="59"/>
      <c r="BM71" s="59"/>
      <c r="BN71" s="59"/>
      <c r="BO71" s="59"/>
      <c r="BP71" s="59"/>
      <c r="BQ71" s="59"/>
      <c r="BR71" s="59"/>
      <c r="BS71" s="59"/>
      <c r="BT71" s="59"/>
      <c r="BU71" s="59"/>
      <c r="BV71" s="59"/>
      <c r="BW71" s="59"/>
      <c r="BX71" s="59"/>
    </row>
    <row r="72" spans="1:76" s="46" customFormat="1" ht="14.5" x14ac:dyDescent="0.35">
      <c r="A72" s="65">
        <v>39934</v>
      </c>
      <c r="B72" s="66">
        <f t="shared" si="0"/>
        <v>8.9</v>
      </c>
      <c r="C72" s="66">
        <f t="shared" si="1"/>
        <v>32.9</v>
      </c>
      <c r="D72" s="67">
        <f t="shared" si="2"/>
        <v>-26.512232909966116</v>
      </c>
      <c r="E72" s="67">
        <f t="shared" si="2"/>
        <v>-21.841043344174864</v>
      </c>
      <c r="F72" s="67">
        <f t="shared" si="3"/>
        <v>32.000000000000007</v>
      </c>
      <c r="G72" s="66">
        <f t="shared" si="4"/>
        <v>17.100000000000005</v>
      </c>
      <c r="I72" s="67">
        <f t="shared" si="5"/>
        <v>-24.921364146019588</v>
      </c>
      <c r="J72" s="67">
        <f t="shared" si="5"/>
        <v>53.1</v>
      </c>
      <c r="K72" s="67">
        <f t="shared" si="5"/>
        <v>54.9</v>
      </c>
      <c r="M72" s="65">
        <v>39934</v>
      </c>
      <c r="N72" s="68">
        <v>75665</v>
      </c>
      <c r="O72" s="68">
        <v>69329.820000000007</v>
      </c>
      <c r="P72" s="68">
        <v>6335.18</v>
      </c>
      <c r="Q72" s="68">
        <v>88699</v>
      </c>
      <c r="R72" s="68">
        <v>-26.512232909966116</v>
      </c>
      <c r="S72" s="68">
        <v>-21.841043344174864</v>
      </c>
      <c r="T72" s="51"/>
      <c r="U72" s="65">
        <v>39934</v>
      </c>
      <c r="V72" s="68">
        <v>30.6</v>
      </c>
      <c r="W72" s="65">
        <v>39934</v>
      </c>
      <c r="X72" s="68">
        <v>98.6</v>
      </c>
      <c r="Y72" s="68">
        <v>-1.4000000000000057</v>
      </c>
      <c r="Z72" s="69">
        <f t="shared" si="6"/>
        <v>32.000000000000007</v>
      </c>
      <c r="AA72" s="68"/>
      <c r="AB72" s="65">
        <v>39934</v>
      </c>
      <c r="AC72" s="68">
        <v>98.1</v>
      </c>
      <c r="AD72" s="68">
        <v>-1.9000000000000057</v>
      </c>
      <c r="AE72" s="68">
        <v>15.2</v>
      </c>
      <c r="AF72" s="68">
        <v>15</v>
      </c>
      <c r="AG72" s="70">
        <f t="shared" si="7"/>
        <v>15</v>
      </c>
      <c r="AH72" s="51"/>
      <c r="AI72" s="61">
        <f t="shared" si="8"/>
        <v>15.2</v>
      </c>
      <c r="AJ72" s="71">
        <f t="shared" si="9"/>
        <v>17.100000000000005</v>
      </c>
      <c r="AK72" s="65">
        <v>39934</v>
      </c>
      <c r="AL72" s="68">
        <v>32.9</v>
      </c>
      <c r="AM72" s="68">
        <v>8.9</v>
      </c>
      <c r="AN72" s="68">
        <v>6.3</v>
      </c>
      <c r="AO72" s="51"/>
      <c r="AP72" s="71">
        <f t="shared" si="10"/>
        <v>6.3</v>
      </c>
      <c r="AQ72" s="71">
        <f t="shared" si="11"/>
        <v>8.9</v>
      </c>
      <c r="AR72" s="51"/>
      <c r="AS72" s="57"/>
      <c r="AT72" s="73">
        <v>39934</v>
      </c>
      <c r="AU72" s="74">
        <v>75665</v>
      </c>
      <c r="AV72" s="74">
        <v>-24.921364146019588</v>
      </c>
      <c r="AW72" s="74">
        <v>53.1</v>
      </c>
      <c r="AX72" s="74">
        <v>54.9</v>
      </c>
      <c r="AY72" s="57"/>
      <c r="AZ72" s="65">
        <v>43891</v>
      </c>
      <c r="BA72" s="121">
        <v>-6.8</v>
      </c>
      <c r="BB72" s="57"/>
      <c r="BC72" s="57"/>
      <c r="BD72" s="57"/>
      <c r="BE72" s="57"/>
      <c r="BF72" s="57"/>
      <c r="BG72" s="57"/>
      <c r="BH72" s="59"/>
      <c r="BI72" s="59"/>
      <c r="BJ72" s="59"/>
      <c r="BK72" s="59"/>
      <c r="BL72" s="59"/>
      <c r="BM72" s="59"/>
      <c r="BN72" s="59"/>
      <c r="BO72" s="59"/>
      <c r="BP72" s="59"/>
      <c r="BQ72" s="59"/>
      <c r="BR72" s="59"/>
      <c r="BS72" s="59"/>
      <c r="BT72" s="59"/>
      <c r="BU72" s="59"/>
      <c r="BV72" s="59"/>
      <c r="BW72" s="59"/>
      <c r="BX72" s="59"/>
    </row>
    <row r="73" spans="1:76" s="46" customFormat="1" ht="14.5" x14ac:dyDescent="0.35">
      <c r="A73" s="65">
        <v>39965</v>
      </c>
      <c r="B73" s="66">
        <f t="shared" ref="B73:B136" si="12">IF(AQ73="","",AQ73)</f>
        <v>10.7</v>
      </c>
      <c r="C73" s="66">
        <f t="shared" ref="C73:C136" si="13">IF(AL73="","",AL73)</f>
        <v>33.6</v>
      </c>
      <c r="D73" s="67">
        <f t="shared" ref="D73:E136" si="14">IF(R73="","",R73)</f>
        <v>-21.317177711836464</v>
      </c>
      <c r="E73" s="67">
        <f t="shared" si="14"/>
        <v>-8.4604485412204848</v>
      </c>
      <c r="F73" s="67">
        <f t="shared" ref="F73:F136" si="15">IF(Z73="","",Z73)</f>
        <v>36.14</v>
      </c>
      <c r="G73" s="66">
        <f t="shared" ref="G73:G136" si="16">IF(AJ73="","",AJ73)</f>
        <v>17.299999999999997</v>
      </c>
      <c r="I73" s="67">
        <f t="shared" ref="I73:K136" si="17">IF(AV73="","",AV73)</f>
        <v>-12.877566055392947</v>
      </c>
      <c r="J73" s="67">
        <f t="shared" si="17"/>
        <v>53.2</v>
      </c>
      <c r="K73" s="67">
        <f t="shared" si="17"/>
        <v>55.4</v>
      </c>
      <c r="M73" s="65">
        <v>39965</v>
      </c>
      <c r="N73" s="68">
        <v>87511</v>
      </c>
      <c r="O73" s="68">
        <v>80623.361999999994</v>
      </c>
      <c r="P73" s="68">
        <v>6887.6379999999999</v>
      </c>
      <c r="Q73" s="68">
        <v>95458</v>
      </c>
      <c r="R73" s="68">
        <v>-21.317177711836464</v>
      </c>
      <c r="S73" s="68">
        <v>-8.4604485412204848</v>
      </c>
      <c r="T73" s="51"/>
      <c r="U73" s="65">
        <v>39965</v>
      </c>
      <c r="V73" s="68">
        <v>34.44</v>
      </c>
      <c r="W73" s="65">
        <v>39965</v>
      </c>
      <c r="X73" s="68">
        <v>98.3</v>
      </c>
      <c r="Y73" s="68">
        <v>-1.7000000000000028</v>
      </c>
      <c r="Z73" s="69">
        <f t="shared" ref="Z73:Z136" si="18">IF(OR(V73="",Y73=""),"",V73-Y73)</f>
        <v>36.14</v>
      </c>
      <c r="AA73" s="68"/>
      <c r="AB73" s="65">
        <v>39965</v>
      </c>
      <c r="AC73" s="68">
        <v>97.7</v>
      </c>
      <c r="AD73" s="68">
        <v>-2.2999999999999972</v>
      </c>
      <c r="AE73" s="68">
        <v>15</v>
      </c>
      <c r="AF73" s="68">
        <v>15</v>
      </c>
      <c r="AG73" s="70">
        <f t="shared" ref="AG73:AG136" si="19">IF(AF73="",AF74,AF73)</f>
        <v>15</v>
      </c>
      <c r="AH73" s="51"/>
      <c r="AI73" s="61">
        <f t="shared" ref="AI73:AI136" si="20">IF(AE73="",AG73,AE73)</f>
        <v>15</v>
      </c>
      <c r="AJ73" s="71">
        <f t="shared" ref="AJ73:AJ136" si="21">IF(OR(AI73="",AD73=""),"",AI73-AD73)</f>
        <v>17.299999999999997</v>
      </c>
      <c r="AK73" s="65">
        <v>39965</v>
      </c>
      <c r="AL73" s="68">
        <v>33.6</v>
      </c>
      <c r="AM73" s="68">
        <v>10.7</v>
      </c>
      <c r="AN73" s="68">
        <v>7</v>
      </c>
      <c r="AO73" s="51"/>
      <c r="AP73" s="71">
        <f t="shared" ref="AP73:AP136" si="22">IF(AN73="",AN74,AN73)</f>
        <v>7</v>
      </c>
      <c r="AQ73" s="71">
        <f t="shared" ref="AQ73:AQ136" si="23">IF(AM73="",AP73,AM73)</f>
        <v>10.7</v>
      </c>
      <c r="AR73" s="51"/>
      <c r="AS73" s="57"/>
      <c r="AT73" s="73">
        <v>39965</v>
      </c>
      <c r="AU73" s="74">
        <v>87511</v>
      </c>
      <c r="AV73" s="74">
        <v>-12.877566055392947</v>
      </c>
      <c r="AW73" s="74">
        <v>53.2</v>
      </c>
      <c r="AX73" s="74">
        <v>55.4</v>
      </c>
      <c r="AY73" s="57"/>
      <c r="AZ73" s="65"/>
      <c r="BA73" s="1"/>
      <c r="BB73" s="57"/>
      <c r="BC73" s="57"/>
      <c r="BD73" s="57"/>
      <c r="BE73" s="57"/>
      <c r="BF73" s="57"/>
      <c r="BG73" s="57"/>
      <c r="BH73" s="59"/>
      <c r="BI73" s="59"/>
      <c r="BJ73" s="59"/>
      <c r="BK73" s="59"/>
      <c r="BL73" s="59"/>
      <c r="BM73" s="59"/>
      <c r="BN73" s="59"/>
      <c r="BO73" s="59"/>
      <c r="BP73" s="59"/>
      <c r="BQ73" s="59"/>
      <c r="BR73" s="59"/>
      <c r="BS73" s="59"/>
      <c r="BT73" s="59"/>
      <c r="BU73" s="59"/>
      <c r="BV73" s="59"/>
      <c r="BW73" s="59"/>
      <c r="BX73" s="59"/>
    </row>
    <row r="74" spans="1:76" s="46" customFormat="1" ht="14.5" x14ac:dyDescent="0.35">
      <c r="A74" s="65">
        <v>39995</v>
      </c>
      <c r="B74" s="66">
        <f t="shared" si="12"/>
        <v>10.8</v>
      </c>
      <c r="C74" s="66">
        <f t="shared" si="13"/>
        <v>32.9</v>
      </c>
      <c r="D74" s="67">
        <f t="shared" si="14"/>
        <v>-22.980626584914898</v>
      </c>
      <c r="E74" s="67">
        <f t="shared" si="14"/>
        <v>-13.196345485451042</v>
      </c>
      <c r="F74" s="67">
        <f t="shared" si="15"/>
        <v>35.75</v>
      </c>
      <c r="G74" s="66">
        <f t="shared" si="16"/>
        <v>17.7</v>
      </c>
      <c r="I74" s="67">
        <f t="shared" si="17"/>
        <v>-14.595375722543352</v>
      </c>
      <c r="J74" s="67">
        <f t="shared" si="17"/>
        <v>53.3</v>
      </c>
      <c r="K74" s="67">
        <f t="shared" si="17"/>
        <v>57.3</v>
      </c>
      <c r="M74" s="65">
        <v>39995</v>
      </c>
      <c r="N74" s="68">
        <v>95151</v>
      </c>
      <c r="O74" s="68">
        <v>85628.228000000003</v>
      </c>
      <c r="P74" s="68">
        <v>9522.7720000000008</v>
      </c>
      <c r="Q74" s="68">
        <v>105391</v>
      </c>
      <c r="R74" s="68">
        <v>-22.980626584914898</v>
      </c>
      <c r="S74" s="68">
        <v>-13.196345485451042</v>
      </c>
      <c r="T74" s="51"/>
      <c r="U74" s="65">
        <v>39995</v>
      </c>
      <c r="V74" s="68">
        <v>33.950000000000003</v>
      </c>
      <c r="W74" s="65">
        <v>39995</v>
      </c>
      <c r="X74" s="68">
        <v>98.2</v>
      </c>
      <c r="Y74" s="68">
        <v>-1.7999999999999972</v>
      </c>
      <c r="Z74" s="69">
        <f t="shared" si="18"/>
        <v>35.75</v>
      </c>
      <c r="AA74" s="68"/>
      <c r="AB74" s="65">
        <v>39995</v>
      </c>
      <c r="AC74" s="68">
        <v>97.5</v>
      </c>
      <c r="AD74" s="68">
        <v>-2.5</v>
      </c>
      <c r="AE74" s="68">
        <v>15.2</v>
      </c>
      <c r="AF74" s="68">
        <v>15</v>
      </c>
      <c r="AG74" s="70">
        <f t="shared" si="19"/>
        <v>15</v>
      </c>
      <c r="AH74" s="51"/>
      <c r="AI74" s="61">
        <f t="shared" si="20"/>
        <v>15.2</v>
      </c>
      <c r="AJ74" s="71">
        <f t="shared" si="21"/>
        <v>17.7</v>
      </c>
      <c r="AK74" s="65">
        <v>39995</v>
      </c>
      <c r="AL74" s="68">
        <v>32.9</v>
      </c>
      <c r="AM74" s="68">
        <v>10.8</v>
      </c>
      <c r="AN74" s="68">
        <v>7.5</v>
      </c>
      <c r="AO74" s="51"/>
      <c r="AP74" s="71">
        <f t="shared" si="22"/>
        <v>7.5</v>
      </c>
      <c r="AQ74" s="71">
        <f t="shared" si="23"/>
        <v>10.8</v>
      </c>
      <c r="AR74" s="51"/>
      <c r="AS74" s="57"/>
      <c r="AT74" s="73">
        <v>39995</v>
      </c>
      <c r="AU74" s="74">
        <v>95151</v>
      </c>
      <c r="AV74" s="74">
        <v>-14.595375722543352</v>
      </c>
      <c r="AW74" s="74">
        <v>53.3</v>
      </c>
      <c r="AX74" s="74">
        <v>57.3</v>
      </c>
      <c r="AY74" s="57"/>
      <c r="AZ74" s="65"/>
      <c r="BA74" s="1"/>
      <c r="BB74" s="57"/>
      <c r="BC74" s="57"/>
      <c r="BD74" s="57"/>
      <c r="BE74" s="57"/>
      <c r="BF74" s="57"/>
      <c r="BG74" s="57"/>
      <c r="BH74" s="59"/>
      <c r="BI74" s="59"/>
      <c r="BJ74" s="59"/>
      <c r="BK74" s="59"/>
      <c r="BL74" s="59"/>
      <c r="BM74" s="59"/>
      <c r="BN74" s="59"/>
      <c r="BO74" s="59"/>
      <c r="BP74" s="59"/>
      <c r="BQ74" s="59"/>
      <c r="BR74" s="59"/>
      <c r="BS74" s="59"/>
      <c r="BT74" s="59"/>
      <c r="BU74" s="59"/>
      <c r="BV74" s="59"/>
      <c r="BW74" s="59"/>
      <c r="BX74" s="59"/>
    </row>
    <row r="75" spans="1:76" s="46" customFormat="1" ht="14.5" x14ac:dyDescent="0.35">
      <c r="A75" s="65">
        <v>40026</v>
      </c>
      <c r="B75" s="66">
        <f t="shared" si="12"/>
        <v>12.3</v>
      </c>
      <c r="C75" s="66">
        <f t="shared" si="13"/>
        <v>33</v>
      </c>
      <c r="D75" s="67">
        <f t="shared" si="14"/>
        <v>-23.432087275735483</v>
      </c>
      <c r="E75" s="67">
        <f t="shared" si="14"/>
        <v>-12.827983684361824</v>
      </c>
      <c r="F75" s="67">
        <f t="shared" si="15"/>
        <v>35.31</v>
      </c>
      <c r="G75" s="66">
        <f t="shared" si="16"/>
        <v>17.399999999999999</v>
      </c>
      <c r="I75" s="67">
        <f t="shared" si="17"/>
        <v>-16.751101425485146</v>
      </c>
      <c r="J75" s="67">
        <f t="shared" si="17"/>
        <v>54</v>
      </c>
      <c r="K75" s="67">
        <f t="shared" si="17"/>
        <v>57.3</v>
      </c>
      <c r="M75" s="65">
        <v>40026</v>
      </c>
      <c r="N75" s="68">
        <v>88243</v>
      </c>
      <c r="O75" s="68">
        <v>79457.591</v>
      </c>
      <c r="P75" s="68">
        <v>8785.4089999999997</v>
      </c>
      <c r="Q75" s="68">
        <v>103663</v>
      </c>
      <c r="R75" s="68">
        <v>-23.432087275735483</v>
      </c>
      <c r="S75" s="68">
        <v>-12.827983684361824</v>
      </c>
      <c r="T75" s="51"/>
      <c r="U75" s="65">
        <v>40026</v>
      </c>
      <c r="V75" s="68">
        <v>34.11</v>
      </c>
      <c r="W75" s="65">
        <v>40026</v>
      </c>
      <c r="X75" s="68">
        <v>98.8</v>
      </c>
      <c r="Y75" s="68">
        <v>-1.2000000000000028</v>
      </c>
      <c r="Z75" s="69">
        <f t="shared" si="18"/>
        <v>35.31</v>
      </c>
      <c r="AA75" s="68"/>
      <c r="AB75" s="65">
        <v>40026</v>
      </c>
      <c r="AC75" s="68">
        <v>98</v>
      </c>
      <c r="AD75" s="68">
        <v>-2</v>
      </c>
      <c r="AE75" s="68">
        <v>15.4</v>
      </c>
      <c r="AF75" s="68">
        <v>15.1</v>
      </c>
      <c r="AG75" s="70">
        <f t="shared" si="19"/>
        <v>15.1</v>
      </c>
      <c r="AH75" s="51"/>
      <c r="AI75" s="61">
        <f t="shared" si="20"/>
        <v>15.4</v>
      </c>
      <c r="AJ75" s="71">
        <f t="shared" si="21"/>
        <v>17.399999999999999</v>
      </c>
      <c r="AK75" s="65">
        <v>40026</v>
      </c>
      <c r="AL75" s="68">
        <v>33</v>
      </c>
      <c r="AM75" s="68">
        <v>12.3</v>
      </c>
      <c r="AN75" s="68">
        <v>8.1</v>
      </c>
      <c r="AO75" s="51"/>
      <c r="AP75" s="71">
        <f t="shared" si="22"/>
        <v>8.1</v>
      </c>
      <c r="AQ75" s="71">
        <f t="shared" si="23"/>
        <v>12.3</v>
      </c>
      <c r="AR75" s="51"/>
      <c r="AS75" s="57"/>
      <c r="AT75" s="73">
        <v>40026</v>
      </c>
      <c r="AU75" s="74">
        <v>88243</v>
      </c>
      <c r="AV75" s="74">
        <v>-16.751101425485146</v>
      </c>
      <c r="AW75" s="74">
        <v>54</v>
      </c>
      <c r="AX75" s="74">
        <v>57.3</v>
      </c>
      <c r="AY75" s="57"/>
      <c r="AZ75" s="65"/>
      <c r="BA75" s="1"/>
      <c r="BB75" s="57"/>
      <c r="BC75" s="57"/>
      <c r="BD75" s="57"/>
      <c r="BE75" s="57"/>
      <c r="BF75" s="57"/>
      <c r="BG75" s="57"/>
      <c r="BH75" s="59"/>
      <c r="BI75" s="59"/>
      <c r="BJ75" s="59"/>
      <c r="BK75" s="59"/>
      <c r="BL75" s="59"/>
      <c r="BM75" s="59"/>
      <c r="BN75" s="59"/>
      <c r="BO75" s="59"/>
      <c r="BP75" s="59"/>
      <c r="BQ75" s="59"/>
      <c r="BR75" s="59"/>
      <c r="BS75" s="59"/>
      <c r="BT75" s="59"/>
      <c r="BU75" s="59"/>
      <c r="BV75" s="59"/>
      <c r="BW75" s="59"/>
      <c r="BX75" s="59"/>
    </row>
    <row r="76" spans="1:76" s="46" customFormat="1" ht="14.5" x14ac:dyDescent="0.35">
      <c r="A76" s="65">
        <v>40057</v>
      </c>
      <c r="B76" s="66">
        <f t="shared" si="12"/>
        <v>13.9</v>
      </c>
      <c r="C76" s="66">
        <f t="shared" si="13"/>
        <v>33.299999999999997</v>
      </c>
      <c r="D76" s="67">
        <f t="shared" si="14"/>
        <v>-15.277970736843644</v>
      </c>
      <c r="E76" s="67">
        <f t="shared" si="14"/>
        <v>8.7653635647027633E-2</v>
      </c>
      <c r="F76" s="67">
        <f t="shared" si="15"/>
        <v>34.959999999999994</v>
      </c>
      <c r="G76" s="66">
        <f t="shared" si="16"/>
        <v>17</v>
      </c>
      <c r="I76" s="67">
        <f t="shared" si="17"/>
        <v>-3.3644842310285417</v>
      </c>
      <c r="J76" s="67">
        <f t="shared" si="17"/>
        <v>54.3</v>
      </c>
      <c r="K76" s="67">
        <f t="shared" si="17"/>
        <v>57.9</v>
      </c>
      <c r="M76" s="65">
        <v>40057</v>
      </c>
      <c r="N76" s="68">
        <v>103199</v>
      </c>
      <c r="O76" s="68">
        <v>94329.7</v>
      </c>
      <c r="P76" s="68">
        <v>8869.2999999999993</v>
      </c>
      <c r="Q76" s="68">
        <v>115865</v>
      </c>
      <c r="R76" s="68">
        <v>-15.277970736843644</v>
      </c>
      <c r="S76" s="68">
        <v>8.7653635647027633E-2</v>
      </c>
      <c r="T76" s="51"/>
      <c r="U76" s="65">
        <v>40057</v>
      </c>
      <c r="V76" s="68">
        <v>34.159999999999997</v>
      </c>
      <c r="W76" s="65">
        <v>40057</v>
      </c>
      <c r="X76" s="68">
        <v>99.2</v>
      </c>
      <c r="Y76" s="68">
        <v>-0.79999999999999716</v>
      </c>
      <c r="Z76" s="69">
        <f t="shared" si="18"/>
        <v>34.959999999999994</v>
      </c>
      <c r="AA76" s="68"/>
      <c r="AB76" s="65">
        <v>40057</v>
      </c>
      <c r="AC76" s="68">
        <v>98.5</v>
      </c>
      <c r="AD76" s="68">
        <v>-1.5</v>
      </c>
      <c r="AE76" s="68">
        <v>15.5</v>
      </c>
      <c r="AF76" s="68">
        <v>15.1</v>
      </c>
      <c r="AG76" s="70">
        <f t="shared" si="19"/>
        <v>15.1</v>
      </c>
      <c r="AH76" s="51"/>
      <c r="AI76" s="61">
        <f t="shared" si="20"/>
        <v>15.5</v>
      </c>
      <c r="AJ76" s="71">
        <f t="shared" si="21"/>
        <v>17</v>
      </c>
      <c r="AK76" s="65">
        <v>40057</v>
      </c>
      <c r="AL76" s="68">
        <v>33.299999999999997</v>
      </c>
      <c r="AM76" s="68">
        <v>13.9</v>
      </c>
      <c r="AN76" s="68">
        <v>8.6999999999999993</v>
      </c>
      <c r="AO76" s="51"/>
      <c r="AP76" s="71">
        <f t="shared" si="22"/>
        <v>8.6999999999999993</v>
      </c>
      <c r="AQ76" s="71">
        <f t="shared" si="23"/>
        <v>13.9</v>
      </c>
      <c r="AR76" s="51"/>
      <c r="AS76" s="57"/>
      <c r="AT76" s="73">
        <v>40057</v>
      </c>
      <c r="AU76" s="74">
        <v>103199</v>
      </c>
      <c r="AV76" s="74">
        <v>-3.3644842310285417</v>
      </c>
      <c r="AW76" s="74">
        <v>54.3</v>
      </c>
      <c r="AX76" s="74">
        <v>57.9</v>
      </c>
      <c r="AY76" s="57"/>
      <c r="AZ76" s="65"/>
      <c r="BA76" s="1"/>
      <c r="BB76" s="57"/>
      <c r="BC76" s="57"/>
      <c r="BD76" s="57"/>
      <c r="BE76" s="57"/>
      <c r="BF76" s="57"/>
      <c r="BG76" s="57"/>
      <c r="BH76" s="59"/>
      <c r="BI76" s="59"/>
      <c r="BJ76" s="59"/>
      <c r="BK76" s="59"/>
      <c r="BL76" s="59"/>
      <c r="BM76" s="59"/>
      <c r="BN76" s="59"/>
      <c r="BO76" s="59"/>
      <c r="BP76" s="59"/>
      <c r="BQ76" s="59"/>
      <c r="BR76" s="59"/>
      <c r="BS76" s="59"/>
      <c r="BT76" s="59"/>
      <c r="BU76" s="59"/>
      <c r="BV76" s="59"/>
      <c r="BW76" s="59"/>
      <c r="BX76" s="59"/>
    </row>
    <row r="77" spans="1:76" s="46" customFormat="1" ht="14.5" x14ac:dyDescent="0.35">
      <c r="A77" s="65">
        <v>40087</v>
      </c>
      <c r="B77" s="66">
        <f t="shared" si="12"/>
        <v>16.100000000000001</v>
      </c>
      <c r="C77" s="66">
        <f t="shared" si="13"/>
        <v>33.1</v>
      </c>
      <c r="D77" s="67">
        <f t="shared" si="14"/>
        <v>-13.918712849718359</v>
      </c>
      <c r="E77" s="67">
        <f t="shared" si="14"/>
        <v>-5.01742537145158</v>
      </c>
      <c r="F77" s="67">
        <f t="shared" si="15"/>
        <v>34.69</v>
      </c>
      <c r="G77" s="66">
        <f t="shared" si="16"/>
        <v>17.499999999999996</v>
      </c>
      <c r="I77" s="67">
        <f t="shared" si="17"/>
        <v>-6.3613231552162848</v>
      </c>
      <c r="J77" s="67">
        <f t="shared" si="17"/>
        <v>55.2</v>
      </c>
      <c r="K77" s="67">
        <f t="shared" si="17"/>
        <v>59.5</v>
      </c>
      <c r="M77" s="65">
        <v>40087</v>
      </c>
      <c r="N77" s="68">
        <v>86848</v>
      </c>
      <c r="O77" s="68">
        <v>77190.433999999994</v>
      </c>
      <c r="P77" s="68">
        <v>9657.5660000000007</v>
      </c>
      <c r="Q77" s="68">
        <v>110642</v>
      </c>
      <c r="R77" s="68">
        <v>-13.918712849718359</v>
      </c>
      <c r="S77" s="68">
        <v>-5.01742537145158</v>
      </c>
      <c r="T77" s="51"/>
      <c r="U77" s="65">
        <v>40087</v>
      </c>
      <c r="V77" s="68">
        <v>34.19</v>
      </c>
      <c r="W77" s="65">
        <v>40087</v>
      </c>
      <c r="X77" s="68">
        <v>99.5</v>
      </c>
      <c r="Y77" s="68">
        <v>-0.5</v>
      </c>
      <c r="Z77" s="69">
        <f t="shared" si="18"/>
        <v>34.69</v>
      </c>
      <c r="AA77" s="68"/>
      <c r="AB77" s="65">
        <v>40087</v>
      </c>
      <c r="AC77" s="68">
        <v>98.7</v>
      </c>
      <c r="AD77" s="68">
        <v>-1.2999999999999972</v>
      </c>
      <c r="AE77" s="68">
        <v>16.2</v>
      </c>
      <c r="AF77" s="68">
        <v>15.3</v>
      </c>
      <c r="AG77" s="70">
        <f t="shared" si="19"/>
        <v>15.3</v>
      </c>
      <c r="AH77" s="51"/>
      <c r="AI77" s="61">
        <f t="shared" si="20"/>
        <v>16.2</v>
      </c>
      <c r="AJ77" s="71">
        <f t="shared" si="21"/>
        <v>17.499999999999996</v>
      </c>
      <c r="AK77" s="65">
        <v>40087</v>
      </c>
      <c r="AL77" s="68">
        <v>33.1</v>
      </c>
      <c r="AM77" s="68">
        <v>16.100000000000001</v>
      </c>
      <c r="AN77" s="68">
        <v>9.4</v>
      </c>
      <c r="AO77" s="51"/>
      <c r="AP77" s="71">
        <f t="shared" si="22"/>
        <v>9.4</v>
      </c>
      <c r="AQ77" s="71">
        <f t="shared" si="23"/>
        <v>16.100000000000001</v>
      </c>
      <c r="AR77" s="51"/>
      <c r="AS77" s="57"/>
      <c r="AT77" s="73">
        <v>40087</v>
      </c>
      <c r="AU77" s="74">
        <v>86848</v>
      </c>
      <c r="AV77" s="74">
        <v>-6.3613231552162848</v>
      </c>
      <c r="AW77" s="74">
        <v>55.2</v>
      </c>
      <c r="AX77" s="74">
        <v>59.5</v>
      </c>
      <c r="AY77" s="57"/>
      <c r="AZ77" s="65"/>
      <c r="BA77" s="1"/>
      <c r="BB77" s="57"/>
      <c r="BC77" s="57"/>
      <c r="BD77" s="57"/>
      <c r="BE77" s="57"/>
      <c r="BF77" s="57"/>
      <c r="BG77" s="57"/>
      <c r="BH77" s="59"/>
      <c r="BI77" s="59"/>
      <c r="BJ77" s="59"/>
      <c r="BK77" s="59"/>
      <c r="BL77" s="59"/>
      <c r="BM77" s="59"/>
      <c r="BN77" s="59"/>
      <c r="BO77" s="59"/>
      <c r="BP77" s="59"/>
      <c r="BQ77" s="59"/>
      <c r="BR77" s="59"/>
      <c r="BS77" s="59"/>
      <c r="BT77" s="59"/>
      <c r="BU77" s="59"/>
      <c r="BV77" s="59"/>
      <c r="BW77" s="59"/>
      <c r="BX77" s="59"/>
    </row>
    <row r="78" spans="1:76" s="46" customFormat="1" ht="14.5" x14ac:dyDescent="0.35">
      <c r="A78" s="65">
        <v>40118</v>
      </c>
      <c r="B78" s="66">
        <f t="shared" si="12"/>
        <v>19.2</v>
      </c>
      <c r="C78" s="66">
        <f t="shared" si="13"/>
        <v>32.1</v>
      </c>
      <c r="D78" s="67">
        <f t="shared" si="14"/>
        <v>-1.1531938948558509</v>
      </c>
      <c r="E78" s="67">
        <f t="shared" si="14"/>
        <v>26.717687927948329</v>
      </c>
      <c r="F78" s="67">
        <f t="shared" si="15"/>
        <v>33.190000000000005</v>
      </c>
      <c r="G78" s="66">
        <f t="shared" si="16"/>
        <v>15.8</v>
      </c>
      <c r="I78" s="67">
        <f t="shared" si="17"/>
        <v>26.834724138392918</v>
      </c>
      <c r="J78" s="67">
        <f t="shared" si="17"/>
        <v>55.2</v>
      </c>
      <c r="K78" s="67">
        <f t="shared" si="17"/>
        <v>58.4</v>
      </c>
      <c r="M78" s="65">
        <v>40118</v>
      </c>
      <c r="N78" s="68">
        <v>94691</v>
      </c>
      <c r="O78" s="68">
        <v>85660.066000000006</v>
      </c>
      <c r="P78" s="68">
        <v>9030.9339999999993</v>
      </c>
      <c r="Q78" s="68">
        <v>113659</v>
      </c>
      <c r="R78" s="68">
        <v>-1.1531938948558509</v>
      </c>
      <c r="S78" s="68">
        <v>26.717687927948329</v>
      </c>
      <c r="T78" s="51"/>
      <c r="U78" s="65">
        <v>40118</v>
      </c>
      <c r="V78" s="68">
        <v>33.79</v>
      </c>
      <c r="W78" s="65">
        <v>40118</v>
      </c>
      <c r="X78" s="68">
        <v>100.6</v>
      </c>
      <c r="Y78" s="68">
        <v>0.59999999999999432</v>
      </c>
      <c r="Z78" s="69">
        <f t="shared" si="18"/>
        <v>33.190000000000005</v>
      </c>
      <c r="AA78" s="68"/>
      <c r="AB78" s="65">
        <v>40118</v>
      </c>
      <c r="AC78" s="68">
        <v>100</v>
      </c>
      <c r="AD78" s="68">
        <v>0</v>
      </c>
      <c r="AE78" s="68">
        <v>15.8</v>
      </c>
      <c r="AF78" s="68">
        <v>15.3</v>
      </c>
      <c r="AG78" s="70">
        <f t="shared" si="19"/>
        <v>15.3</v>
      </c>
      <c r="AH78" s="51"/>
      <c r="AI78" s="61">
        <f t="shared" si="20"/>
        <v>15.8</v>
      </c>
      <c r="AJ78" s="71">
        <f t="shared" si="21"/>
        <v>15.8</v>
      </c>
      <c r="AK78" s="65">
        <v>40118</v>
      </c>
      <c r="AL78" s="68">
        <v>32.1</v>
      </c>
      <c r="AM78" s="68">
        <v>19.2</v>
      </c>
      <c r="AN78" s="68">
        <v>10.3</v>
      </c>
      <c r="AO78" s="51"/>
      <c r="AP78" s="71">
        <f t="shared" si="22"/>
        <v>10.3</v>
      </c>
      <c r="AQ78" s="71">
        <f t="shared" si="23"/>
        <v>19.2</v>
      </c>
      <c r="AR78" s="51"/>
      <c r="AS78" s="57"/>
      <c r="AT78" s="73">
        <v>40118</v>
      </c>
      <c r="AU78" s="74">
        <v>94691</v>
      </c>
      <c r="AV78" s="74">
        <v>26.834724138392918</v>
      </c>
      <c r="AW78" s="74">
        <v>55.2</v>
      </c>
      <c r="AX78" s="74">
        <v>58.4</v>
      </c>
      <c r="AY78" s="57"/>
      <c r="AZ78" s="51"/>
      <c r="BA78" s="51"/>
      <c r="BB78" s="57"/>
      <c r="BC78" s="57"/>
      <c r="BD78" s="57"/>
      <c r="BE78" s="57"/>
      <c r="BF78" s="57"/>
      <c r="BG78" s="57"/>
      <c r="BH78" s="59"/>
      <c r="BI78" s="59"/>
      <c r="BJ78" s="59"/>
      <c r="BK78" s="59"/>
      <c r="BL78" s="59"/>
      <c r="BM78" s="59"/>
      <c r="BN78" s="59"/>
      <c r="BO78" s="59"/>
      <c r="BP78" s="59"/>
      <c r="BQ78" s="59"/>
      <c r="BR78" s="59"/>
      <c r="BS78" s="59"/>
      <c r="BT78" s="59"/>
      <c r="BU78" s="59"/>
      <c r="BV78" s="59"/>
      <c r="BW78" s="59"/>
      <c r="BX78" s="59"/>
    </row>
    <row r="79" spans="1:76" s="46" customFormat="1" ht="14.5" x14ac:dyDescent="0.35">
      <c r="A79" s="65">
        <v>40148</v>
      </c>
      <c r="B79" s="66">
        <f t="shared" si="12"/>
        <v>18.5</v>
      </c>
      <c r="C79" s="66">
        <f t="shared" si="13"/>
        <v>30.5</v>
      </c>
      <c r="D79" s="67">
        <f t="shared" si="14"/>
        <v>17.725451352933231</v>
      </c>
      <c r="E79" s="67">
        <f t="shared" si="14"/>
        <v>51.143602762201724</v>
      </c>
      <c r="F79" s="67">
        <f t="shared" si="15"/>
        <v>29.839999999999993</v>
      </c>
      <c r="G79" s="66">
        <f t="shared" si="16"/>
        <v>16.099999999999994</v>
      </c>
      <c r="I79" s="67">
        <f t="shared" si="17"/>
        <v>55.940649029786528</v>
      </c>
      <c r="J79" s="67">
        <f t="shared" si="17"/>
        <v>56.6</v>
      </c>
      <c r="K79" s="67">
        <f t="shared" si="17"/>
        <v>58.8</v>
      </c>
      <c r="M79" s="65">
        <v>40148</v>
      </c>
      <c r="N79" s="68">
        <v>112349</v>
      </c>
      <c r="O79" s="68">
        <v>100509.394</v>
      </c>
      <c r="P79" s="68">
        <v>11839.606</v>
      </c>
      <c r="Q79" s="68">
        <v>130740</v>
      </c>
      <c r="R79" s="68">
        <v>17.725451352933231</v>
      </c>
      <c r="S79" s="68">
        <v>51.143602762201724</v>
      </c>
      <c r="T79" s="51"/>
      <c r="U79" s="65">
        <v>40148</v>
      </c>
      <c r="V79" s="68">
        <v>31.74</v>
      </c>
      <c r="W79" s="65">
        <v>40148</v>
      </c>
      <c r="X79" s="68">
        <v>101.9</v>
      </c>
      <c r="Y79" s="68">
        <v>1.9000000000000057</v>
      </c>
      <c r="Z79" s="69">
        <f t="shared" si="18"/>
        <v>29.839999999999993</v>
      </c>
      <c r="AA79" s="68"/>
      <c r="AB79" s="65">
        <v>40148</v>
      </c>
      <c r="AC79" s="68">
        <v>101.4</v>
      </c>
      <c r="AD79" s="68">
        <v>1.4000000000000057</v>
      </c>
      <c r="AE79" s="68">
        <v>17.5</v>
      </c>
      <c r="AF79" s="68">
        <v>15.5</v>
      </c>
      <c r="AG79" s="70">
        <f t="shared" si="19"/>
        <v>15.5</v>
      </c>
      <c r="AH79" s="51"/>
      <c r="AI79" s="61">
        <f t="shared" si="20"/>
        <v>17.5</v>
      </c>
      <c r="AJ79" s="71">
        <f t="shared" si="21"/>
        <v>16.099999999999994</v>
      </c>
      <c r="AK79" s="65">
        <v>40148</v>
      </c>
      <c r="AL79" s="68">
        <v>30.5</v>
      </c>
      <c r="AM79" s="68">
        <v>18.5</v>
      </c>
      <c r="AN79" s="68">
        <v>11</v>
      </c>
      <c r="AO79" s="51"/>
      <c r="AP79" s="71">
        <f t="shared" si="22"/>
        <v>11</v>
      </c>
      <c r="AQ79" s="71">
        <f t="shared" si="23"/>
        <v>18.5</v>
      </c>
      <c r="AR79" s="51"/>
      <c r="AS79" s="57"/>
      <c r="AT79" s="73">
        <v>40148</v>
      </c>
      <c r="AU79" s="74">
        <v>112349</v>
      </c>
      <c r="AV79" s="74">
        <v>55.940649029786528</v>
      </c>
      <c r="AW79" s="74">
        <v>56.6</v>
      </c>
      <c r="AX79" s="74">
        <v>58.8</v>
      </c>
      <c r="AY79" s="57"/>
      <c r="AZ79" s="51"/>
      <c r="BA79" s="51"/>
      <c r="BB79" s="57"/>
      <c r="BC79" s="57"/>
      <c r="BD79" s="57"/>
      <c r="BE79" s="57"/>
      <c r="BF79" s="57"/>
      <c r="BG79" s="57"/>
      <c r="BH79" s="59"/>
      <c r="BI79" s="59"/>
      <c r="BJ79" s="59"/>
      <c r="BK79" s="59"/>
      <c r="BL79" s="59"/>
      <c r="BM79" s="59"/>
      <c r="BN79" s="59"/>
      <c r="BO79" s="59"/>
      <c r="BP79" s="59"/>
      <c r="BQ79" s="59"/>
      <c r="BR79" s="59"/>
      <c r="BS79" s="59"/>
      <c r="BT79" s="59"/>
      <c r="BU79" s="59"/>
      <c r="BV79" s="59"/>
      <c r="BW79" s="59"/>
      <c r="BX79" s="59"/>
    </row>
    <row r="80" spans="1:76" s="46" customFormat="1" ht="14.5" x14ac:dyDescent="0.35">
      <c r="A80" s="65">
        <v>40179</v>
      </c>
      <c r="B80" s="66">
        <f t="shared" si="12"/>
        <v>20.7</v>
      </c>
      <c r="C80" s="66">
        <f t="shared" si="13"/>
        <v>26.6</v>
      </c>
      <c r="D80" s="67">
        <f t="shared" si="14"/>
        <v>21.003481239984527</v>
      </c>
      <c r="E80" s="67">
        <f t="shared" si="14"/>
        <v>81.329627031440381</v>
      </c>
      <c r="F80" s="67">
        <f t="shared" si="15"/>
        <v>27.81</v>
      </c>
      <c r="G80" s="66">
        <f t="shared" si="16"/>
        <v>12.200000000000003</v>
      </c>
      <c r="I80" s="67">
        <f t="shared" si="17"/>
        <v>85.957330841703651</v>
      </c>
      <c r="J80" s="67">
        <f t="shared" si="17"/>
        <v>55.8</v>
      </c>
      <c r="K80" s="67">
        <f t="shared" si="17"/>
        <v>58.1</v>
      </c>
      <c r="M80" s="65">
        <v>40179</v>
      </c>
      <c r="N80" s="68">
        <v>95530</v>
      </c>
      <c r="O80" s="68">
        <v>86124.394</v>
      </c>
      <c r="P80" s="68">
        <v>9405.6059999999998</v>
      </c>
      <c r="Q80" s="68">
        <v>109490</v>
      </c>
      <c r="R80" s="68">
        <v>21.003481239984527</v>
      </c>
      <c r="S80" s="68">
        <v>81.329627031440381</v>
      </c>
      <c r="T80" s="51"/>
      <c r="U80" s="65">
        <v>40179</v>
      </c>
      <c r="V80" s="68">
        <v>29.31</v>
      </c>
      <c r="W80" s="65">
        <v>40179</v>
      </c>
      <c r="X80" s="68">
        <v>101.5</v>
      </c>
      <c r="Y80" s="68">
        <v>1.5</v>
      </c>
      <c r="Z80" s="69">
        <f t="shared" si="18"/>
        <v>27.81</v>
      </c>
      <c r="AA80" s="68"/>
      <c r="AB80" s="65">
        <v>40179</v>
      </c>
      <c r="AC80" s="68">
        <v>101.8</v>
      </c>
      <c r="AD80" s="68">
        <v>1.7999999999999972</v>
      </c>
      <c r="AE80" s="68">
        <v>14</v>
      </c>
      <c r="AF80" s="68">
        <v>14</v>
      </c>
      <c r="AG80" s="70">
        <f t="shared" si="19"/>
        <v>14</v>
      </c>
      <c r="AH80" s="51"/>
      <c r="AI80" s="61">
        <f t="shared" si="20"/>
        <v>14</v>
      </c>
      <c r="AJ80" s="71">
        <f t="shared" si="21"/>
        <v>12.200000000000003</v>
      </c>
      <c r="AK80" s="65">
        <v>40179</v>
      </c>
      <c r="AL80" s="68">
        <v>26.6</v>
      </c>
      <c r="AM80" s="68"/>
      <c r="AN80" s="68"/>
      <c r="AO80" s="51"/>
      <c r="AP80" s="71">
        <f t="shared" si="22"/>
        <v>20.7</v>
      </c>
      <c r="AQ80" s="71">
        <f t="shared" si="23"/>
        <v>20.7</v>
      </c>
      <c r="AR80" s="51"/>
      <c r="AS80" s="57"/>
      <c r="AT80" s="73">
        <v>40179</v>
      </c>
      <c r="AU80" s="74">
        <v>95530</v>
      </c>
      <c r="AV80" s="74">
        <v>85.957330841703651</v>
      </c>
      <c r="AW80" s="74">
        <v>55.8</v>
      </c>
      <c r="AX80" s="74">
        <v>58.1</v>
      </c>
      <c r="AY80" s="57"/>
      <c r="AZ80" s="51"/>
      <c r="BA80" s="51"/>
      <c r="BB80" s="57"/>
      <c r="BC80" s="57"/>
      <c r="BD80" s="57"/>
      <c r="BE80" s="57"/>
      <c r="BF80" s="57"/>
      <c r="BG80" s="57"/>
      <c r="BH80" s="59"/>
      <c r="BI80" s="59"/>
      <c r="BJ80" s="59"/>
      <c r="BK80" s="59"/>
      <c r="BL80" s="59"/>
      <c r="BM80" s="59"/>
      <c r="BN80" s="59"/>
      <c r="BO80" s="59"/>
      <c r="BP80" s="59"/>
      <c r="BQ80" s="59"/>
      <c r="BR80" s="59"/>
      <c r="BS80" s="59"/>
      <c r="BT80" s="59"/>
      <c r="BU80" s="59"/>
      <c r="BV80" s="59"/>
      <c r="BW80" s="59"/>
      <c r="BX80" s="59"/>
    </row>
    <row r="81" spans="1:76" s="46" customFormat="1" ht="14.5" x14ac:dyDescent="0.35">
      <c r="A81" s="65">
        <v>40210</v>
      </c>
      <c r="B81" s="66">
        <f t="shared" si="12"/>
        <v>12.8</v>
      </c>
      <c r="C81" s="66">
        <f t="shared" si="13"/>
        <v>26.6</v>
      </c>
      <c r="D81" s="67">
        <f t="shared" si="14"/>
        <v>45.627909844911045</v>
      </c>
      <c r="E81" s="67">
        <f t="shared" si="14"/>
        <v>36.041430363594017</v>
      </c>
      <c r="F81" s="67">
        <f t="shared" si="15"/>
        <v>24.529999999999998</v>
      </c>
      <c r="G81" s="66">
        <f t="shared" si="16"/>
        <v>19.600000000000001</v>
      </c>
      <c r="I81" s="67">
        <f t="shared" si="17"/>
        <v>45.067350438735247</v>
      </c>
      <c r="J81" s="67">
        <f t="shared" si="17"/>
        <v>52</v>
      </c>
      <c r="K81" s="67">
        <f t="shared" si="17"/>
        <v>57</v>
      </c>
      <c r="M81" s="65">
        <v>40210</v>
      </c>
      <c r="N81" s="68">
        <v>87126</v>
      </c>
      <c r="O81" s="68">
        <v>76741.797999999995</v>
      </c>
      <c r="P81" s="68">
        <v>10384.201999999999</v>
      </c>
      <c r="Q81" s="68">
        <v>94463</v>
      </c>
      <c r="R81" s="68">
        <v>45.627909844911045</v>
      </c>
      <c r="S81" s="68">
        <v>36.041430363594017</v>
      </c>
      <c r="T81" s="51"/>
      <c r="U81" s="65">
        <v>40210</v>
      </c>
      <c r="V81" s="68">
        <v>27.23</v>
      </c>
      <c r="W81" s="65">
        <v>40210</v>
      </c>
      <c r="X81" s="68">
        <v>102.7</v>
      </c>
      <c r="Y81" s="68">
        <v>2.7000000000000028</v>
      </c>
      <c r="Z81" s="69">
        <f t="shared" si="18"/>
        <v>24.529999999999998</v>
      </c>
      <c r="AA81" s="68"/>
      <c r="AB81" s="65">
        <v>40210</v>
      </c>
      <c r="AC81" s="68">
        <v>102.5</v>
      </c>
      <c r="AD81" s="68">
        <v>2.5</v>
      </c>
      <c r="AE81" s="68">
        <v>22.1</v>
      </c>
      <c r="AF81" s="68">
        <v>17.899999999999999</v>
      </c>
      <c r="AG81" s="70">
        <f t="shared" si="19"/>
        <v>17.899999999999999</v>
      </c>
      <c r="AH81" s="51"/>
      <c r="AI81" s="61">
        <f t="shared" si="20"/>
        <v>22.1</v>
      </c>
      <c r="AJ81" s="71">
        <f t="shared" si="21"/>
        <v>19.600000000000001</v>
      </c>
      <c r="AK81" s="65">
        <v>40210</v>
      </c>
      <c r="AL81" s="68">
        <v>26.6</v>
      </c>
      <c r="AM81" s="68">
        <v>12.8</v>
      </c>
      <c r="AN81" s="68">
        <v>20.7</v>
      </c>
      <c r="AO81" s="51"/>
      <c r="AP81" s="71">
        <f t="shared" si="22"/>
        <v>20.7</v>
      </c>
      <c r="AQ81" s="71">
        <f t="shared" si="23"/>
        <v>12.8</v>
      </c>
      <c r="AR81" s="51"/>
      <c r="AS81" s="57"/>
      <c r="AT81" s="73">
        <v>40210</v>
      </c>
      <c r="AU81" s="74">
        <v>87126</v>
      </c>
      <c r="AV81" s="74">
        <v>45.067350438735247</v>
      </c>
      <c r="AW81" s="74">
        <v>52</v>
      </c>
      <c r="AX81" s="74">
        <v>57</v>
      </c>
      <c r="AY81" s="57"/>
      <c r="AZ81" s="51"/>
      <c r="BA81" s="51"/>
      <c r="BB81" s="57"/>
      <c r="BC81" s="57"/>
      <c r="BD81" s="57"/>
      <c r="BE81" s="57"/>
      <c r="BF81" s="57"/>
      <c r="BG81" s="57"/>
      <c r="BH81" s="59"/>
      <c r="BI81" s="59"/>
      <c r="BJ81" s="59"/>
      <c r="BK81" s="59"/>
      <c r="BL81" s="59"/>
      <c r="BM81" s="59"/>
      <c r="BN81" s="59"/>
      <c r="BO81" s="59"/>
      <c r="BP81" s="59"/>
      <c r="BQ81" s="59"/>
      <c r="BR81" s="59"/>
      <c r="BS81" s="59"/>
      <c r="BT81" s="59"/>
      <c r="BU81" s="59"/>
      <c r="BV81" s="59"/>
      <c r="BW81" s="59"/>
      <c r="BX81" s="59"/>
    </row>
    <row r="82" spans="1:76" s="46" customFormat="1" ht="14.5" x14ac:dyDescent="0.35">
      <c r="A82" s="65">
        <v>40238</v>
      </c>
      <c r="B82" s="66">
        <f t="shared" si="12"/>
        <v>18.100000000000001</v>
      </c>
      <c r="C82" s="66">
        <f t="shared" si="13"/>
        <v>26.4</v>
      </c>
      <c r="D82" s="67">
        <f t="shared" si="14"/>
        <v>24.207761114621089</v>
      </c>
      <c r="E82" s="67">
        <f t="shared" si="14"/>
        <v>61.399555395518703</v>
      </c>
      <c r="F82" s="67">
        <f t="shared" si="15"/>
        <v>19.409999999999993</v>
      </c>
      <c r="G82" s="66">
        <f t="shared" si="16"/>
        <v>15.700000000000003</v>
      </c>
      <c r="I82" s="67">
        <f t="shared" si="17"/>
        <v>66.270476402555289</v>
      </c>
      <c r="J82" s="67">
        <f t="shared" si="17"/>
        <v>55.1</v>
      </c>
      <c r="K82" s="67">
        <f t="shared" si="17"/>
        <v>57.3</v>
      </c>
      <c r="M82" s="65">
        <v>40238</v>
      </c>
      <c r="N82" s="68">
        <v>119467</v>
      </c>
      <c r="O82" s="68">
        <v>107875.239</v>
      </c>
      <c r="P82" s="68">
        <v>11591.761</v>
      </c>
      <c r="Q82" s="68">
        <v>112059</v>
      </c>
      <c r="R82" s="68">
        <v>24.207761114621089</v>
      </c>
      <c r="S82" s="68">
        <v>61.399555395518703</v>
      </c>
      <c r="T82" s="51"/>
      <c r="U82" s="65">
        <v>40238</v>
      </c>
      <c r="V82" s="68">
        <v>21.81</v>
      </c>
      <c r="W82" s="65">
        <v>40238</v>
      </c>
      <c r="X82" s="68">
        <v>102.4</v>
      </c>
      <c r="Y82" s="68">
        <v>2.4000000000000057</v>
      </c>
      <c r="Z82" s="69">
        <f t="shared" si="18"/>
        <v>19.409999999999993</v>
      </c>
      <c r="AA82" s="68"/>
      <c r="AB82" s="65">
        <v>40238</v>
      </c>
      <c r="AC82" s="68">
        <v>102.3</v>
      </c>
      <c r="AD82" s="68">
        <v>2.2999999999999972</v>
      </c>
      <c r="AE82" s="68">
        <v>18</v>
      </c>
      <c r="AF82" s="68">
        <v>17.899999999999999</v>
      </c>
      <c r="AG82" s="70">
        <f t="shared" si="19"/>
        <v>17.899999999999999</v>
      </c>
      <c r="AH82" s="51"/>
      <c r="AI82" s="61">
        <f t="shared" si="20"/>
        <v>18</v>
      </c>
      <c r="AJ82" s="71">
        <f t="shared" si="21"/>
        <v>15.700000000000003</v>
      </c>
      <c r="AK82" s="65">
        <v>40238</v>
      </c>
      <c r="AL82" s="68">
        <v>26.4</v>
      </c>
      <c r="AM82" s="68">
        <v>18.100000000000001</v>
      </c>
      <c r="AN82" s="68">
        <v>19.600000000000001</v>
      </c>
      <c r="AO82" s="51"/>
      <c r="AP82" s="71">
        <f t="shared" si="22"/>
        <v>19.600000000000001</v>
      </c>
      <c r="AQ82" s="71">
        <f t="shared" si="23"/>
        <v>18.100000000000001</v>
      </c>
      <c r="AR82" s="51"/>
      <c r="AS82" s="57"/>
      <c r="AT82" s="73">
        <v>40238</v>
      </c>
      <c r="AU82" s="74">
        <v>119467</v>
      </c>
      <c r="AV82" s="74">
        <v>66.270476402555289</v>
      </c>
      <c r="AW82" s="74">
        <v>55.1</v>
      </c>
      <c r="AX82" s="74">
        <v>57.3</v>
      </c>
      <c r="AY82" s="57"/>
      <c r="AZ82" s="51"/>
      <c r="BA82" s="51"/>
      <c r="BB82" s="57"/>
      <c r="BC82" s="57"/>
      <c r="BD82" s="57"/>
      <c r="BE82" s="57"/>
      <c r="BF82" s="57"/>
      <c r="BG82" s="57"/>
      <c r="BH82" s="59"/>
      <c r="BI82" s="59"/>
      <c r="BJ82" s="59"/>
      <c r="BK82" s="59"/>
      <c r="BL82" s="59"/>
      <c r="BM82" s="59"/>
      <c r="BN82" s="59"/>
      <c r="BO82" s="59"/>
      <c r="BP82" s="59"/>
      <c r="BQ82" s="59"/>
      <c r="BR82" s="59"/>
      <c r="BS82" s="59"/>
      <c r="BT82" s="59"/>
      <c r="BU82" s="59"/>
      <c r="BV82" s="59"/>
      <c r="BW82" s="59"/>
      <c r="BX82" s="59"/>
    </row>
    <row r="83" spans="1:76" s="46" customFormat="1" ht="14.5" x14ac:dyDescent="0.35">
      <c r="A83" s="65">
        <v>40269</v>
      </c>
      <c r="B83" s="66">
        <f t="shared" si="12"/>
        <v>17.8</v>
      </c>
      <c r="C83" s="66">
        <f t="shared" si="13"/>
        <v>26.1</v>
      </c>
      <c r="D83" s="67">
        <f t="shared" si="14"/>
        <v>30.381950110418504</v>
      </c>
      <c r="E83" s="67">
        <f t="shared" si="14"/>
        <v>44.58193158701674</v>
      </c>
      <c r="F83" s="67">
        <f t="shared" si="15"/>
        <v>19.160000000000004</v>
      </c>
      <c r="G83" s="66">
        <f t="shared" si="16"/>
        <v>15.700000000000003</v>
      </c>
      <c r="I83" s="67">
        <f t="shared" si="17"/>
        <v>49.957585809604602</v>
      </c>
      <c r="J83" s="67">
        <f t="shared" si="17"/>
        <v>55.7</v>
      </c>
      <c r="K83" s="67">
        <f t="shared" si="17"/>
        <v>57.8</v>
      </c>
      <c r="M83" s="65">
        <v>40269</v>
      </c>
      <c r="N83" s="68">
        <v>118441</v>
      </c>
      <c r="O83" s="68">
        <v>106345.486</v>
      </c>
      <c r="P83" s="68">
        <v>12095.513999999999</v>
      </c>
      <c r="Q83" s="68">
        <v>119851</v>
      </c>
      <c r="R83" s="68">
        <v>30.381950110418504</v>
      </c>
      <c r="S83" s="68">
        <v>44.58193158701674</v>
      </c>
      <c r="T83" s="51"/>
      <c r="U83" s="65">
        <v>40269</v>
      </c>
      <c r="V83" s="68">
        <v>21.96</v>
      </c>
      <c r="W83" s="65">
        <v>40269</v>
      </c>
      <c r="X83" s="68">
        <v>102.8</v>
      </c>
      <c r="Y83" s="68">
        <v>2.7999999999999972</v>
      </c>
      <c r="Z83" s="69">
        <f t="shared" si="18"/>
        <v>19.160000000000004</v>
      </c>
      <c r="AA83" s="68"/>
      <c r="AB83" s="65">
        <v>40269</v>
      </c>
      <c r="AC83" s="68">
        <v>102.8</v>
      </c>
      <c r="AD83" s="68">
        <v>2.7999999999999972</v>
      </c>
      <c r="AE83" s="68">
        <v>18.5</v>
      </c>
      <c r="AF83" s="68">
        <v>18.100000000000001</v>
      </c>
      <c r="AG83" s="70">
        <f t="shared" si="19"/>
        <v>18.100000000000001</v>
      </c>
      <c r="AH83" s="51"/>
      <c r="AI83" s="61">
        <f t="shared" si="20"/>
        <v>18.5</v>
      </c>
      <c r="AJ83" s="71">
        <f t="shared" si="21"/>
        <v>15.700000000000003</v>
      </c>
      <c r="AK83" s="65">
        <v>40269</v>
      </c>
      <c r="AL83" s="68">
        <v>26.1</v>
      </c>
      <c r="AM83" s="68">
        <v>17.8</v>
      </c>
      <c r="AN83" s="68">
        <v>19.100000000000001</v>
      </c>
      <c r="AO83" s="51"/>
      <c r="AP83" s="71">
        <f t="shared" si="22"/>
        <v>19.100000000000001</v>
      </c>
      <c r="AQ83" s="71">
        <f t="shared" si="23"/>
        <v>17.8</v>
      </c>
      <c r="AR83" s="51"/>
      <c r="AS83" s="57"/>
      <c r="AT83" s="73">
        <v>40269</v>
      </c>
      <c r="AU83" s="74">
        <v>118441</v>
      </c>
      <c r="AV83" s="74">
        <v>49.957585809604602</v>
      </c>
      <c r="AW83" s="74">
        <v>55.7</v>
      </c>
      <c r="AX83" s="74">
        <v>57.8</v>
      </c>
      <c r="AY83" s="57"/>
      <c r="AZ83" s="51"/>
      <c r="BA83" s="51"/>
      <c r="BB83" s="57"/>
      <c r="BC83" s="57"/>
      <c r="BD83" s="57"/>
      <c r="BE83" s="57"/>
      <c r="BF83" s="57"/>
      <c r="BG83" s="57"/>
      <c r="BH83" s="59"/>
      <c r="BI83" s="59"/>
      <c r="BJ83" s="59"/>
      <c r="BK83" s="59"/>
      <c r="BL83" s="59"/>
      <c r="BM83" s="59"/>
      <c r="BN83" s="59"/>
      <c r="BO83" s="59"/>
      <c r="BP83" s="59"/>
      <c r="BQ83" s="59"/>
      <c r="BR83" s="59"/>
      <c r="BS83" s="59"/>
      <c r="BT83" s="59"/>
      <c r="BU83" s="59"/>
      <c r="BV83" s="59"/>
      <c r="BW83" s="59"/>
      <c r="BX83" s="59"/>
    </row>
    <row r="84" spans="1:76" s="46" customFormat="1" ht="14.5" x14ac:dyDescent="0.35">
      <c r="A84" s="65">
        <v>40299</v>
      </c>
      <c r="B84" s="66">
        <f t="shared" si="12"/>
        <v>16.5</v>
      </c>
      <c r="C84" s="66">
        <f t="shared" si="13"/>
        <v>25.9</v>
      </c>
      <c r="D84" s="67">
        <f t="shared" si="14"/>
        <v>48.435720808577322</v>
      </c>
      <c r="E84" s="67">
        <f t="shared" si="14"/>
        <v>46.393142229418729</v>
      </c>
      <c r="F84" s="67">
        <f t="shared" si="15"/>
        <v>18.400000000000006</v>
      </c>
      <c r="G84" s="66">
        <f t="shared" si="16"/>
        <v>15.600000000000005</v>
      </c>
      <c r="I84" s="67">
        <f t="shared" si="17"/>
        <v>48.301063900085907</v>
      </c>
      <c r="J84" s="67">
        <f t="shared" si="17"/>
        <v>53.9</v>
      </c>
      <c r="K84" s="67">
        <f t="shared" si="17"/>
        <v>58.1</v>
      </c>
      <c r="M84" s="65">
        <v>40299</v>
      </c>
      <c r="N84" s="68">
        <v>112212</v>
      </c>
      <c r="O84" s="68">
        <v>101494.102</v>
      </c>
      <c r="P84" s="68">
        <v>10717.897999999999</v>
      </c>
      <c r="Q84" s="68">
        <v>131661</v>
      </c>
      <c r="R84" s="68">
        <v>48.435720808577322</v>
      </c>
      <c r="S84" s="68">
        <v>46.393142229418729</v>
      </c>
      <c r="T84" s="51"/>
      <c r="U84" s="65">
        <v>40299</v>
      </c>
      <c r="V84" s="68">
        <v>21.5</v>
      </c>
      <c r="W84" s="65">
        <v>40299</v>
      </c>
      <c r="X84" s="68">
        <v>103.1</v>
      </c>
      <c r="Y84" s="68">
        <v>3.0999999999999943</v>
      </c>
      <c r="Z84" s="69">
        <f t="shared" si="18"/>
        <v>18.400000000000006</v>
      </c>
      <c r="AA84" s="68"/>
      <c r="AB84" s="65">
        <v>40299</v>
      </c>
      <c r="AC84" s="68">
        <v>103.1</v>
      </c>
      <c r="AD84" s="68">
        <v>3.0999999999999943</v>
      </c>
      <c r="AE84" s="68">
        <v>18.7</v>
      </c>
      <c r="AF84" s="68">
        <v>18.2</v>
      </c>
      <c r="AG84" s="70">
        <f t="shared" si="19"/>
        <v>18.2</v>
      </c>
      <c r="AH84" s="51"/>
      <c r="AI84" s="61">
        <f t="shared" si="20"/>
        <v>18.7</v>
      </c>
      <c r="AJ84" s="71">
        <f t="shared" si="21"/>
        <v>15.600000000000005</v>
      </c>
      <c r="AK84" s="65">
        <v>40299</v>
      </c>
      <c r="AL84" s="68">
        <v>25.9</v>
      </c>
      <c r="AM84" s="68">
        <v>16.5</v>
      </c>
      <c r="AN84" s="68">
        <v>18.5</v>
      </c>
      <c r="AO84" s="51"/>
      <c r="AP84" s="71">
        <f t="shared" si="22"/>
        <v>18.5</v>
      </c>
      <c r="AQ84" s="71">
        <f t="shared" si="23"/>
        <v>16.5</v>
      </c>
      <c r="AR84" s="51"/>
      <c r="AS84" s="57"/>
      <c r="AT84" s="73">
        <v>40299</v>
      </c>
      <c r="AU84" s="74">
        <v>112212</v>
      </c>
      <c r="AV84" s="74">
        <v>48.301063900085907</v>
      </c>
      <c r="AW84" s="74">
        <v>53.9</v>
      </c>
      <c r="AX84" s="74">
        <v>58.1</v>
      </c>
      <c r="AY84" s="57"/>
      <c r="AZ84" s="51"/>
      <c r="BA84" s="51"/>
      <c r="BB84" s="57"/>
      <c r="BC84" s="57"/>
      <c r="BD84" s="57"/>
      <c r="BE84" s="57"/>
      <c r="BF84" s="57"/>
      <c r="BG84" s="57"/>
      <c r="BH84" s="59"/>
      <c r="BI84" s="59"/>
      <c r="BJ84" s="59"/>
      <c r="BK84" s="59"/>
      <c r="BL84" s="59"/>
      <c r="BM84" s="59"/>
      <c r="BN84" s="59"/>
      <c r="BO84" s="59"/>
      <c r="BP84" s="59"/>
      <c r="BQ84" s="59"/>
      <c r="BR84" s="59"/>
      <c r="BS84" s="59"/>
      <c r="BT84" s="59"/>
      <c r="BU84" s="59"/>
      <c r="BV84" s="59"/>
      <c r="BW84" s="59"/>
      <c r="BX84" s="59"/>
    </row>
    <row r="85" spans="1:76" s="46" customFormat="1" ht="14.5" x14ac:dyDescent="0.35">
      <c r="A85" s="65">
        <v>40330</v>
      </c>
      <c r="B85" s="66">
        <f t="shared" si="12"/>
        <v>13.7</v>
      </c>
      <c r="C85" s="66">
        <f t="shared" si="13"/>
        <v>25.5</v>
      </c>
      <c r="D85" s="67">
        <f t="shared" si="14"/>
        <v>43.873745521590649</v>
      </c>
      <c r="E85" s="67">
        <f t="shared" si="14"/>
        <v>29.739268377322208</v>
      </c>
      <c r="F85" s="67">
        <f t="shared" si="15"/>
        <v>15.299999999999994</v>
      </c>
      <c r="G85" s="66">
        <f t="shared" si="16"/>
        <v>15.599999999999998</v>
      </c>
      <c r="I85" s="67">
        <f t="shared" si="17"/>
        <v>33.872313194912643</v>
      </c>
      <c r="J85" s="67">
        <f t="shared" si="17"/>
        <v>52.1</v>
      </c>
      <c r="K85" s="67">
        <f t="shared" si="17"/>
        <v>58.8</v>
      </c>
      <c r="M85" s="65">
        <v>40330</v>
      </c>
      <c r="N85" s="68">
        <v>117153</v>
      </c>
      <c r="O85" s="68">
        <v>104600.16</v>
      </c>
      <c r="P85" s="68">
        <v>12552.84</v>
      </c>
      <c r="Q85" s="68">
        <v>137339</v>
      </c>
      <c r="R85" s="68">
        <v>43.873745521590649</v>
      </c>
      <c r="S85" s="68">
        <v>29.739268377322208</v>
      </c>
      <c r="T85" s="51"/>
      <c r="U85" s="65">
        <v>40330</v>
      </c>
      <c r="V85" s="68">
        <v>18.2</v>
      </c>
      <c r="W85" s="65">
        <v>40330</v>
      </c>
      <c r="X85" s="68">
        <v>102.9</v>
      </c>
      <c r="Y85" s="68">
        <v>2.9000000000000057</v>
      </c>
      <c r="Z85" s="69">
        <f t="shared" si="18"/>
        <v>15.299999999999994</v>
      </c>
      <c r="AA85" s="68"/>
      <c r="AB85" s="65">
        <v>40330</v>
      </c>
      <c r="AC85" s="68">
        <v>102.7</v>
      </c>
      <c r="AD85" s="68">
        <v>2.7000000000000028</v>
      </c>
      <c r="AE85" s="68">
        <v>18.3</v>
      </c>
      <c r="AF85" s="68">
        <v>18.2</v>
      </c>
      <c r="AG85" s="70">
        <f t="shared" si="19"/>
        <v>18.2</v>
      </c>
      <c r="AH85" s="51"/>
      <c r="AI85" s="61">
        <f t="shared" si="20"/>
        <v>18.3</v>
      </c>
      <c r="AJ85" s="71">
        <f t="shared" si="21"/>
        <v>15.599999999999998</v>
      </c>
      <c r="AK85" s="65">
        <v>40330</v>
      </c>
      <c r="AL85" s="68">
        <v>25.5</v>
      </c>
      <c r="AM85" s="68">
        <v>13.7</v>
      </c>
      <c r="AN85" s="68">
        <v>17.600000000000001</v>
      </c>
      <c r="AO85" s="51"/>
      <c r="AP85" s="71">
        <f t="shared" si="22"/>
        <v>17.600000000000001</v>
      </c>
      <c r="AQ85" s="71">
        <f t="shared" si="23"/>
        <v>13.7</v>
      </c>
      <c r="AR85" s="51"/>
      <c r="AS85" s="57"/>
      <c r="AT85" s="73">
        <v>40330</v>
      </c>
      <c r="AU85" s="74">
        <v>117153</v>
      </c>
      <c r="AV85" s="74">
        <v>33.872313194912643</v>
      </c>
      <c r="AW85" s="74">
        <v>52.1</v>
      </c>
      <c r="AX85" s="74">
        <v>58.8</v>
      </c>
      <c r="AY85" s="57"/>
      <c r="AZ85" s="51"/>
      <c r="BA85" s="51"/>
      <c r="BB85" s="57"/>
      <c r="BC85" s="57"/>
      <c r="BD85" s="57"/>
      <c r="BE85" s="57"/>
      <c r="BF85" s="57"/>
      <c r="BG85" s="57"/>
      <c r="BH85" s="59"/>
      <c r="BI85" s="59"/>
      <c r="BJ85" s="59"/>
      <c r="BK85" s="59"/>
      <c r="BL85" s="59"/>
      <c r="BM85" s="59"/>
      <c r="BN85" s="59"/>
      <c r="BO85" s="59"/>
      <c r="BP85" s="59"/>
      <c r="BQ85" s="59"/>
      <c r="BR85" s="59"/>
      <c r="BS85" s="59"/>
      <c r="BT85" s="59"/>
      <c r="BU85" s="59"/>
      <c r="BV85" s="59"/>
      <c r="BW85" s="59"/>
      <c r="BX85" s="59"/>
    </row>
    <row r="86" spans="1:76" s="46" customFormat="1" ht="14.5" x14ac:dyDescent="0.35">
      <c r="A86" s="65">
        <v>40360</v>
      </c>
      <c r="B86" s="66">
        <f t="shared" si="12"/>
        <v>13.4</v>
      </c>
      <c r="C86" s="66">
        <f t="shared" si="13"/>
        <v>24.9</v>
      </c>
      <c r="D86" s="67">
        <f t="shared" si="14"/>
        <v>37.994705430254953</v>
      </c>
      <c r="E86" s="67">
        <f t="shared" si="14"/>
        <v>24.507605132270164</v>
      </c>
      <c r="F86" s="67">
        <f t="shared" si="15"/>
        <v>15.100000000000001</v>
      </c>
      <c r="G86" s="66">
        <f t="shared" si="16"/>
        <v>15.100000000000001</v>
      </c>
      <c r="I86" s="67">
        <f t="shared" si="17"/>
        <v>22.846843438324345</v>
      </c>
      <c r="J86" s="67">
        <f t="shared" si="17"/>
        <v>51.2</v>
      </c>
      <c r="K86" s="67">
        <f t="shared" si="17"/>
        <v>57.1</v>
      </c>
      <c r="M86" s="65">
        <v>40360</v>
      </c>
      <c r="N86" s="68">
        <v>116890</v>
      </c>
      <c r="O86" s="68">
        <v>106613.656</v>
      </c>
      <c r="P86" s="68">
        <v>10276.343999999999</v>
      </c>
      <c r="Q86" s="68">
        <v>145434</v>
      </c>
      <c r="R86" s="68">
        <v>37.994705430254953</v>
      </c>
      <c r="S86" s="68">
        <v>24.507605132270164</v>
      </c>
      <c r="T86" s="51"/>
      <c r="U86" s="65">
        <v>40360</v>
      </c>
      <c r="V86" s="68">
        <v>18.399999999999999</v>
      </c>
      <c r="W86" s="65">
        <v>40360</v>
      </c>
      <c r="X86" s="68">
        <v>103.3</v>
      </c>
      <c r="Y86" s="68">
        <v>3.2999999999999972</v>
      </c>
      <c r="Z86" s="69">
        <f t="shared" si="18"/>
        <v>15.100000000000001</v>
      </c>
      <c r="AA86" s="68"/>
      <c r="AB86" s="65">
        <v>40360</v>
      </c>
      <c r="AC86" s="68">
        <v>102.8</v>
      </c>
      <c r="AD86" s="68">
        <v>2.7999999999999972</v>
      </c>
      <c r="AE86" s="68">
        <v>17.899999999999999</v>
      </c>
      <c r="AF86" s="68">
        <v>18.2</v>
      </c>
      <c r="AG86" s="70">
        <f t="shared" si="19"/>
        <v>18.2</v>
      </c>
      <c r="AH86" s="51"/>
      <c r="AI86" s="61">
        <f t="shared" si="20"/>
        <v>17.899999999999999</v>
      </c>
      <c r="AJ86" s="71">
        <f t="shared" si="21"/>
        <v>15.100000000000001</v>
      </c>
      <c r="AK86" s="65">
        <v>40360</v>
      </c>
      <c r="AL86" s="68">
        <v>24.9</v>
      </c>
      <c r="AM86" s="68">
        <v>13.4</v>
      </c>
      <c r="AN86" s="68">
        <v>17</v>
      </c>
      <c r="AO86" s="51"/>
      <c r="AP86" s="71">
        <f t="shared" si="22"/>
        <v>17</v>
      </c>
      <c r="AQ86" s="71">
        <f t="shared" si="23"/>
        <v>13.4</v>
      </c>
      <c r="AR86" s="51"/>
      <c r="AS86" s="57"/>
      <c r="AT86" s="73">
        <v>40360</v>
      </c>
      <c r="AU86" s="74">
        <v>116890</v>
      </c>
      <c r="AV86" s="74">
        <v>22.846843438324345</v>
      </c>
      <c r="AW86" s="74">
        <v>51.2</v>
      </c>
      <c r="AX86" s="74">
        <v>57.1</v>
      </c>
      <c r="AY86" s="57"/>
      <c r="AZ86" s="51"/>
      <c r="BA86" s="51"/>
      <c r="BB86" s="57"/>
      <c r="BC86" s="57"/>
      <c r="BD86" s="57"/>
      <c r="BE86" s="57"/>
      <c r="BF86" s="57"/>
      <c r="BG86" s="57"/>
      <c r="BH86" s="59"/>
      <c r="BI86" s="59"/>
      <c r="BJ86" s="59"/>
      <c r="BK86" s="59"/>
      <c r="BL86" s="59"/>
      <c r="BM86" s="59"/>
      <c r="BN86" s="59"/>
      <c r="BO86" s="59"/>
      <c r="BP86" s="59"/>
      <c r="BQ86" s="59"/>
      <c r="BR86" s="59"/>
      <c r="BS86" s="59"/>
      <c r="BT86" s="59"/>
      <c r="BU86" s="59"/>
      <c r="BV86" s="59"/>
      <c r="BW86" s="59"/>
      <c r="BX86" s="59"/>
    </row>
    <row r="87" spans="1:76" s="46" customFormat="1" ht="14.5" x14ac:dyDescent="0.35">
      <c r="A87" s="65">
        <v>40391</v>
      </c>
      <c r="B87" s="66">
        <f t="shared" si="12"/>
        <v>13.9</v>
      </c>
      <c r="C87" s="66">
        <f t="shared" si="13"/>
        <v>24.8</v>
      </c>
      <c r="D87" s="67">
        <f t="shared" si="14"/>
        <v>34.316004746148579</v>
      </c>
      <c r="E87" s="67">
        <f t="shared" si="14"/>
        <v>36.204913385808538</v>
      </c>
      <c r="F87" s="67">
        <f t="shared" si="15"/>
        <v>15.100000000000001</v>
      </c>
      <c r="G87" s="66">
        <f t="shared" si="16"/>
        <v>15.399999999999999</v>
      </c>
      <c r="I87" s="67">
        <f t="shared" si="17"/>
        <v>35.398841834479789</v>
      </c>
      <c r="J87" s="67">
        <f t="shared" si="17"/>
        <v>51.7</v>
      </c>
      <c r="K87" s="67">
        <f t="shared" si="17"/>
        <v>58</v>
      </c>
      <c r="M87" s="65">
        <v>40391</v>
      </c>
      <c r="N87" s="68">
        <v>119480</v>
      </c>
      <c r="O87" s="68">
        <v>108225.143</v>
      </c>
      <c r="P87" s="68">
        <v>11254.857</v>
      </c>
      <c r="Q87" s="68">
        <v>139236</v>
      </c>
      <c r="R87" s="68">
        <v>34.316004746148579</v>
      </c>
      <c r="S87" s="68">
        <v>36.204913385808538</v>
      </c>
      <c r="T87" s="51"/>
      <c r="U87" s="65">
        <v>40391</v>
      </c>
      <c r="V87" s="68">
        <v>18.600000000000001</v>
      </c>
      <c r="W87" s="65">
        <v>40391</v>
      </c>
      <c r="X87" s="68">
        <v>103.5</v>
      </c>
      <c r="Y87" s="68">
        <v>3.5</v>
      </c>
      <c r="Z87" s="69">
        <f t="shared" si="18"/>
        <v>15.100000000000001</v>
      </c>
      <c r="AA87" s="68"/>
      <c r="AB87" s="65">
        <v>40391</v>
      </c>
      <c r="AC87" s="68">
        <v>103</v>
      </c>
      <c r="AD87" s="68">
        <v>3</v>
      </c>
      <c r="AE87" s="68">
        <v>18.399999999999999</v>
      </c>
      <c r="AF87" s="68">
        <v>18.2</v>
      </c>
      <c r="AG87" s="70">
        <f t="shared" si="19"/>
        <v>18.2</v>
      </c>
      <c r="AH87" s="51"/>
      <c r="AI87" s="61">
        <f t="shared" si="20"/>
        <v>18.399999999999999</v>
      </c>
      <c r="AJ87" s="71">
        <f t="shared" si="21"/>
        <v>15.399999999999999</v>
      </c>
      <c r="AK87" s="65">
        <v>40391</v>
      </c>
      <c r="AL87" s="68">
        <v>24.8</v>
      </c>
      <c r="AM87" s="68">
        <v>13.9</v>
      </c>
      <c r="AN87" s="68">
        <v>16.600000000000001</v>
      </c>
      <c r="AO87" s="51"/>
      <c r="AP87" s="71">
        <f t="shared" si="22"/>
        <v>16.600000000000001</v>
      </c>
      <c r="AQ87" s="71">
        <f t="shared" si="23"/>
        <v>13.9</v>
      </c>
      <c r="AR87" s="51"/>
      <c r="AS87" s="57"/>
      <c r="AT87" s="73">
        <v>40391</v>
      </c>
      <c r="AU87" s="74">
        <v>119480</v>
      </c>
      <c r="AV87" s="74">
        <v>35.398841834479789</v>
      </c>
      <c r="AW87" s="74">
        <v>51.7</v>
      </c>
      <c r="AX87" s="74">
        <v>58</v>
      </c>
      <c r="AY87" s="57"/>
      <c r="AZ87" s="51"/>
      <c r="BA87" s="51"/>
      <c r="BB87" s="57"/>
      <c r="BC87" s="57"/>
      <c r="BD87" s="57"/>
      <c r="BE87" s="57"/>
      <c r="BF87" s="57"/>
      <c r="BG87" s="57"/>
      <c r="BH87" s="59"/>
      <c r="BI87" s="59"/>
      <c r="BJ87" s="59"/>
      <c r="BK87" s="59"/>
      <c r="BL87" s="59"/>
      <c r="BM87" s="59"/>
      <c r="BN87" s="59"/>
      <c r="BO87" s="59"/>
      <c r="BP87" s="59"/>
      <c r="BQ87" s="59"/>
      <c r="BR87" s="59"/>
      <c r="BS87" s="59"/>
      <c r="BT87" s="59"/>
      <c r="BU87" s="59"/>
      <c r="BV87" s="59"/>
      <c r="BW87" s="59"/>
      <c r="BX87" s="59"/>
    </row>
    <row r="88" spans="1:76" s="46" customFormat="1" ht="14.5" x14ac:dyDescent="0.35">
      <c r="A88" s="65">
        <v>40422</v>
      </c>
      <c r="B88" s="66">
        <f t="shared" si="12"/>
        <v>13.3</v>
      </c>
      <c r="C88" s="66">
        <f t="shared" si="13"/>
        <v>24.5</v>
      </c>
      <c r="D88" s="67">
        <f t="shared" si="14"/>
        <v>25.079186984853063</v>
      </c>
      <c r="E88" s="67">
        <f t="shared" si="14"/>
        <v>22.569265035296418</v>
      </c>
      <c r="F88" s="67">
        <f t="shared" si="15"/>
        <v>14.900000000000006</v>
      </c>
      <c r="G88" s="66">
        <f t="shared" si="16"/>
        <v>15.8</v>
      </c>
      <c r="I88" s="67">
        <f t="shared" si="17"/>
        <v>24.381050203974844</v>
      </c>
      <c r="J88" s="67">
        <f t="shared" si="17"/>
        <v>53.8</v>
      </c>
      <c r="K88" s="67">
        <f t="shared" si="17"/>
        <v>57.9</v>
      </c>
      <c r="M88" s="65">
        <v>40422</v>
      </c>
      <c r="N88" s="68">
        <v>128360</v>
      </c>
      <c r="O88" s="68">
        <v>115619.22</v>
      </c>
      <c r="P88" s="68">
        <v>12740.78</v>
      </c>
      <c r="Q88" s="68">
        <v>144923</v>
      </c>
      <c r="R88" s="68">
        <v>25.079186984853063</v>
      </c>
      <c r="S88" s="68">
        <v>22.569265035296418</v>
      </c>
      <c r="T88" s="51"/>
      <c r="U88" s="65">
        <v>40422</v>
      </c>
      <c r="V88" s="68">
        <v>18.5</v>
      </c>
      <c r="W88" s="65">
        <v>40422</v>
      </c>
      <c r="X88" s="68">
        <v>103.6</v>
      </c>
      <c r="Y88" s="68">
        <v>3.5999999999999943</v>
      </c>
      <c r="Z88" s="69">
        <f t="shared" si="18"/>
        <v>14.900000000000006</v>
      </c>
      <c r="AA88" s="68"/>
      <c r="AB88" s="65">
        <v>40422</v>
      </c>
      <c r="AC88" s="68">
        <v>103</v>
      </c>
      <c r="AD88" s="68">
        <v>3</v>
      </c>
      <c r="AE88" s="68">
        <v>18.8</v>
      </c>
      <c r="AF88" s="68">
        <v>18.3</v>
      </c>
      <c r="AG88" s="70">
        <f t="shared" si="19"/>
        <v>18.3</v>
      </c>
      <c r="AH88" s="51"/>
      <c r="AI88" s="61">
        <f t="shared" si="20"/>
        <v>18.8</v>
      </c>
      <c r="AJ88" s="71">
        <f t="shared" si="21"/>
        <v>15.8</v>
      </c>
      <c r="AK88" s="65">
        <v>40422</v>
      </c>
      <c r="AL88" s="68">
        <v>24.5</v>
      </c>
      <c r="AM88" s="68">
        <v>13.3</v>
      </c>
      <c r="AN88" s="68">
        <v>16.3</v>
      </c>
      <c r="AO88" s="51"/>
      <c r="AP88" s="71">
        <f t="shared" si="22"/>
        <v>16.3</v>
      </c>
      <c r="AQ88" s="71">
        <f t="shared" si="23"/>
        <v>13.3</v>
      </c>
      <c r="AR88" s="51"/>
      <c r="AS88" s="57"/>
      <c r="AT88" s="73">
        <v>40422</v>
      </c>
      <c r="AU88" s="74">
        <v>128360</v>
      </c>
      <c r="AV88" s="74">
        <v>24.381050203974844</v>
      </c>
      <c r="AW88" s="74">
        <v>53.8</v>
      </c>
      <c r="AX88" s="74">
        <v>57.9</v>
      </c>
      <c r="AY88" s="57"/>
      <c r="AZ88" s="51"/>
      <c r="BA88" s="51"/>
      <c r="BB88" s="57"/>
      <c r="BC88" s="57"/>
      <c r="BD88" s="57"/>
      <c r="BE88" s="57"/>
      <c r="BF88" s="57"/>
      <c r="BG88" s="57"/>
      <c r="BH88" s="59"/>
      <c r="BI88" s="59"/>
      <c r="BJ88" s="59"/>
      <c r="BK88" s="59"/>
      <c r="BL88" s="59"/>
      <c r="BM88" s="59"/>
      <c r="BN88" s="59"/>
      <c r="BO88" s="59"/>
      <c r="BP88" s="59"/>
      <c r="BQ88" s="59"/>
      <c r="BR88" s="59"/>
      <c r="BS88" s="59"/>
      <c r="BT88" s="59"/>
      <c r="BU88" s="59"/>
      <c r="BV88" s="59"/>
      <c r="BW88" s="59"/>
      <c r="BX88" s="59"/>
    </row>
    <row r="89" spans="1:76" s="46" customFormat="1" ht="14.5" x14ac:dyDescent="0.35">
      <c r="A89" s="65">
        <v>40452</v>
      </c>
      <c r="B89" s="66">
        <f t="shared" si="12"/>
        <v>13.1</v>
      </c>
      <c r="C89" s="66">
        <f t="shared" si="13"/>
        <v>24.4</v>
      </c>
      <c r="D89" s="67">
        <f t="shared" si="14"/>
        <v>22.84394714484554</v>
      </c>
      <c r="E89" s="67">
        <f t="shared" si="14"/>
        <v>29.505224701806977</v>
      </c>
      <c r="F89" s="67">
        <f t="shared" si="15"/>
        <v>14.899999999999995</v>
      </c>
      <c r="G89" s="66">
        <f t="shared" si="16"/>
        <v>14.699999999999996</v>
      </c>
      <c r="I89" s="67">
        <f t="shared" si="17"/>
        <v>25.634441783345611</v>
      </c>
      <c r="J89" s="67">
        <f t="shared" si="17"/>
        <v>54.7</v>
      </c>
      <c r="K89" s="67">
        <f t="shared" si="17"/>
        <v>57.4</v>
      </c>
      <c r="M89" s="65">
        <v>40452</v>
      </c>
      <c r="N89" s="68">
        <v>109111</v>
      </c>
      <c r="O89" s="68">
        <v>99965.645000000004</v>
      </c>
      <c r="P89" s="68">
        <v>9145.3549999999996</v>
      </c>
      <c r="Q89" s="68">
        <v>135917</v>
      </c>
      <c r="R89" s="68">
        <v>22.84394714484554</v>
      </c>
      <c r="S89" s="68">
        <v>29.505224701806977</v>
      </c>
      <c r="T89" s="51"/>
      <c r="U89" s="65">
        <v>40452</v>
      </c>
      <c r="V89" s="68">
        <v>19.3</v>
      </c>
      <c r="W89" s="65">
        <v>40452</v>
      </c>
      <c r="X89" s="68">
        <v>104.4</v>
      </c>
      <c r="Y89" s="68">
        <v>4.4000000000000057</v>
      </c>
      <c r="Z89" s="69">
        <f t="shared" si="18"/>
        <v>14.899999999999995</v>
      </c>
      <c r="AA89" s="68"/>
      <c r="AB89" s="65">
        <v>40452</v>
      </c>
      <c r="AC89" s="68">
        <v>103.9</v>
      </c>
      <c r="AD89" s="68">
        <v>3.9000000000000057</v>
      </c>
      <c r="AE89" s="68">
        <v>18.600000000000001</v>
      </c>
      <c r="AF89" s="68">
        <v>18.3</v>
      </c>
      <c r="AG89" s="70">
        <f t="shared" si="19"/>
        <v>18.3</v>
      </c>
      <c r="AH89" s="51"/>
      <c r="AI89" s="61">
        <f t="shared" si="20"/>
        <v>18.600000000000001</v>
      </c>
      <c r="AJ89" s="71">
        <f t="shared" si="21"/>
        <v>14.699999999999996</v>
      </c>
      <c r="AK89" s="65">
        <v>40452</v>
      </c>
      <c r="AL89" s="68">
        <v>24.4</v>
      </c>
      <c r="AM89" s="68">
        <v>13.1</v>
      </c>
      <c r="AN89" s="68">
        <v>16.100000000000001</v>
      </c>
      <c r="AO89" s="51"/>
      <c r="AP89" s="71">
        <f t="shared" si="22"/>
        <v>16.100000000000001</v>
      </c>
      <c r="AQ89" s="71">
        <f t="shared" si="23"/>
        <v>13.1</v>
      </c>
      <c r="AR89" s="51"/>
      <c r="AS89" s="57"/>
      <c r="AT89" s="73">
        <v>40452</v>
      </c>
      <c r="AU89" s="74">
        <v>109111</v>
      </c>
      <c r="AV89" s="74">
        <v>25.634441783345611</v>
      </c>
      <c r="AW89" s="74">
        <v>54.7</v>
      </c>
      <c r="AX89" s="74">
        <v>57.4</v>
      </c>
      <c r="AY89" s="57"/>
      <c r="AZ89" s="51"/>
      <c r="BA89" s="51"/>
      <c r="BB89" s="57"/>
      <c r="BC89" s="57"/>
      <c r="BD89" s="57"/>
      <c r="BE89" s="57"/>
      <c r="BF89" s="57"/>
      <c r="BG89" s="57"/>
      <c r="BH89" s="59"/>
      <c r="BI89" s="59"/>
      <c r="BJ89" s="59"/>
      <c r="BK89" s="59"/>
      <c r="BL89" s="59"/>
      <c r="BM89" s="59"/>
      <c r="BN89" s="59"/>
      <c r="BO89" s="59"/>
      <c r="BP89" s="59"/>
      <c r="BQ89" s="59"/>
      <c r="BR89" s="59"/>
      <c r="BS89" s="59"/>
      <c r="BT89" s="59"/>
      <c r="BU89" s="59"/>
      <c r="BV89" s="59"/>
      <c r="BW89" s="59"/>
      <c r="BX89" s="59"/>
    </row>
    <row r="90" spans="1:76" s="46" customFormat="1" ht="14.5" x14ac:dyDescent="0.35">
      <c r="A90" s="65">
        <v>40483</v>
      </c>
      <c r="B90" s="66">
        <f t="shared" si="12"/>
        <v>13.3</v>
      </c>
      <c r="C90" s="66">
        <f t="shared" si="13"/>
        <v>24.9</v>
      </c>
      <c r="D90" s="67">
        <f t="shared" si="14"/>
        <v>34.858656155693787</v>
      </c>
      <c r="E90" s="67">
        <f t="shared" si="14"/>
        <v>38.834044325858905</v>
      </c>
      <c r="F90" s="67">
        <f t="shared" si="15"/>
        <v>14.700000000000006</v>
      </c>
      <c r="G90" s="66">
        <f t="shared" si="16"/>
        <v>13.999999999999996</v>
      </c>
      <c r="I90" s="67">
        <f t="shared" si="17"/>
        <v>38.328880252611128</v>
      </c>
      <c r="J90" s="67">
        <f t="shared" si="17"/>
        <v>55.2</v>
      </c>
      <c r="K90" s="67">
        <f t="shared" si="17"/>
        <v>58.9</v>
      </c>
      <c r="M90" s="65">
        <v>40483</v>
      </c>
      <c r="N90" s="68">
        <v>130985</v>
      </c>
      <c r="O90" s="68">
        <v>118925.334</v>
      </c>
      <c r="P90" s="68">
        <v>12059.665999999999</v>
      </c>
      <c r="Q90" s="68">
        <v>153279</v>
      </c>
      <c r="R90" s="68">
        <v>34.858656155693787</v>
      </c>
      <c r="S90" s="68">
        <v>38.834044325858905</v>
      </c>
      <c r="T90" s="51"/>
      <c r="U90" s="65">
        <v>40483</v>
      </c>
      <c r="V90" s="68">
        <v>19.8</v>
      </c>
      <c r="W90" s="65">
        <v>40483</v>
      </c>
      <c r="X90" s="68">
        <v>105.1</v>
      </c>
      <c r="Y90" s="68">
        <v>5.0999999999999943</v>
      </c>
      <c r="Z90" s="69">
        <f t="shared" si="18"/>
        <v>14.700000000000006</v>
      </c>
      <c r="AA90" s="68"/>
      <c r="AB90" s="65">
        <v>40483</v>
      </c>
      <c r="AC90" s="68">
        <v>104.7</v>
      </c>
      <c r="AD90" s="68">
        <v>4.7000000000000028</v>
      </c>
      <c r="AE90" s="68">
        <v>18.7</v>
      </c>
      <c r="AF90" s="68">
        <v>18.399999999999999</v>
      </c>
      <c r="AG90" s="70">
        <f t="shared" si="19"/>
        <v>18.399999999999999</v>
      </c>
      <c r="AH90" s="51"/>
      <c r="AI90" s="61">
        <f t="shared" si="20"/>
        <v>18.7</v>
      </c>
      <c r="AJ90" s="71">
        <f t="shared" si="21"/>
        <v>13.999999999999996</v>
      </c>
      <c r="AK90" s="65">
        <v>40483</v>
      </c>
      <c r="AL90" s="68">
        <v>24.9</v>
      </c>
      <c r="AM90" s="68">
        <v>13.3</v>
      </c>
      <c r="AN90" s="68">
        <v>15.8</v>
      </c>
      <c r="AO90" s="51"/>
      <c r="AP90" s="71">
        <f t="shared" si="22"/>
        <v>15.8</v>
      </c>
      <c r="AQ90" s="71">
        <f t="shared" si="23"/>
        <v>13.3</v>
      </c>
      <c r="AR90" s="51"/>
      <c r="AS90" s="57"/>
      <c r="AT90" s="73">
        <v>40483</v>
      </c>
      <c r="AU90" s="74">
        <v>130985</v>
      </c>
      <c r="AV90" s="74">
        <v>38.328880252611128</v>
      </c>
      <c r="AW90" s="74">
        <v>55.2</v>
      </c>
      <c r="AX90" s="74">
        <v>58.9</v>
      </c>
      <c r="AY90" s="57"/>
      <c r="AZ90" s="51"/>
      <c r="BA90" s="51"/>
      <c r="BB90" s="57"/>
      <c r="BC90" s="57"/>
      <c r="BD90" s="57"/>
      <c r="BE90" s="57"/>
      <c r="BF90" s="57"/>
      <c r="BG90" s="57"/>
      <c r="BH90" s="59"/>
      <c r="BI90" s="59"/>
      <c r="BJ90" s="59"/>
      <c r="BK90" s="59"/>
      <c r="BL90" s="59"/>
      <c r="BM90" s="59"/>
      <c r="BN90" s="59"/>
      <c r="BO90" s="59"/>
      <c r="BP90" s="59"/>
      <c r="BQ90" s="59"/>
      <c r="BR90" s="59"/>
      <c r="BS90" s="59"/>
      <c r="BT90" s="59"/>
      <c r="BU90" s="59"/>
      <c r="BV90" s="59"/>
      <c r="BW90" s="59"/>
      <c r="BX90" s="59"/>
    </row>
    <row r="91" spans="1:76" s="46" customFormat="1" ht="14.5" x14ac:dyDescent="0.35">
      <c r="A91" s="65">
        <v>40513</v>
      </c>
      <c r="B91" s="66">
        <f t="shared" si="12"/>
        <v>13.5</v>
      </c>
      <c r="C91" s="66">
        <f t="shared" si="13"/>
        <v>24.5</v>
      </c>
      <c r="D91" s="67">
        <f t="shared" si="14"/>
        <v>17.868288205598898</v>
      </c>
      <c r="E91" s="67">
        <f t="shared" si="14"/>
        <v>28.129324906684843</v>
      </c>
      <c r="F91" s="67">
        <f t="shared" si="15"/>
        <v>15.300000000000004</v>
      </c>
      <c r="G91" s="66">
        <f t="shared" si="16"/>
        <v>15.000000000000007</v>
      </c>
      <c r="I91" s="67">
        <f t="shared" si="17"/>
        <v>25.940595821947682</v>
      </c>
      <c r="J91" s="67">
        <f t="shared" si="17"/>
        <v>53.9</v>
      </c>
      <c r="K91" s="67">
        <f t="shared" si="17"/>
        <v>58.8</v>
      </c>
      <c r="M91" s="65">
        <v>40513</v>
      </c>
      <c r="N91" s="68">
        <v>141493</v>
      </c>
      <c r="O91" s="68">
        <v>128782.008</v>
      </c>
      <c r="P91" s="68">
        <v>12710.992</v>
      </c>
      <c r="Q91" s="68">
        <v>154101</v>
      </c>
      <c r="R91" s="68">
        <v>17.868288205598898</v>
      </c>
      <c r="S91" s="68">
        <v>28.129324906684843</v>
      </c>
      <c r="T91" s="51"/>
      <c r="U91" s="65">
        <v>40513</v>
      </c>
      <c r="V91" s="68">
        <v>19.899999999999999</v>
      </c>
      <c r="W91" s="65">
        <v>40513</v>
      </c>
      <c r="X91" s="68">
        <v>104.6</v>
      </c>
      <c r="Y91" s="68">
        <v>4.5999999999999943</v>
      </c>
      <c r="Z91" s="69">
        <f t="shared" si="18"/>
        <v>15.300000000000004</v>
      </c>
      <c r="AA91" s="68"/>
      <c r="AB91" s="65">
        <v>40513</v>
      </c>
      <c r="AC91" s="68">
        <v>104.1</v>
      </c>
      <c r="AD91" s="68">
        <v>4.0999999999999943</v>
      </c>
      <c r="AE91" s="68">
        <v>19.100000000000001</v>
      </c>
      <c r="AF91" s="68">
        <v>18.399999999999999</v>
      </c>
      <c r="AG91" s="70">
        <f t="shared" si="19"/>
        <v>18.399999999999999</v>
      </c>
      <c r="AH91" s="51"/>
      <c r="AI91" s="61">
        <f t="shared" si="20"/>
        <v>19.100000000000001</v>
      </c>
      <c r="AJ91" s="71">
        <f t="shared" si="21"/>
        <v>15.000000000000007</v>
      </c>
      <c r="AK91" s="65">
        <v>40513</v>
      </c>
      <c r="AL91" s="68">
        <v>24.5</v>
      </c>
      <c r="AM91" s="68">
        <v>13.5</v>
      </c>
      <c r="AN91" s="68">
        <v>15.7</v>
      </c>
      <c r="AO91" s="51"/>
      <c r="AP91" s="71">
        <f t="shared" si="22"/>
        <v>15.7</v>
      </c>
      <c r="AQ91" s="71">
        <f t="shared" si="23"/>
        <v>13.5</v>
      </c>
      <c r="AR91" s="51"/>
      <c r="AS91" s="57"/>
      <c r="AT91" s="73">
        <v>40513</v>
      </c>
      <c r="AU91" s="74">
        <v>141493</v>
      </c>
      <c r="AV91" s="74">
        <v>25.940595821947682</v>
      </c>
      <c r="AW91" s="74">
        <v>53.9</v>
      </c>
      <c r="AX91" s="74">
        <v>58.8</v>
      </c>
      <c r="AY91" s="57"/>
      <c r="AZ91" s="51"/>
      <c r="BA91" s="51"/>
      <c r="BB91" s="57"/>
      <c r="BC91" s="57"/>
      <c r="BD91" s="57"/>
      <c r="BE91" s="57"/>
      <c r="BF91" s="57"/>
      <c r="BG91" s="57"/>
      <c r="BH91" s="59"/>
      <c r="BI91" s="59"/>
      <c r="BJ91" s="59"/>
      <c r="BK91" s="59"/>
      <c r="BL91" s="59"/>
      <c r="BM91" s="59"/>
      <c r="BN91" s="59"/>
      <c r="BO91" s="59"/>
      <c r="BP91" s="59"/>
      <c r="BQ91" s="59"/>
      <c r="BR91" s="59"/>
      <c r="BS91" s="59"/>
      <c r="BT91" s="59"/>
      <c r="BU91" s="59"/>
      <c r="BV91" s="59"/>
      <c r="BW91" s="59"/>
      <c r="BX91" s="59"/>
    </row>
    <row r="92" spans="1:76" s="46" customFormat="1" ht="14.5" x14ac:dyDescent="0.35">
      <c r="A92" s="65">
        <v>40544</v>
      </c>
      <c r="B92" s="66">
        <f t="shared" si="12"/>
        <v>14.1</v>
      </c>
      <c r="C92" s="66">
        <f t="shared" si="13"/>
        <v>24.9</v>
      </c>
      <c r="D92" s="67">
        <f t="shared" si="14"/>
        <v>37.635400493195725</v>
      </c>
      <c r="E92" s="67">
        <f t="shared" si="14"/>
        <v>51.797138915137083</v>
      </c>
      <c r="F92" s="67">
        <f t="shared" si="15"/>
        <v>13.599999999999994</v>
      </c>
      <c r="G92" s="66">
        <f t="shared" si="16"/>
        <v>16.199999999999996</v>
      </c>
      <c r="I92" s="67">
        <f t="shared" si="17"/>
        <v>51.695802365748975</v>
      </c>
      <c r="J92" s="67">
        <f t="shared" si="17"/>
        <v>52.9</v>
      </c>
      <c r="K92" s="67">
        <f t="shared" si="17"/>
        <v>57.2</v>
      </c>
      <c r="M92" s="65">
        <v>40544</v>
      </c>
      <c r="N92" s="68">
        <v>144915</v>
      </c>
      <c r="O92" s="68">
        <v>130734.36599999999</v>
      </c>
      <c r="P92" s="68">
        <v>14180.634</v>
      </c>
      <c r="Q92" s="68">
        <v>150697</v>
      </c>
      <c r="R92" s="68">
        <v>37.635400493195725</v>
      </c>
      <c r="S92" s="68">
        <v>51.797138915137083</v>
      </c>
      <c r="T92" s="51"/>
      <c r="U92" s="65">
        <v>40544</v>
      </c>
      <c r="V92" s="68">
        <v>18.5</v>
      </c>
      <c r="W92" s="65">
        <v>40544</v>
      </c>
      <c r="X92" s="68">
        <v>104.9</v>
      </c>
      <c r="Y92" s="68">
        <v>4.9000000000000057</v>
      </c>
      <c r="Z92" s="69">
        <f t="shared" si="18"/>
        <v>13.599999999999994</v>
      </c>
      <c r="AA92" s="68"/>
      <c r="AB92" s="65">
        <v>40544</v>
      </c>
      <c r="AC92" s="68">
        <v>103.7</v>
      </c>
      <c r="AD92" s="68">
        <v>3.7000000000000028</v>
      </c>
      <c r="AE92" s="68">
        <v>19.899999999999999</v>
      </c>
      <c r="AF92" s="68">
        <v>19.899999999999999</v>
      </c>
      <c r="AG92" s="70">
        <f t="shared" si="19"/>
        <v>19.899999999999999</v>
      </c>
      <c r="AH92" s="51"/>
      <c r="AI92" s="61">
        <f t="shared" si="20"/>
        <v>19.899999999999999</v>
      </c>
      <c r="AJ92" s="71">
        <f t="shared" si="21"/>
        <v>16.199999999999996</v>
      </c>
      <c r="AK92" s="65">
        <v>40544</v>
      </c>
      <c r="AL92" s="68">
        <v>24.9</v>
      </c>
      <c r="AM92" s="68"/>
      <c r="AN92" s="68"/>
      <c r="AO92" s="51"/>
      <c r="AP92" s="71">
        <f t="shared" si="22"/>
        <v>14.1</v>
      </c>
      <c r="AQ92" s="71">
        <f t="shared" si="23"/>
        <v>14.1</v>
      </c>
      <c r="AR92" s="51"/>
      <c r="AS92" s="57"/>
      <c r="AT92" s="73">
        <v>40544</v>
      </c>
      <c r="AU92" s="74">
        <v>144915</v>
      </c>
      <c r="AV92" s="74">
        <v>51.695802365748975</v>
      </c>
      <c r="AW92" s="74">
        <v>52.9</v>
      </c>
      <c r="AX92" s="74">
        <v>57.2</v>
      </c>
      <c r="AY92" s="57"/>
      <c r="AZ92" s="51"/>
      <c r="BA92" s="51"/>
      <c r="BB92" s="57"/>
      <c r="BC92" s="57"/>
      <c r="BD92" s="57"/>
      <c r="BE92" s="57"/>
      <c r="BF92" s="57"/>
      <c r="BG92" s="57"/>
      <c r="BH92" s="59"/>
      <c r="BI92" s="59"/>
      <c r="BJ92" s="59"/>
      <c r="BK92" s="59"/>
      <c r="BL92" s="59"/>
      <c r="BM92" s="59"/>
      <c r="BN92" s="59"/>
      <c r="BO92" s="59"/>
      <c r="BP92" s="59"/>
      <c r="BQ92" s="59"/>
      <c r="BR92" s="59"/>
      <c r="BS92" s="59"/>
      <c r="BT92" s="59"/>
      <c r="BU92" s="59"/>
      <c r="BV92" s="59"/>
      <c r="BW92" s="59"/>
      <c r="BX92" s="59"/>
    </row>
    <row r="93" spans="1:76" s="46" customFormat="1" ht="14.5" x14ac:dyDescent="0.35">
      <c r="A93" s="65">
        <v>40575</v>
      </c>
      <c r="B93" s="66">
        <f t="shared" si="12"/>
        <v>14.9</v>
      </c>
      <c r="C93" s="66">
        <f t="shared" si="13"/>
        <v>24.9</v>
      </c>
      <c r="D93" s="67">
        <f t="shared" si="14"/>
        <v>2.3480092734721532</v>
      </c>
      <c r="E93" s="67">
        <f t="shared" si="14"/>
        <v>18.660950581324681</v>
      </c>
      <c r="F93" s="67">
        <f t="shared" si="15"/>
        <v>12.799999999999994</v>
      </c>
      <c r="G93" s="66">
        <f t="shared" si="16"/>
        <v>7.3000000000000025</v>
      </c>
      <c r="I93" s="67">
        <f t="shared" si="17"/>
        <v>20.003213736427703</v>
      </c>
      <c r="J93" s="67">
        <f t="shared" si="17"/>
        <v>52.2</v>
      </c>
      <c r="K93" s="67">
        <f t="shared" si="17"/>
        <v>57</v>
      </c>
      <c r="M93" s="65">
        <v>40575</v>
      </c>
      <c r="N93" s="68">
        <v>104554</v>
      </c>
      <c r="O93" s="68">
        <v>91062.547000000006</v>
      </c>
      <c r="P93" s="68">
        <v>13491.453</v>
      </c>
      <c r="Q93" s="68">
        <v>96681</v>
      </c>
      <c r="R93" s="68">
        <v>2.3480092734721532</v>
      </c>
      <c r="S93" s="68">
        <v>18.660950581324681</v>
      </c>
      <c r="T93" s="51"/>
      <c r="U93" s="65">
        <v>40575</v>
      </c>
      <c r="V93" s="68">
        <v>17.7</v>
      </c>
      <c r="W93" s="65">
        <v>40575</v>
      </c>
      <c r="X93" s="68">
        <v>104.9</v>
      </c>
      <c r="Y93" s="68">
        <v>4.9000000000000057</v>
      </c>
      <c r="Z93" s="69">
        <f t="shared" si="18"/>
        <v>12.799999999999994</v>
      </c>
      <c r="AA93" s="68"/>
      <c r="AB93" s="65">
        <v>40575</v>
      </c>
      <c r="AC93" s="68">
        <v>104.3</v>
      </c>
      <c r="AD93" s="68">
        <v>4.2999999999999972</v>
      </c>
      <c r="AE93" s="68">
        <v>11.6</v>
      </c>
      <c r="AF93" s="68">
        <v>15.8</v>
      </c>
      <c r="AG93" s="70">
        <f t="shared" si="19"/>
        <v>15.8</v>
      </c>
      <c r="AH93" s="51"/>
      <c r="AI93" s="61">
        <f t="shared" si="20"/>
        <v>11.6</v>
      </c>
      <c r="AJ93" s="71">
        <f t="shared" si="21"/>
        <v>7.3000000000000025</v>
      </c>
      <c r="AK93" s="65">
        <v>40575</v>
      </c>
      <c r="AL93" s="68">
        <v>24.9</v>
      </c>
      <c r="AM93" s="68">
        <v>14.9</v>
      </c>
      <c r="AN93" s="68">
        <v>14.1</v>
      </c>
      <c r="AO93" s="51"/>
      <c r="AP93" s="71">
        <f t="shared" si="22"/>
        <v>14.1</v>
      </c>
      <c r="AQ93" s="71">
        <f t="shared" si="23"/>
        <v>14.9</v>
      </c>
      <c r="AR93" s="51"/>
      <c r="AS93" s="57"/>
      <c r="AT93" s="73">
        <v>40575</v>
      </c>
      <c r="AU93" s="74">
        <v>104554</v>
      </c>
      <c r="AV93" s="74">
        <v>20.003213736427703</v>
      </c>
      <c r="AW93" s="74">
        <v>52.2</v>
      </c>
      <c r="AX93" s="74">
        <v>57</v>
      </c>
      <c r="AY93" s="57"/>
      <c r="AZ93" s="51"/>
      <c r="BA93" s="51"/>
      <c r="BB93" s="57"/>
      <c r="BC93" s="57"/>
      <c r="BD93" s="57"/>
      <c r="BE93" s="57"/>
      <c r="BF93" s="57"/>
      <c r="BG93" s="57"/>
      <c r="BH93" s="59"/>
      <c r="BI93" s="59"/>
      <c r="BJ93" s="59"/>
      <c r="BK93" s="59"/>
      <c r="BL93" s="59"/>
      <c r="BM93" s="59"/>
      <c r="BN93" s="59"/>
      <c r="BO93" s="59"/>
      <c r="BP93" s="59"/>
      <c r="BQ93" s="59"/>
      <c r="BR93" s="59"/>
      <c r="BS93" s="59"/>
      <c r="BT93" s="59"/>
      <c r="BU93" s="59"/>
      <c r="BV93" s="59"/>
      <c r="BW93" s="59"/>
      <c r="BX93" s="59"/>
    </row>
    <row r="94" spans="1:76" s="46" customFormat="1" ht="14.5" x14ac:dyDescent="0.35">
      <c r="A94" s="65">
        <v>40603</v>
      </c>
      <c r="B94" s="66">
        <f t="shared" si="12"/>
        <v>14.8</v>
      </c>
      <c r="C94" s="66">
        <f t="shared" si="13"/>
        <v>25</v>
      </c>
      <c r="D94" s="67">
        <f t="shared" si="14"/>
        <v>35.762410872843766</v>
      </c>
      <c r="E94" s="67">
        <f t="shared" si="14"/>
        <v>26.488505856288292</v>
      </c>
      <c r="F94" s="67">
        <f t="shared" si="15"/>
        <v>12.499999999999993</v>
      </c>
      <c r="G94" s="66">
        <f t="shared" si="16"/>
        <v>12.800000000000004</v>
      </c>
      <c r="I94" s="67">
        <f t="shared" si="17"/>
        <v>27.502992458168364</v>
      </c>
      <c r="J94" s="67">
        <f t="shared" si="17"/>
        <v>53.4</v>
      </c>
      <c r="K94" s="67">
        <f t="shared" si="17"/>
        <v>59.2</v>
      </c>
      <c r="M94" s="65">
        <v>40603</v>
      </c>
      <c r="N94" s="68">
        <v>152324</v>
      </c>
      <c r="O94" s="68">
        <v>136449.77799999999</v>
      </c>
      <c r="P94" s="68">
        <v>15874.222</v>
      </c>
      <c r="Q94" s="68">
        <v>152134</v>
      </c>
      <c r="R94" s="68">
        <v>35.762410872843766</v>
      </c>
      <c r="S94" s="68">
        <v>26.488505856288292</v>
      </c>
      <c r="T94" s="51"/>
      <c r="U94" s="65">
        <v>40603</v>
      </c>
      <c r="V94" s="68">
        <v>17.899999999999999</v>
      </c>
      <c r="W94" s="65">
        <v>40603</v>
      </c>
      <c r="X94" s="68">
        <v>105.4</v>
      </c>
      <c r="Y94" s="68">
        <v>5.4000000000000057</v>
      </c>
      <c r="Z94" s="69">
        <f t="shared" si="18"/>
        <v>12.499999999999993</v>
      </c>
      <c r="AA94" s="68"/>
      <c r="AB94" s="65">
        <v>40603</v>
      </c>
      <c r="AC94" s="68">
        <v>104.6</v>
      </c>
      <c r="AD94" s="68">
        <v>4.5999999999999943</v>
      </c>
      <c r="AE94" s="68">
        <v>17.399999999999999</v>
      </c>
      <c r="AF94" s="68">
        <v>16.3</v>
      </c>
      <c r="AG94" s="70">
        <f t="shared" si="19"/>
        <v>16.3</v>
      </c>
      <c r="AH94" s="51"/>
      <c r="AI94" s="61">
        <f t="shared" si="20"/>
        <v>17.399999999999999</v>
      </c>
      <c r="AJ94" s="71">
        <f t="shared" si="21"/>
        <v>12.800000000000004</v>
      </c>
      <c r="AK94" s="65">
        <v>40603</v>
      </c>
      <c r="AL94" s="68">
        <v>25</v>
      </c>
      <c r="AM94" s="68">
        <v>14.8</v>
      </c>
      <c r="AN94" s="68">
        <v>14.4</v>
      </c>
      <c r="AO94" s="51"/>
      <c r="AP94" s="71">
        <f t="shared" si="22"/>
        <v>14.4</v>
      </c>
      <c r="AQ94" s="71">
        <f t="shared" si="23"/>
        <v>14.8</v>
      </c>
      <c r="AR94" s="51"/>
      <c r="AS94" s="57"/>
      <c r="AT94" s="73">
        <v>40603</v>
      </c>
      <c r="AU94" s="74">
        <v>152324</v>
      </c>
      <c r="AV94" s="74">
        <v>27.502992458168364</v>
      </c>
      <c r="AW94" s="74">
        <v>53.4</v>
      </c>
      <c r="AX94" s="74">
        <v>59.2</v>
      </c>
      <c r="AY94" s="57"/>
      <c r="AZ94" s="51"/>
      <c r="BA94" s="51"/>
      <c r="BB94" s="57"/>
      <c r="BC94" s="57"/>
      <c r="BD94" s="57"/>
      <c r="BE94" s="57"/>
      <c r="BF94" s="57"/>
      <c r="BG94" s="57"/>
      <c r="BH94" s="59"/>
      <c r="BI94" s="59"/>
      <c r="BJ94" s="59"/>
      <c r="BK94" s="59"/>
      <c r="BL94" s="59"/>
      <c r="BM94" s="59"/>
      <c r="BN94" s="59"/>
      <c r="BO94" s="59"/>
      <c r="BP94" s="59"/>
      <c r="BQ94" s="59"/>
      <c r="BR94" s="59"/>
      <c r="BS94" s="59"/>
      <c r="BT94" s="59"/>
      <c r="BU94" s="59"/>
      <c r="BV94" s="59"/>
      <c r="BW94" s="59"/>
      <c r="BX94" s="59"/>
    </row>
    <row r="95" spans="1:76" s="46" customFormat="1" ht="14.5" x14ac:dyDescent="0.35">
      <c r="A95" s="65">
        <v>40634</v>
      </c>
      <c r="B95" s="66">
        <f t="shared" si="12"/>
        <v>13.4</v>
      </c>
      <c r="C95" s="66">
        <f t="shared" si="13"/>
        <v>25.4</v>
      </c>
      <c r="D95" s="67">
        <f t="shared" si="14"/>
        <v>29.821194650023781</v>
      </c>
      <c r="E95" s="67">
        <f t="shared" si="14"/>
        <v>19.5930949057866</v>
      </c>
      <c r="F95" s="67">
        <f t="shared" si="15"/>
        <v>12.200000000000003</v>
      </c>
      <c r="G95" s="66">
        <f t="shared" si="16"/>
        <v>12.399999999999999</v>
      </c>
      <c r="I95" s="67">
        <f t="shared" si="17"/>
        <v>21.891912428973075</v>
      </c>
      <c r="J95" s="67">
        <f t="shared" si="17"/>
        <v>52.9</v>
      </c>
      <c r="K95" s="67">
        <f t="shared" si="17"/>
        <v>58.2</v>
      </c>
      <c r="M95" s="65">
        <v>40634</v>
      </c>
      <c r="N95" s="68">
        <v>144370</v>
      </c>
      <c r="O95" s="68">
        <v>127181.85800000001</v>
      </c>
      <c r="P95" s="68">
        <v>17188.142</v>
      </c>
      <c r="Q95" s="68">
        <v>155592</v>
      </c>
      <c r="R95" s="68">
        <v>29.821194650023781</v>
      </c>
      <c r="S95" s="68">
        <v>19.5930949057866</v>
      </c>
      <c r="T95" s="51"/>
      <c r="U95" s="65">
        <v>40634</v>
      </c>
      <c r="V95" s="68">
        <v>17.5</v>
      </c>
      <c r="W95" s="65">
        <v>40634</v>
      </c>
      <c r="X95" s="68">
        <v>105.3</v>
      </c>
      <c r="Y95" s="68">
        <v>5.2999999999999972</v>
      </c>
      <c r="Z95" s="69">
        <f t="shared" si="18"/>
        <v>12.200000000000003</v>
      </c>
      <c r="AA95" s="68"/>
      <c r="AB95" s="65">
        <v>40634</v>
      </c>
      <c r="AC95" s="68">
        <v>104.7</v>
      </c>
      <c r="AD95" s="68">
        <v>4.7000000000000028</v>
      </c>
      <c r="AE95" s="68">
        <v>17.100000000000001</v>
      </c>
      <c r="AF95" s="68">
        <v>16.5</v>
      </c>
      <c r="AG95" s="70">
        <f t="shared" si="19"/>
        <v>16.5</v>
      </c>
      <c r="AH95" s="51"/>
      <c r="AI95" s="61">
        <f t="shared" si="20"/>
        <v>17.100000000000001</v>
      </c>
      <c r="AJ95" s="71">
        <f t="shared" si="21"/>
        <v>12.399999999999999</v>
      </c>
      <c r="AK95" s="65">
        <v>40634</v>
      </c>
      <c r="AL95" s="68">
        <v>25.4</v>
      </c>
      <c r="AM95" s="68">
        <v>13.4</v>
      </c>
      <c r="AN95" s="68">
        <v>14.2</v>
      </c>
      <c r="AO95" s="51"/>
      <c r="AP95" s="71">
        <f t="shared" si="22"/>
        <v>14.2</v>
      </c>
      <c r="AQ95" s="71">
        <f t="shared" si="23"/>
        <v>13.4</v>
      </c>
      <c r="AR95" s="51"/>
      <c r="AS95" s="57"/>
      <c r="AT95" s="73">
        <v>40634</v>
      </c>
      <c r="AU95" s="74">
        <v>144370</v>
      </c>
      <c r="AV95" s="74">
        <v>21.891912428973075</v>
      </c>
      <c r="AW95" s="74">
        <v>52.9</v>
      </c>
      <c r="AX95" s="74">
        <v>58.2</v>
      </c>
      <c r="AY95" s="57"/>
      <c r="AZ95" s="51"/>
      <c r="BA95" s="51"/>
      <c r="BB95" s="57"/>
      <c r="BC95" s="57"/>
      <c r="BD95" s="57"/>
      <c r="BE95" s="57"/>
      <c r="BF95" s="57"/>
      <c r="BG95" s="57"/>
      <c r="BH95" s="59"/>
      <c r="BI95" s="59"/>
      <c r="BJ95" s="59"/>
      <c r="BK95" s="59"/>
      <c r="BL95" s="59"/>
      <c r="BM95" s="59"/>
      <c r="BN95" s="59"/>
      <c r="BO95" s="59"/>
      <c r="BP95" s="59"/>
      <c r="BQ95" s="59"/>
      <c r="BR95" s="59"/>
      <c r="BS95" s="59"/>
      <c r="BT95" s="59"/>
      <c r="BU95" s="59"/>
      <c r="BV95" s="59"/>
      <c r="BW95" s="59"/>
      <c r="BX95" s="59"/>
    </row>
    <row r="96" spans="1:76" s="46" customFormat="1" ht="14.5" x14ac:dyDescent="0.35">
      <c r="A96" s="65">
        <v>40664</v>
      </c>
      <c r="B96" s="66">
        <f t="shared" si="12"/>
        <v>13.3</v>
      </c>
      <c r="C96" s="66">
        <f t="shared" si="13"/>
        <v>25.8</v>
      </c>
      <c r="D96" s="67">
        <f t="shared" si="14"/>
        <v>19.284374264208839</v>
      </c>
      <c r="E96" s="67">
        <f t="shared" si="14"/>
        <v>24.103654811389926</v>
      </c>
      <c r="F96" s="67">
        <f t="shared" si="15"/>
        <v>11.600000000000001</v>
      </c>
      <c r="G96" s="66">
        <f t="shared" si="16"/>
        <v>11.999999999999993</v>
      </c>
      <c r="I96" s="67">
        <f t="shared" si="17"/>
        <v>28.437243788543114</v>
      </c>
      <c r="J96" s="67">
        <f t="shared" si="17"/>
        <v>52</v>
      </c>
      <c r="K96" s="67">
        <f t="shared" si="17"/>
        <v>58.7</v>
      </c>
      <c r="M96" s="65">
        <v>40664</v>
      </c>
      <c r="N96" s="68">
        <v>144122</v>
      </c>
      <c r="O96" s="68">
        <v>125957.89</v>
      </c>
      <c r="P96" s="68">
        <v>18164.11</v>
      </c>
      <c r="Q96" s="68">
        <v>157051</v>
      </c>
      <c r="R96" s="68">
        <v>19.284374264208839</v>
      </c>
      <c r="S96" s="68">
        <v>24.103654811389926</v>
      </c>
      <c r="T96" s="51"/>
      <c r="U96" s="65">
        <v>40664</v>
      </c>
      <c r="V96" s="68">
        <v>17.100000000000001</v>
      </c>
      <c r="W96" s="65">
        <v>40664</v>
      </c>
      <c r="X96" s="68">
        <v>105.5</v>
      </c>
      <c r="Y96" s="68">
        <v>5.5</v>
      </c>
      <c r="Z96" s="69">
        <f t="shared" si="18"/>
        <v>11.600000000000001</v>
      </c>
      <c r="AA96" s="68"/>
      <c r="AB96" s="65">
        <v>40664</v>
      </c>
      <c r="AC96" s="68">
        <v>104.9</v>
      </c>
      <c r="AD96" s="68">
        <v>4.9000000000000057</v>
      </c>
      <c r="AE96" s="68">
        <v>16.899999999999999</v>
      </c>
      <c r="AF96" s="68">
        <v>16.600000000000001</v>
      </c>
      <c r="AG96" s="70">
        <f t="shared" si="19"/>
        <v>16.600000000000001</v>
      </c>
      <c r="AH96" s="51"/>
      <c r="AI96" s="61">
        <f t="shared" si="20"/>
        <v>16.899999999999999</v>
      </c>
      <c r="AJ96" s="71">
        <f t="shared" si="21"/>
        <v>11.999999999999993</v>
      </c>
      <c r="AK96" s="65">
        <v>40664</v>
      </c>
      <c r="AL96" s="68">
        <v>25.8</v>
      </c>
      <c r="AM96" s="68">
        <v>13.3</v>
      </c>
      <c r="AN96" s="68">
        <v>14</v>
      </c>
      <c r="AO96" s="51"/>
      <c r="AP96" s="71">
        <f t="shared" si="22"/>
        <v>14</v>
      </c>
      <c r="AQ96" s="71">
        <f t="shared" si="23"/>
        <v>13.3</v>
      </c>
      <c r="AR96" s="51"/>
      <c r="AS96" s="57"/>
      <c r="AT96" s="73">
        <v>40664</v>
      </c>
      <c r="AU96" s="74">
        <v>144122</v>
      </c>
      <c r="AV96" s="74">
        <v>28.437243788543114</v>
      </c>
      <c r="AW96" s="74">
        <v>52</v>
      </c>
      <c r="AX96" s="74">
        <v>58.7</v>
      </c>
      <c r="AY96" s="57"/>
      <c r="AZ96" s="51"/>
      <c r="BA96" s="51"/>
      <c r="BB96" s="57"/>
      <c r="BC96" s="57"/>
      <c r="BD96" s="57"/>
      <c r="BE96" s="57"/>
      <c r="BF96" s="57"/>
      <c r="BG96" s="57"/>
      <c r="BH96" s="59"/>
      <c r="BI96" s="59"/>
      <c r="BJ96" s="59"/>
      <c r="BK96" s="59"/>
      <c r="BL96" s="59"/>
      <c r="BM96" s="59"/>
      <c r="BN96" s="59"/>
      <c r="BO96" s="59"/>
      <c r="BP96" s="59"/>
      <c r="BQ96" s="59"/>
      <c r="BR96" s="59"/>
      <c r="BS96" s="59"/>
      <c r="BT96" s="59"/>
      <c r="BU96" s="59"/>
      <c r="BV96" s="59"/>
      <c r="BW96" s="59"/>
      <c r="BX96" s="59"/>
    </row>
    <row r="97" spans="1:76" s="46" customFormat="1" ht="14.5" x14ac:dyDescent="0.35">
      <c r="A97" s="65">
        <v>40695</v>
      </c>
      <c r="B97" s="66">
        <f t="shared" si="12"/>
        <v>15.1</v>
      </c>
      <c r="C97" s="66">
        <f t="shared" si="13"/>
        <v>25.6</v>
      </c>
      <c r="D97" s="67">
        <f t="shared" si="14"/>
        <v>17.879844763686936</v>
      </c>
      <c r="E97" s="67">
        <f t="shared" si="14"/>
        <v>18.345644021959433</v>
      </c>
      <c r="F97" s="67">
        <f t="shared" si="15"/>
        <v>10.499999999999993</v>
      </c>
      <c r="G97" s="66">
        <f t="shared" si="16"/>
        <v>11.900000000000002</v>
      </c>
      <c r="I97" s="67">
        <f t="shared" si="17"/>
        <v>19.247479791383917</v>
      </c>
      <c r="J97" s="67">
        <f t="shared" si="17"/>
        <v>50.9</v>
      </c>
      <c r="K97" s="67">
        <f t="shared" si="17"/>
        <v>56.6</v>
      </c>
      <c r="M97" s="65">
        <v>40695</v>
      </c>
      <c r="N97" s="68">
        <v>139702</v>
      </c>
      <c r="O97" s="68">
        <v>123789.73300000001</v>
      </c>
      <c r="P97" s="68">
        <v>15912.267</v>
      </c>
      <c r="Q97" s="68">
        <v>161895</v>
      </c>
      <c r="R97" s="68">
        <v>17.879844763686936</v>
      </c>
      <c r="S97" s="68">
        <v>18.345644021959433</v>
      </c>
      <c r="T97" s="51"/>
      <c r="U97" s="65">
        <v>40695</v>
      </c>
      <c r="V97" s="68">
        <v>16.899999999999999</v>
      </c>
      <c r="W97" s="65">
        <v>40695</v>
      </c>
      <c r="X97" s="68">
        <v>106.4</v>
      </c>
      <c r="Y97" s="68">
        <v>6.4000000000000057</v>
      </c>
      <c r="Z97" s="69">
        <f t="shared" si="18"/>
        <v>10.499999999999993</v>
      </c>
      <c r="AA97" s="68"/>
      <c r="AB97" s="65">
        <v>40695</v>
      </c>
      <c r="AC97" s="68">
        <v>105.8</v>
      </c>
      <c r="AD97" s="68">
        <v>5.7999999999999972</v>
      </c>
      <c r="AE97" s="68">
        <v>17.7</v>
      </c>
      <c r="AF97" s="68">
        <v>16.8</v>
      </c>
      <c r="AG97" s="70">
        <f t="shared" si="19"/>
        <v>16.8</v>
      </c>
      <c r="AH97" s="51"/>
      <c r="AI97" s="61">
        <f t="shared" si="20"/>
        <v>17.7</v>
      </c>
      <c r="AJ97" s="71">
        <f t="shared" si="21"/>
        <v>11.900000000000002</v>
      </c>
      <c r="AK97" s="65">
        <v>40695</v>
      </c>
      <c r="AL97" s="68">
        <v>25.6</v>
      </c>
      <c r="AM97" s="68">
        <v>15.1</v>
      </c>
      <c r="AN97" s="68">
        <v>14.3</v>
      </c>
      <c r="AO97" s="51"/>
      <c r="AP97" s="71">
        <f t="shared" si="22"/>
        <v>14.3</v>
      </c>
      <c r="AQ97" s="71">
        <f t="shared" si="23"/>
        <v>15.1</v>
      </c>
      <c r="AR97" s="51"/>
      <c r="AS97" s="57"/>
      <c r="AT97" s="73">
        <v>40695</v>
      </c>
      <c r="AU97" s="74">
        <v>139702</v>
      </c>
      <c r="AV97" s="74">
        <v>19.247479791383917</v>
      </c>
      <c r="AW97" s="74">
        <v>50.9</v>
      </c>
      <c r="AX97" s="74">
        <v>56.6</v>
      </c>
      <c r="AY97" s="57"/>
      <c r="AZ97" s="51"/>
      <c r="BA97" s="51"/>
      <c r="BB97" s="57"/>
      <c r="BC97" s="57"/>
      <c r="BD97" s="57"/>
      <c r="BE97" s="57"/>
      <c r="BF97" s="57"/>
      <c r="BG97" s="57"/>
      <c r="BH97" s="59"/>
      <c r="BI97" s="59"/>
      <c r="BJ97" s="59"/>
      <c r="BK97" s="59"/>
      <c r="BL97" s="59"/>
      <c r="BM97" s="59"/>
      <c r="BN97" s="59"/>
      <c r="BO97" s="59"/>
      <c r="BP97" s="59"/>
      <c r="BQ97" s="59"/>
      <c r="BR97" s="59"/>
      <c r="BS97" s="59"/>
      <c r="BT97" s="59"/>
      <c r="BU97" s="59"/>
      <c r="BV97" s="59"/>
      <c r="BW97" s="59"/>
      <c r="BX97" s="59"/>
    </row>
    <row r="98" spans="1:76" s="46" customFormat="1" ht="14.5" x14ac:dyDescent="0.35">
      <c r="A98" s="65">
        <v>40725</v>
      </c>
      <c r="B98" s="66">
        <f t="shared" si="12"/>
        <v>14</v>
      </c>
      <c r="C98" s="66">
        <f t="shared" si="13"/>
        <v>25.4</v>
      </c>
      <c r="D98" s="67">
        <f t="shared" si="14"/>
        <v>20.43332370697361</v>
      </c>
      <c r="E98" s="67">
        <f t="shared" si="14"/>
        <v>21.364034265929313</v>
      </c>
      <c r="F98" s="67">
        <f t="shared" si="15"/>
        <v>10.100000000000001</v>
      </c>
      <c r="G98" s="66">
        <f t="shared" si="16"/>
        <v>11.100000000000005</v>
      </c>
      <c r="I98" s="67">
        <f t="shared" si="17"/>
        <v>24.061083069552573</v>
      </c>
      <c r="J98" s="67">
        <f t="shared" si="17"/>
        <v>50.7</v>
      </c>
      <c r="K98" s="67">
        <f t="shared" si="17"/>
        <v>57.3</v>
      </c>
      <c r="M98" s="65">
        <v>40725</v>
      </c>
      <c r="N98" s="68">
        <v>145015</v>
      </c>
      <c r="O98" s="68">
        <v>129390.63400000001</v>
      </c>
      <c r="P98" s="68">
        <v>15624.366</v>
      </c>
      <c r="Q98" s="68">
        <v>175151</v>
      </c>
      <c r="R98" s="68">
        <v>20.43332370697361</v>
      </c>
      <c r="S98" s="68">
        <v>21.364034265929313</v>
      </c>
      <c r="T98" s="51"/>
      <c r="U98" s="65">
        <v>40725</v>
      </c>
      <c r="V98" s="68">
        <v>16.600000000000001</v>
      </c>
      <c r="W98" s="65">
        <v>40725</v>
      </c>
      <c r="X98" s="68">
        <v>106.5</v>
      </c>
      <c r="Y98" s="68">
        <v>6.5</v>
      </c>
      <c r="Z98" s="69">
        <f t="shared" si="18"/>
        <v>10.100000000000001</v>
      </c>
      <c r="AA98" s="68"/>
      <c r="AB98" s="65">
        <v>40725</v>
      </c>
      <c r="AC98" s="68">
        <v>106.1</v>
      </c>
      <c r="AD98" s="68">
        <v>6.0999999999999943</v>
      </c>
      <c r="AE98" s="68">
        <v>17.2</v>
      </c>
      <c r="AF98" s="68">
        <v>16.8</v>
      </c>
      <c r="AG98" s="70">
        <f t="shared" si="19"/>
        <v>16.8</v>
      </c>
      <c r="AH98" s="51"/>
      <c r="AI98" s="61">
        <f t="shared" si="20"/>
        <v>17.2</v>
      </c>
      <c r="AJ98" s="71">
        <f t="shared" si="21"/>
        <v>11.100000000000005</v>
      </c>
      <c r="AK98" s="65">
        <v>40725</v>
      </c>
      <c r="AL98" s="68">
        <v>25.4</v>
      </c>
      <c r="AM98" s="68">
        <v>14</v>
      </c>
      <c r="AN98" s="68">
        <v>14.3</v>
      </c>
      <c r="AO98" s="51"/>
      <c r="AP98" s="71">
        <f t="shared" si="22"/>
        <v>14.3</v>
      </c>
      <c r="AQ98" s="71">
        <f t="shared" si="23"/>
        <v>14</v>
      </c>
      <c r="AR98" s="51"/>
      <c r="AS98" s="57"/>
      <c r="AT98" s="73">
        <v>40725</v>
      </c>
      <c r="AU98" s="74">
        <v>145015</v>
      </c>
      <c r="AV98" s="74">
        <v>24.061083069552573</v>
      </c>
      <c r="AW98" s="74">
        <v>50.7</v>
      </c>
      <c r="AX98" s="74">
        <v>57.3</v>
      </c>
      <c r="AY98" s="57"/>
      <c r="AZ98" s="51"/>
      <c r="BA98" s="51"/>
      <c r="BB98" s="57"/>
      <c r="BC98" s="57"/>
      <c r="BD98" s="57"/>
      <c r="BE98" s="57"/>
      <c r="BF98" s="57"/>
      <c r="BG98" s="57"/>
      <c r="BH98" s="59"/>
      <c r="BI98" s="59"/>
      <c r="BJ98" s="59"/>
      <c r="BK98" s="59"/>
      <c r="BL98" s="59"/>
      <c r="BM98" s="59"/>
      <c r="BN98" s="59"/>
      <c r="BO98" s="59"/>
      <c r="BP98" s="59"/>
      <c r="BQ98" s="59"/>
      <c r="BR98" s="59"/>
      <c r="BS98" s="59"/>
      <c r="BT98" s="59"/>
      <c r="BU98" s="59"/>
      <c r="BV98" s="59"/>
      <c r="BW98" s="59"/>
      <c r="BX98" s="59"/>
    </row>
    <row r="99" spans="1:76" s="46" customFormat="1" ht="14.5" x14ac:dyDescent="0.35">
      <c r="A99" s="65">
        <v>40756</v>
      </c>
      <c r="B99" s="66">
        <f t="shared" si="12"/>
        <v>13.5</v>
      </c>
      <c r="C99" s="66">
        <f t="shared" si="13"/>
        <v>25</v>
      </c>
      <c r="D99" s="67">
        <f t="shared" si="14"/>
        <v>24.421126720101125</v>
      </c>
      <c r="E99" s="67">
        <f t="shared" si="14"/>
        <v>27.897933107836131</v>
      </c>
      <c r="F99" s="67">
        <f t="shared" si="15"/>
        <v>10.199999999999996</v>
      </c>
      <c r="G99" s="66">
        <f t="shared" si="16"/>
        <v>11</v>
      </c>
      <c r="I99" s="67">
        <f t="shared" si="17"/>
        <v>30.050217609641784</v>
      </c>
      <c r="J99" s="67">
        <f t="shared" si="17"/>
        <v>50.9</v>
      </c>
      <c r="K99" s="67">
        <f t="shared" si="17"/>
        <v>57.1</v>
      </c>
      <c r="M99" s="65">
        <v>40756</v>
      </c>
      <c r="N99" s="68">
        <v>155384</v>
      </c>
      <c r="O99" s="68">
        <v>138417.72099999999</v>
      </c>
      <c r="P99" s="68">
        <v>16966.278999999999</v>
      </c>
      <c r="Q99" s="68">
        <v>173239</v>
      </c>
      <c r="R99" s="68">
        <v>24.421126720101125</v>
      </c>
      <c r="S99" s="68">
        <v>27.897933107836131</v>
      </c>
      <c r="T99" s="51"/>
      <c r="U99" s="65">
        <v>40756</v>
      </c>
      <c r="V99" s="68">
        <v>16.399999999999999</v>
      </c>
      <c r="W99" s="65">
        <v>40756</v>
      </c>
      <c r="X99" s="68">
        <v>106.2</v>
      </c>
      <c r="Y99" s="68">
        <v>6.2000000000000028</v>
      </c>
      <c r="Z99" s="69">
        <f t="shared" si="18"/>
        <v>10.199999999999996</v>
      </c>
      <c r="AA99" s="68"/>
      <c r="AB99" s="65">
        <v>40756</v>
      </c>
      <c r="AC99" s="68">
        <v>106</v>
      </c>
      <c r="AD99" s="68">
        <v>6</v>
      </c>
      <c r="AE99" s="68">
        <v>17</v>
      </c>
      <c r="AF99" s="68">
        <v>16.899999999999999</v>
      </c>
      <c r="AG99" s="70">
        <f t="shared" si="19"/>
        <v>16.899999999999999</v>
      </c>
      <c r="AH99" s="51"/>
      <c r="AI99" s="61">
        <f t="shared" si="20"/>
        <v>17</v>
      </c>
      <c r="AJ99" s="71">
        <f t="shared" si="21"/>
        <v>11</v>
      </c>
      <c r="AK99" s="65">
        <v>40756</v>
      </c>
      <c r="AL99" s="68">
        <v>25</v>
      </c>
      <c r="AM99" s="68">
        <v>13.5</v>
      </c>
      <c r="AN99" s="68">
        <v>14.2</v>
      </c>
      <c r="AO99" s="51"/>
      <c r="AP99" s="71">
        <f t="shared" si="22"/>
        <v>14.2</v>
      </c>
      <c r="AQ99" s="71">
        <f t="shared" si="23"/>
        <v>13.5</v>
      </c>
      <c r="AR99" s="51"/>
      <c r="AS99" s="57"/>
      <c r="AT99" s="73">
        <v>40756</v>
      </c>
      <c r="AU99" s="74">
        <v>155384</v>
      </c>
      <c r="AV99" s="74">
        <v>30.050217609641784</v>
      </c>
      <c r="AW99" s="74">
        <v>50.9</v>
      </c>
      <c r="AX99" s="74">
        <v>57.1</v>
      </c>
      <c r="AY99" s="57"/>
      <c r="AZ99" s="51"/>
      <c r="BA99" s="51"/>
      <c r="BB99" s="57"/>
      <c r="BC99" s="57"/>
      <c r="BD99" s="57"/>
      <c r="BE99" s="57"/>
      <c r="BF99" s="57"/>
      <c r="BG99" s="57"/>
      <c r="BH99" s="59"/>
      <c r="BI99" s="59"/>
      <c r="BJ99" s="59"/>
      <c r="BK99" s="59"/>
      <c r="BL99" s="59"/>
      <c r="BM99" s="59"/>
      <c r="BN99" s="59"/>
      <c r="BO99" s="59"/>
      <c r="BP99" s="59"/>
      <c r="BQ99" s="59"/>
      <c r="BR99" s="59"/>
      <c r="BS99" s="59"/>
      <c r="BT99" s="59"/>
      <c r="BU99" s="59"/>
      <c r="BV99" s="59"/>
      <c r="BW99" s="59"/>
      <c r="BX99" s="59"/>
    </row>
    <row r="100" spans="1:76" s="46" customFormat="1" ht="14.5" x14ac:dyDescent="0.35">
      <c r="A100" s="65">
        <v>40787</v>
      </c>
      <c r="B100" s="66">
        <f t="shared" si="12"/>
        <v>13.8</v>
      </c>
      <c r="C100" s="66">
        <f t="shared" si="13"/>
        <v>24.9</v>
      </c>
      <c r="D100" s="67">
        <f t="shared" si="14"/>
        <v>17.01386253389731</v>
      </c>
      <c r="E100" s="67">
        <f t="shared" si="14"/>
        <v>20.188660674237386</v>
      </c>
      <c r="F100" s="67">
        <f t="shared" si="15"/>
        <v>9.800000000000006</v>
      </c>
      <c r="G100" s="66">
        <f t="shared" si="16"/>
        <v>11.7</v>
      </c>
      <c r="I100" s="67">
        <f t="shared" si="17"/>
        <v>20.749454658772205</v>
      </c>
      <c r="J100" s="67">
        <f t="shared" si="17"/>
        <v>51.2</v>
      </c>
      <c r="K100" s="67">
        <f t="shared" si="17"/>
        <v>55.8</v>
      </c>
      <c r="M100" s="65">
        <v>40787</v>
      </c>
      <c r="N100" s="68">
        <v>154994</v>
      </c>
      <c r="O100" s="68">
        <v>138961.19200000001</v>
      </c>
      <c r="P100" s="68">
        <v>16032.808000000001</v>
      </c>
      <c r="Q100" s="68">
        <v>169580</v>
      </c>
      <c r="R100" s="68">
        <v>17.01386253389731</v>
      </c>
      <c r="S100" s="68">
        <v>20.188660674237386</v>
      </c>
      <c r="T100" s="51"/>
      <c r="U100" s="65">
        <v>40787</v>
      </c>
      <c r="V100" s="68">
        <v>15.9</v>
      </c>
      <c r="W100" s="65">
        <v>40787</v>
      </c>
      <c r="X100" s="68">
        <v>106.1</v>
      </c>
      <c r="Y100" s="68">
        <v>6.0999999999999943</v>
      </c>
      <c r="Z100" s="69">
        <f t="shared" si="18"/>
        <v>9.800000000000006</v>
      </c>
      <c r="AA100" s="68"/>
      <c r="AB100" s="65">
        <v>40787</v>
      </c>
      <c r="AC100" s="68">
        <v>106</v>
      </c>
      <c r="AD100" s="68">
        <v>6</v>
      </c>
      <c r="AE100" s="68">
        <v>17.7</v>
      </c>
      <c r="AF100" s="68">
        <v>17</v>
      </c>
      <c r="AG100" s="70">
        <f t="shared" si="19"/>
        <v>17</v>
      </c>
      <c r="AH100" s="51"/>
      <c r="AI100" s="61">
        <f t="shared" si="20"/>
        <v>17.7</v>
      </c>
      <c r="AJ100" s="71">
        <f t="shared" si="21"/>
        <v>11.7</v>
      </c>
      <c r="AK100" s="65">
        <v>40787</v>
      </c>
      <c r="AL100" s="68">
        <v>24.9</v>
      </c>
      <c r="AM100" s="68">
        <v>13.8</v>
      </c>
      <c r="AN100" s="68">
        <v>14.2</v>
      </c>
      <c r="AO100" s="51"/>
      <c r="AP100" s="71">
        <f t="shared" si="22"/>
        <v>14.2</v>
      </c>
      <c r="AQ100" s="71">
        <f t="shared" si="23"/>
        <v>13.8</v>
      </c>
      <c r="AR100" s="51"/>
      <c r="AS100" s="57"/>
      <c r="AT100" s="73">
        <v>40787</v>
      </c>
      <c r="AU100" s="74">
        <v>154994</v>
      </c>
      <c r="AV100" s="74">
        <v>20.749454658772205</v>
      </c>
      <c r="AW100" s="74">
        <v>51.2</v>
      </c>
      <c r="AX100" s="74">
        <v>55.8</v>
      </c>
      <c r="AY100" s="57"/>
      <c r="AZ100" s="51"/>
      <c r="BA100" s="51"/>
      <c r="BB100" s="57"/>
      <c r="BC100" s="57"/>
      <c r="BD100" s="57"/>
      <c r="BE100" s="57"/>
      <c r="BF100" s="57"/>
      <c r="BG100" s="57"/>
      <c r="BH100" s="59"/>
      <c r="BI100" s="59"/>
      <c r="BJ100" s="59"/>
      <c r="BK100" s="59"/>
      <c r="BL100" s="59"/>
      <c r="BM100" s="59"/>
      <c r="BN100" s="59"/>
      <c r="BO100" s="59"/>
      <c r="BP100" s="59"/>
      <c r="BQ100" s="59"/>
      <c r="BR100" s="59"/>
      <c r="BS100" s="59"/>
      <c r="BT100" s="59"/>
      <c r="BU100" s="59"/>
      <c r="BV100" s="59"/>
      <c r="BW100" s="59"/>
      <c r="BX100" s="59"/>
    </row>
    <row r="101" spans="1:76" s="46" customFormat="1" ht="14.5" x14ac:dyDescent="0.35">
      <c r="A101" s="65">
        <v>40817</v>
      </c>
      <c r="B101" s="66">
        <f t="shared" si="12"/>
        <v>13.2</v>
      </c>
      <c r="C101" s="66">
        <f t="shared" si="13"/>
        <v>24.9</v>
      </c>
      <c r="D101" s="67">
        <f t="shared" si="14"/>
        <v>15.770654149223423</v>
      </c>
      <c r="E101" s="67">
        <f t="shared" si="14"/>
        <v>23.886822317807276</v>
      </c>
      <c r="F101" s="67">
        <f t="shared" si="15"/>
        <v>10.3</v>
      </c>
      <c r="G101" s="66">
        <f t="shared" si="16"/>
        <v>11.900000000000002</v>
      </c>
      <c r="I101" s="67">
        <f t="shared" si="17"/>
        <v>28.509499500508657</v>
      </c>
      <c r="J101" s="67">
        <f t="shared" si="17"/>
        <v>50.4</v>
      </c>
      <c r="K101" s="67">
        <f t="shared" si="17"/>
        <v>55.5</v>
      </c>
      <c r="M101" s="65">
        <v>40817</v>
      </c>
      <c r="N101" s="68">
        <v>140218</v>
      </c>
      <c r="O101" s="68">
        <v>123844.261</v>
      </c>
      <c r="P101" s="68">
        <v>16373.739</v>
      </c>
      <c r="Q101" s="68">
        <v>157352</v>
      </c>
      <c r="R101" s="68">
        <v>15.770654149223423</v>
      </c>
      <c r="S101" s="68">
        <v>23.886822317807276</v>
      </c>
      <c r="T101" s="51"/>
      <c r="U101" s="65">
        <v>40817</v>
      </c>
      <c r="V101" s="68">
        <v>15.8</v>
      </c>
      <c r="W101" s="65">
        <v>40817</v>
      </c>
      <c r="X101" s="68">
        <v>105.5</v>
      </c>
      <c r="Y101" s="68">
        <v>5.5</v>
      </c>
      <c r="Z101" s="69">
        <f t="shared" si="18"/>
        <v>10.3</v>
      </c>
      <c r="AA101" s="68"/>
      <c r="AB101" s="65">
        <v>40817</v>
      </c>
      <c r="AC101" s="68">
        <v>105.3</v>
      </c>
      <c r="AD101" s="68">
        <v>5.2999999999999972</v>
      </c>
      <c r="AE101" s="68">
        <v>17.2</v>
      </c>
      <c r="AF101" s="68">
        <v>17</v>
      </c>
      <c r="AG101" s="70">
        <f t="shared" si="19"/>
        <v>17</v>
      </c>
      <c r="AH101" s="51"/>
      <c r="AI101" s="61">
        <f t="shared" si="20"/>
        <v>17.2</v>
      </c>
      <c r="AJ101" s="71">
        <f t="shared" si="21"/>
        <v>11.900000000000002</v>
      </c>
      <c r="AK101" s="65">
        <v>40817</v>
      </c>
      <c r="AL101" s="68">
        <v>24.9</v>
      </c>
      <c r="AM101" s="68">
        <v>13.2</v>
      </c>
      <c r="AN101" s="68">
        <v>14.1</v>
      </c>
      <c r="AO101" s="51"/>
      <c r="AP101" s="71">
        <f t="shared" si="22"/>
        <v>14.1</v>
      </c>
      <c r="AQ101" s="71">
        <f t="shared" si="23"/>
        <v>13.2</v>
      </c>
      <c r="AR101" s="51"/>
      <c r="AS101" s="57"/>
      <c r="AT101" s="73">
        <v>40817</v>
      </c>
      <c r="AU101" s="74">
        <v>140218</v>
      </c>
      <c r="AV101" s="74">
        <v>28.509499500508657</v>
      </c>
      <c r="AW101" s="74">
        <v>50.4</v>
      </c>
      <c r="AX101" s="74">
        <v>55.5</v>
      </c>
      <c r="AY101" s="57"/>
      <c r="AZ101" s="51"/>
      <c r="BA101" s="51"/>
      <c r="BB101" s="57"/>
      <c r="BC101" s="57"/>
      <c r="BD101" s="57"/>
      <c r="BE101" s="57"/>
      <c r="BF101" s="57"/>
      <c r="BG101" s="57"/>
      <c r="BH101" s="59"/>
      <c r="BI101" s="59"/>
      <c r="BJ101" s="59"/>
      <c r="BK101" s="59"/>
      <c r="BL101" s="59"/>
      <c r="BM101" s="59"/>
      <c r="BN101" s="59"/>
      <c r="BO101" s="59"/>
      <c r="BP101" s="59"/>
      <c r="BQ101" s="59"/>
      <c r="BR101" s="59"/>
      <c r="BS101" s="59"/>
      <c r="BT101" s="59"/>
      <c r="BU101" s="59"/>
      <c r="BV101" s="59"/>
      <c r="BW101" s="59"/>
      <c r="BX101" s="59"/>
    </row>
    <row r="102" spans="1:76" s="46" customFormat="1" ht="14.5" x14ac:dyDescent="0.35">
      <c r="A102" s="65">
        <v>40848</v>
      </c>
      <c r="B102" s="66">
        <f t="shared" si="12"/>
        <v>12.4</v>
      </c>
      <c r="C102" s="66">
        <f t="shared" si="13"/>
        <v>24.5</v>
      </c>
      <c r="D102" s="67">
        <f t="shared" si="14"/>
        <v>13.770314263532512</v>
      </c>
      <c r="E102" s="67">
        <f t="shared" si="14"/>
        <v>19.459725040587234</v>
      </c>
      <c r="F102" s="67">
        <f t="shared" si="15"/>
        <v>11.399999999999997</v>
      </c>
      <c r="G102" s="66">
        <f t="shared" si="16"/>
        <v>13.3</v>
      </c>
      <c r="I102" s="67">
        <f t="shared" si="17"/>
        <v>21.939153338168495</v>
      </c>
      <c r="J102" s="67">
        <f t="shared" si="17"/>
        <v>49</v>
      </c>
      <c r="K102" s="67">
        <f t="shared" si="17"/>
        <v>55.9</v>
      </c>
      <c r="M102" s="65">
        <v>40848</v>
      </c>
      <c r="N102" s="68">
        <v>159722</v>
      </c>
      <c r="O102" s="68">
        <v>142067.87700000001</v>
      </c>
      <c r="P102" s="68">
        <v>17654.123</v>
      </c>
      <c r="Q102" s="68">
        <v>174386</v>
      </c>
      <c r="R102" s="68">
        <v>13.770314263532512</v>
      </c>
      <c r="S102" s="68">
        <v>19.459725040587234</v>
      </c>
      <c r="T102" s="51"/>
      <c r="U102" s="65">
        <v>40848</v>
      </c>
      <c r="V102" s="68">
        <v>15.6</v>
      </c>
      <c r="W102" s="65">
        <v>40848</v>
      </c>
      <c r="X102" s="68">
        <v>104.2</v>
      </c>
      <c r="Y102" s="68">
        <v>4.2000000000000028</v>
      </c>
      <c r="Z102" s="69">
        <f t="shared" si="18"/>
        <v>11.399999999999997</v>
      </c>
      <c r="AA102" s="68"/>
      <c r="AB102" s="65">
        <v>40848</v>
      </c>
      <c r="AC102" s="68">
        <v>104</v>
      </c>
      <c r="AD102" s="68">
        <v>4</v>
      </c>
      <c r="AE102" s="68">
        <v>17.3</v>
      </c>
      <c r="AF102" s="68">
        <v>17</v>
      </c>
      <c r="AG102" s="70">
        <f t="shared" si="19"/>
        <v>17</v>
      </c>
      <c r="AH102" s="51"/>
      <c r="AI102" s="61">
        <f t="shared" si="20"/>
        <v>17.3</v>
      </c>
      <c r="AJ102" s="71">
        <f t="shared" si="21"/>
        <v>13.3</v>
      </c>
      <c r="AK102" s="65">
        <v>40848</v>
      </c>
      <c r="AL102" s="68">
        <v>24.5</v>
      </c>
      <c r="AM102" s="68">
        <v>12.4</v>
      </c>
      <c r="AN102" s="68">
        <v>14</v>
      </c>
      <c r="AO102" s="51"/>
      <c r="AP102" s="71">
        <f t="shared" si="22"/>
        <v>14</v>
      </c>
      <c r="AQ102" s="71">
        <f t="shared" si="23"/>
        <v>12.4</v>
      </c>
      <c r="AR102" s="51"/>
      <c r="AS102" s="57"/>
      <c r="AT102" s="73">
        <v>40848</v>
      </c>
      <c r="AU102" s="74">
        <v>159722</v>
      </c>
      <c r="AV102" s="74">
        <v>21.939153338168495</v>
      </c>
      <c r="AW102" s="74">
        <v>49</v>
      </c>
      <c r="AX102" s="74">
        <v>55.9</v>
      </c>
      <c r="AY102" s="57"/>
      <c r="AZ102" s="51"/>
      <c r="BA102" s="51"/>
      <c r="BB102" s="57"/>
      <c r="BC102" s="57"/>
      <c r="BD102" s="57"/>
      <c r="BE102" s="57"/>
      <c r="BF102" s="57"/>
      <c r="BG102" s="57"/>
      <c r="BH102" s="59"/>
      <c r="BI102" s="59"/>
      <c r="BJ102" s="59"/>
      <c r="BK102" s="59"/>
      <c r="BL102" s="59"/>
      <c r="BM102" s="59"/>
      <c r="BN102" s="59"/>
      <c r="BO102" s="59"/>
      <c r="BP102" s="59"/>
      <c r="BQ102" s="59"/>
      <c r="BR102" s="59"/>
      <c r="BS102" s="59"/>
      <c r="BT102" s="59"/>
      <c r="BU102" s="59"/>
      <c r="BV102" s="59"/>
      <c r="BW102" s="59"/>
      <c r="BX102" s="59"/>
    </row>
    <row r="103" spans="1:76" s="46" customFormat="1" ht="14.5" x14ac:dyDescent="0.35">
      <c r="A103" s="65">
        <v>40878</v>
      </c>
      <c r="B103" s="66">
        <f t="shared" si="12"/>
        <v>12.8</v>
      </c>
      <c r="C103" s="66">
        <f t="shared" si="13"/>
        <v>23.8</v>
      </c>
      <c r="D103" s="67">
        <f t="shared" si="14"/>
        <v>13.317239991953327</v>
      </c>
      <c r="E103" s="67">
        <f t="shared" si="14"/>
        <v>9.094335600047474</v>
      </c>
      <c r="F103" s="67">
        <f t="shared" si="15"/>
        <v>11.700000000000006</v>
      </c>
      <c r="G103" s="66">
        <f t="shared" si="16"/>
        <v>14.300000000000004</v>
      </c>
      <c r="I103" s="67">
        <f t="shared" si="17"/>
        <v>11.781501558380981</v>
      </c>
      <c r="J103" s="67">
        <f t="shared" si="17"/>
        <v>50.3</v>
      </c>
      <c r="K103" s="67">
        <f t="shared" si="17"/>
        <v>56.3</v>
      </c>
      <c r="M103" s="65">
        <v>40878</v>
      </c>
      <c r="N103" s="68">
        <v>158163</v>
      </c>
      <c r="O103" s="68">
        <v>140493.87599999999</v>
      </c>
      <c r="P103" s="68">
        <v>17669.124</v>
      </c>
      <c r="Q103" s="68">
        <v>174623</v>
      </c>
      <c r="R103" s="68">
        <v>13.317239991953327</v>
      </c>
      <c r="S103" s="68">
        <v>9.094335600047474</v>
      </c>
      <c r="T103" s="51"/>
      <c r="U103" s="65">
        <v>40878</v>
      </c>
      <c r="V103" s="68">
        <v>15.8</v>
      </c>
      <c r="W103" s="65">
        <v>40878</v>
      </c>
      <c r="X103" s="68">
        <v>104.1</v>
      </c>
      <c r="Y103" s="68">
        <v>4.0999999999999943</v>
      </c>
      <c r="Z103" s="69">
        <f t="shared" si="18"/>
        <v>11.700000000000006</v>
      </c>
      <c r="AA103" s="68"/>
      <c r="AB103" s="65">
        <v>40878</v>
      </c>
      <c r="AC103" s="68">
        <v>103.8</v>
      </c>
      <c r="AD103" s="68">
        <v>3.7999999999999972</v>
      </c>
      <c r="AE103" s="68">
        <v>18.100000000000001</v>
      </c>
      <c r="AF103" s="68">
        <v>17.100000000000001</v>
      </c>
      <c r="AG103" s="70">
        <f t="shared" si="19"/>
        <v>17.100000000000001</v>
      </c>
      <c r="AH103" s="51"/>
      <c r="AI103" s="61">
        <f t="shared" si="20"/>
        <v>18.100000000000001</v>
      </c>
      <c r="AJ103" s="71">
        <f t="shared" si="21"/>
        <v>14.300000000000004</v>
      </c>
      <c r="AK103" s="65">
        <v>40878</v>
      </c>
      <c r="AL103" s="68">
        <v>23.8</v>
      </c>
      <c r="AM103" s="68">
        <v>12.8</v>
      </c>
      <c r="AN103" s="68">
        <v>13.9</v>
      </c>
      <c r="AO103" s="51"/>
      <c r="AP103" s="71">
        <f t="shared" si="22"/>
        <v>13.9</v>
      </c>
      <c r="AQ103" s="71">
        <f t="shared" si="23"/>
        <v>12.8</v>
      </c>
      <c r="AR103" s="51"/>
      <c r="AS103" s="57"/>
      <c r="AT103" s="73">
        <v>40878</v>
      </c>
      <c r="AU103" s="74">
        <v>158163</v>
      </c>
      <c r="AV103" s="74">
        <v>11.781501558380981</v>
      </c>
      <c r="AW103" s="74">
        <v>50.3</v>
      </c>
      <c r="AX103" s="74">
        <v>56.3</v>
      </c>
      <c r="AY103" s="57"/>
      <c r="AZ103" s="51"/>
      <c r="BA103" s="51"/>
      <c r="BB103" s="57"/>
      <c r="BC103" s="57"/>
      <c r="BD103" s="57"/>
      <c r="BE103" s="57"/>
      <c r="BF103" s="57"/>
      <c r="BG103" s="57"/>
      <c r="BH103" s="59"/>
      <c r="BI103" s="59"/>
      <c r="BJ103" s="59"/>
      <c r="BK103" s="59"/>
      <c r="BL103" s="59"/>
      <c r="BM103" s="59"/>
      <c r="BN103" s="59"/>
      <c r="BO103" s="59"/>
      <c r="BP103" s="59"/>
      <c r="BQ103" s="59"/>
      <c r="BR103" s="59"/>
      <c r="BS103" s="59"/>
      <c r="BT103" s="59"/>
      <c r="BU103" s="59"/>
      <c r="BV103" s="59"/>
      <c r="BW103" s="59"/>
      <c r="BX103" s="59"/>
    </row>
    <row r="104" spans="1:76" s="46" customFormat="1" ht="14.5" x14ac:dyDescent="0.35">
      <c r="A104" s="65">
        <v>40909</v>
      </c>
      <c r="B104" s="66">
        <f t="shared" si="12"/>
        <v>11.4</v>
      </c>
      <c r="C104" s="66">
        <f t="shared" si="13"/>
        <v>21.5</v>
      </c>
      <c r="D104" s="67">
        <f t="shared" si="14"/>
        <v>-0.55475556912214574</v>
      </c>
      <c r="E104" s="67">
        <f t="shared" si="14"/>
        <v>-20.277467058661532</v>
      </c>
      <c r="F104" s="67">
        <f t="shared" si="15"/>
        <v>10.5</v>
      </c>
      <c r="G104" s="66">
        <f t="shared" si="16"/>
        <v>10.600000000000005</v>
      </c>
      <c r="I104" s="67">
        <f t="shared" si="17"/>
        <v>-15.227547182831314</v>
      </c>
      <c r="J104" s="67">
        <f t="shared" si="17"/>
        <v>50.5</v>
      </c>
      <c r="K104" s="67">
        <f t="shared" si="17"/>
        <v>55.7</v>
      </c>
      <c r="M104" s="65">
        <v>40909</v>
      </c>
      <c r="N104" s="68">
        <v>122848</v>
      </c>
      <c r="O104" s="68">
        <v>104224.74799999999</v>
      </c>
      <c r="P104" s="68">
        <v>18623.252</v>
      </c>
      <c r="Q104" s="68">
        <v>149861</v>
      </c>
      <c r="R104" s="68">
        <v>-0.55475556912214574</v>
      </c>
      <c r="S104" s="68">
        <v>-20.277467058661532</v>
      </c>
      <c r="T104" s="51"/>
      <c r="U104" s="65">
        <v>40909</v>
      </c>
      <c r="V104" s="68">
        <v>15</v>
      </c>
      <c r="W104" s="65">
        <v>40909</v>
      </c>
      <c r="X104" s="68">
        <v>104.5</v>
      </c>
      <c r="Y104" s="68">
        <v>4.5</v>
      </c>
      <c r="Z104" s="69">
        <f t="shared" si="18"/>
        <v>10.5</v>
      </c>
      <c r="AA104" s="68"/>
      <c r="AB104" s="65">
        <v>40909</v>
      </c>
      <c r="AC104" s="68">
        <v>104.1</v>
      </c>
      <c r="AD104" s="68">
        <v>4.0999999999999943</v>
      </c>
      <c r="AE104" s="68"/>
      <c r="AF104" s="68"/>
      <c r="AG104" s="70">
        <f t="shared" si="19"/>
        <v>14.7</v>
      </c>
      <c r="AH104" s="51"/>
      <c r="AI104" s="61">
        <f t="shared" si="20"/>
        <v>14.7</v>
      </c>
      <c r="AJ104" s="71">
        <f t="shared" si="21"/>
        <v>10.600000000000005</v>
      </c>
      <c r="AK104" s="65">
        <v>40909</v>
      </c>
      <c r="AL104" s="68">
        <v>21.5</v>
      </c>
      <c r="AM104" s="68"/>
      <c r="AN104" s="68"/>
      <c r="AO104" s="51"/>
      <c r="AP104" s="71">
        <f t="shared" si="22"/>
        <v>11.4</v>
      </c>
      <c r="AQ104" s="71">
        <f t="shared" si="23"/>
        <v>11.4</v>
      </c>
      <c r="AR104" s="51"/>
      <c r="AS104" s="57"/>
      <c r="AT104" s="73">
        <v>40909</v>
      </c>
      <c r="AU104" s="74">
        <v>122848</v>
      </c>
      <c r="AV104" s="74">
        <v>-15.227547182831314</v>
      </c>
      <c r="AW104" s="74">
        <v>50.5</v>
      </c>
      <c r="AX104" s="74">
        <v>55.7</v>
      </c>
      <c r="AY104" s="57"/>
      <c r="AZ104" s="51"/>
      <c r="BA104" s="51"/>
      <c r="BB104" s="57"/>
      <c r="BC104" s="57"/>
      <c r="BD104" s="57"/>
      <c r="BE104" s="57"/>
      <c r="BF104" s="57"/>
      <c r="BG104" s="57"/>
      <c r="BH104" s="59"/>
      <c r="BI104" s="59"/>
      <c r="BJ104" s="59"/>
      <c r="BK104" s="59"/>
      <c r="BL104" s="59"/>
      <c r="BM104" s="59"/>
      <c r="BN104" s="59"/>
      <c r="BO104" s="59"/>
      <c r="BP104" s="59"/>
      <c r="BQ104" s="59"/>
      <c r="BR104" s="59"/>
      <c r="BS104" s="59"/>
      <c r="BT104" s="59"/>
      <c r="BU104" s="59"/>
      <c r="BV104" s="59"/>
      <c r="BW104" s="59"/>
      <c r="BX104" s="59"/>
    </row>
    <row r="105" spans="1:76" s="46" customFormat="1" ht="14.5" x14ac:dyDescent="0.35">
      <c r="A105" s="65">
        <v>40940</v>
      </c>
      <c r="B105" s="66">
        <f t="shared" si="12"/>
        <v>21.3</v>
      </c>
      <c r="C105" s="66">
        <f t="shared" si="13"/>
        <v>21.5</v>
      </c>
      <c r="D105" s="67">
        <f t="shared" si="14"/>
        <v>18.336591470919831</v>
      </c>
      <c r="E105" s="67">
        <f t="shared" si="14"/>
        <v>39.394731623309404</v>
      </c>
      <c r="F105" s="67">
        <f t="shared" si="15"/>
        <v>11.999999999999996</v>
      </c>
      <c r="G105" s="66">
        <f t="shared" si="16"/>
        <v>11.799999999999994</v>
      </c>
      <c r="I105" s="67">
        <f t="shared" si="17"/>
        <v>40.033858102033399</v>
      </c>
      <c r="J105" s="67">
        <f t="shared" si="17"/>
        <v>51</v>
      </c>
      <c r="K105" s="67">
        <f t="shared" si="17"/>
        <v>57.3</v>
      </c>
      <c r="M105" s="65">
        <v>40940</v>
      </c>
      <c r="N105" s="68">
        <v>146411</v>
      </c>
      <c r="O105" s="68">
        <v>126936.393</v>
      </c>
      <c r="P105" s="68">
        <v>19474.607</v>
      </c>
      <c r="Q105" s="68">
        <v>114409</v>
      </c>
      <c r="R105" s="68">
        <v>18.336591470919831</v>
      </c>
      <c r="S105" s="68">
        <v>39.394731623309404</v>
      </c>
      <c r="T105" s="51"/>
      <c r="U105" s="65">
        <v>40940</v>
      </c>
      <c r="V105" s="68">
        <v>15.2</v>
      </c>
      <c r="W105" s="65">
        <v>40940</v>
      </c>
      <c r="X105" s="68">
        <v>103.2</v>
      </c>
      <c r="Y105" s="68">
        <v>3.2000000000000028</v>
      </c>
      <c r="Z105" s="69">
        <f t="shared" si="18"/>
        <v>11.999999999999996</v>
      </c>
      <c r="AA105" s="68"/>
      <c r="AB105" s="65">
        <v>40940</v>
      </c>
      <c r="AC105" s="68">
        <v>102.9</v>
      </c>
      <c r="AD105" s="68">
        <v>2.9000000000000057</v>
      </c>
      <c r="AE105" s="68"/>
      <c r="AF105" s="68">
        <v>14.7</v>
      </c>
      <c r="AG105" s="70">
        <f t="shared" si="19"/>
        <v>14.7</v>
      </c>
      <c r="AH105" s="51"/>
      <c r="AI105" s="61">
        <f t="shared" si="20"/>
        <v>14.7</v>
      </c>
      <c r="AJ105" s="71">
        <f t="shared" si="21"/>
        <v>11.799999999999994</v>
      </c>
      <c r="AK105" s="65">
        <v>40940</v>
      </c>
      <c r="AL105" s="68">
        <v>21.5</v>
      </c>
      <c r="AM105" s="78">
        <v>21.3</v>
      </c>
      <c r="AN105" s="68">
        <v>11.4</v>
      </c>
      <c r="AO105" s="51"/>
      <c r="AP105" s="71">
        <f t="shared" si="22"/>
        <v>11.4</v>
      </c>
      <c r="AQ105" s="71">
        <f t="shared" si="23"/>
        <v>21.3</v>
      </c>
      <c r="AR105" s="51"/>
      <c r="AS105" s="57"/>
      <c r="AT105" s="73">
        <v>40940</v>
      </c>
      <c r="AU105" s="74">
        <v>146411</v>
      </c>
      <c r="AV105" s="74">
        <v>40.033858102033399</v>
      </c>
      <c r="AW105" s="74">
        <v>51</v>
      </c>
      <c r="AX105" s="74">
        <v>57.3</v>
      </c>
      <c r="AY105" s="57"/>
      <c r="AZ105" s="51"/>
      <c r="BA105" s="51"/>
      <c r="BB105" s="57"/>
      <c r="BC105" s="57"/>
      <c r="BD105" s="57"/>
      <c r="BE105" s="57"/>
      <c r="BF105" s="57"/>
      <c r="BG105" s="57"/>
      <c r="BH105" s="59"/>
      <c r="BI105" s="59"/>
      <c r="BJ105" s="59"/>
      <c r="BK105" s="59"/>
      <c r="BL105" s="59"/>
      <c r="BM105" s="59"/>
      <c r="BN105" s="59"/>
      <c r="BO105" s="59"/>
      <c r="BP105" s="59"/>
      <c r="BQ105" s="59"/>
      <c r="BR105" s="59"/>
      <c r="BS105" s="59"/>
      <c r="BT105" s="59"/>
      <c r="BU105" s="59"/>
      <c r="BV105" s="59"/>
      <c r="BW105" s="59"/>
      <c r="BX105" s="59"/>
    </row>
    <row r="106" spans="1:76" s="46" customFormat="1" ht="14.5" x14ac:dyDescent="0.35">
      <c r="A106" s="65">
        <v>40969</v>
      </c>
      <c r="B106" s="66">
        <f t="shared" si="12"/>
        <v>11.9</v>
      </c>
      <c r="C106" s="66">
        <f t="shared" si="13"/>
        <v>20.9</v>
      </c>
      <c r="D106" s="67">
        <f t="shared" si="14"/>
        <v>8.8362890609594178</v>
      </c>
      <c r="E106" s="67">
        <f t="shared" si="14"/>
        <v>2.870533801821209</v>
      </c>
      <c r="F106" s="67">
        <f t="shared" si="15"/>
        <v>12.100000000000005</v>
      </c>
      <c r="G106" s="66">
        <f t="shared" si="16"/>
        <v>11.7</v>
      </c>
      <c r="I106" s="67">
        <f t="shared" si="17"/>
        <v>5.2979175967017671</v>
      </c>
      <c r="J106" s="67">
        <f t="shared" si="17"/>
        <v>53.1</v>
      </c>
      <c r="K106" s="67">
        <f t="shared" si="17"/>
        <v>58</v>
      </c>
      <c r="M106" s="65">
        <v>40969</v>
      </c>
      <c r="N106" s="68">
        <v>160394</v>
      </c>
      <c r="O106" s="68">
        <v>140366.61499999999</v>
      </c>
      <c r="P106" s="68">
        <v>20027.384999999998</v>
      </c>
      <c r="Q106" s="68">
        <v>165577</v>
      </c>
      <c r="R106" s="68">
        <v>8.8362890609594178</v>
      </c>
      <c r="S106" s="68">
        <v>2.870533801821209</v>
      </c>
      <c r="T106" s="51"/>
      <c r="U106" s="65">
        <v>40969</v>
      </c>
      <c r="V106" s="68">
        <v>15.7</v>
      </c>
      <c r="W106" s="65">
        <v>40969</v>
      </c>
      <c r="X106" s="68">
        <v>103.6</v>
      </c>
      <c r="Y106" s="68">
        <v>3.5999999999999943</v>
      </c>
      <c r="Z106" s="69">
        <f t="shared" si="18"/>
        <v>12.100000000000005</v>
      </c>
      <c r="AA106" s="68"/>
      <c r="AB106" s="65">
        <v>40969</v>
      </c>
      <c r="AC106" s="68">
        <v>103.5</v>
      </c>
      <c r="AD106" s="68">
        <v>3.5</v>
      </c>
      <c r="AE106" s="68">
        <v>15.2</v>
      </c>
      <c r="AF106" s="68">
        <v>14.8</v>
      </c>
      <c r="AG106" s="70">
        <f t="shared" si="19"/>
        <v>14.8</v>
      </c>
      <c r="AH106" s="51"/>
      <c r="AI106" s="61">
        <f t="shared" si="20"/>
        <v>15.2</v>
      </c>
      <c r="AJ106" s="71">
        <f t="shared" si="21"/>
        <v>11.7</v>
      </c>
      <c r="AK106" s="65">
        <v>40969</v>
      </c>
      <c r="AL106" s="68">
        <v>20.9</v>
      </c>
      <c r="AM106" s="68">
        <v>11.9</v>
      </c>
      <c r="AN106" s="68">
        <v>11.6</v>
      </c>
      <c r="AO106" s="51"/>
      <c r="AP106" s="71">
        <f t="shared" si="22"/>
        <v>11.6</v>
      </c>
      <c r="AQ106" s="71">
        <f t="shared" si="23"/>
        <v>11.9</v>
      </c>
      <c r="AR106" s="51"/>
      <c r="AS106" s="57"/>
      <c r="AT106" s="73">
        <v>40969</v>
      </c>
      <c r="AU106" s="74">
        <v>160394</v>
      </c>
      <c r="AV106" s="74">
        <v>5.2979175967017671</v>
      </c>
      <c r="AW106" s="74">
        <v>53.1</v>
      </c>
      <c r="AX106" s="74">
        <v>58</v>
      </c>
      <c r="AY106" s="57"/>
      <c r="AZ106" s="51"/>
      <c r="BA106" s="51"/>
      <c r="BB106" s="57"/>
      <c r="BC106" s="57"/>
      <c r="BD106" s="57"/>
      <c r="BE106" s="57"/>
      <c r="BF106" s="57"/>
      <c r="BG106" s="57"/>
      <c r="BH106" s="59"/>
      <c r="BI106" s="59"/>
      <c r="BJ106" s="59"/>
      <c r="BK106" s="59"/>
      <c r="BL106" s="59"/>
      <c r="BM106" s="59"/>
      <c r="BN106" s="59"/>
      <c r="BO106" s="59"/>
      <c r="BP106" s="59"/>
      <c r="BQ106" s="59"/>
      <c r="BR106" s="59"/>
      <c r="BS106" s="59"/>
      <c r="BT106" s="59"/>
      <c r="BU106" s="59"/>
      <c r="BV106" s="59"/>
      <c r="BW106" s="59"/>
      <c r="BX106" s="59"/>
    </row>
    <row r="107" spans="1:76" s="46" customFormat="1" ht="14.5" x14ac:dyDescent="0.35">
      <c r="A107" s="65">
        <v>41000</v>
      </c>
      <c r="B107" s="66">
        <f t="shared" si="12"/>
        <v>9.3000000000000007</v>
      </c>
      <c r="C107" s="66">
        <f t="shared" si="13"/>
        <v>20.2</v>
      </c>
      <c r="D107" s="67">
        <f t="shared" si="14"/>
        <v>4.844079387115019</v>
      </c>
      <c r="E107" s="67">
        <f t="shared" si="14"/>
        <v>-2.1049134224788562</v>
      </c>
      <c r="F107" s="67">
        <f t="shared" si="15"/>
        <v>11.999999999999995</v>
      </c>
      <c r="G107" s="66">
        <f t="shared" si="16"/>
        <v>11.000000000000005</v>
      </c>
      <c r="I107" s="67">
        <f t="shared" si="17"/>
        <v>0.14061093024866661</v>
      </c>
      <c r="J107" s="67">
        <f t="shared" si="17"/>
        <v>53.3</v>
      </c>
      <c r="K107" s="67">
        <f t="shared" si="17"/>
        <v>56.1</v>
      </c>
      <c r="M107" s="65">
        <v>41000</v>
      </c>
      <c r="N107" s="68">
        <v>144573</v>
      </c>
      <c r="O107" s="68">
        <v>124504.79000000001</v>
      </c>
      <c r="P107" s="68">
        <v>20068.21</v>
      </c>
      <c r="Q107" s="68">
        <v>163129</v>
      </c>
      <c r="R107" s="68">
        <v>4.844079387115019</v>
      </c>
      <c r="S107" s="68">
        <v>-2.1049134224788562</v>
      </c>
      <c r="T107" s="51"/>
      <c r="U107" s="65">
        <v>41000</v>
      </c>
      <c r="V107" s="68">
        <v>15.4</v>
      </c>
      <c r="W107" s="65">
        <v>41000</v>
      </c>
      <c r="X107" s="68">
        <v>103.4</v>
      </c>
      <c r="Y107" s="68">
        <v>3.4000000000000057</v>
      </c>
      <c r="Z107" s="69">
        <f t="shared" si="18"/>
        <v>11.999999999999995</v>
      </c>
      <c r="AA107" s="68"/>
      <c r="AB107" s="65">
        <v>41000</v>
      </c>
      <c r="AC107" s="68">
        <v>103.1</v>
      </c>
      <c r="AD107" s="68">
        <v>3.0999999999999943</v>
      </c>
      <c r="AE107" s="68">
        <v>14.1</v>
      </c>
      <c r="AF107" s="68">
        <v>14.7</v>
      </c>
      <c r="AG107" s="70">
        <f t="shared" si="19"/>
        <v>14.7</v>
      </c>
      <c r="AH107" s="51"/>
      <c r="AI107" s="61">
        <f t="shared" si="20"/>
        <v>14.1</v>
      </c>
      <c r="AJ107" s="71">
        <f t="shared" si="21"/>
        <v>11.000000000000005</v>
      </c>
      <c r="AK107" s="65">
        <v>41000</v>
      </c>
      <c r="AL107" s="68">
        <v>20.2</v>
      </c>
      <c r="AM107" s="68">
        <v>9.3000000000000007</v>
      </c>
      <c r="AN107" s="68">
        <v>11</v>
      </c>
      <c r="AO107" s="51"/>
      <c r="AP107" s="71">
        <f t="shared" si="22"/>
        <v>11</v>
      </c>
      <c r="AQ107" s="71">
        <f t="shared" si="23"/>
        <v>9.3000000000000007</v>
      </c>
      <c r="AR107" s="51"/>
      <c r="AS107" s="57"/>
      <c r="AT107" s="73">
        <v>41000</v>
      </c>
      <c r="AU107" s="74">
        <v>144573</v>
      </c>
      <c r="AV107" s="74">
        <v>0.14061093024866661</v>
      </c>
      <c r="AW107" s="74">
        <v>53.3</v>
      </c>
      <c r="AX107" s="74">
        <v>56.1</v>
      </c>
      <c r="AY107" s="57"/>
      <c r="AZ107" s="51"/>
      <c r="BA107" s="51"/>
      <c r="BB107" s="57"/>
      <c r="BC107" s="57"/>
      <c r="BD107" s="57"/>
      <c r="BE107" s="57"/>
      <c r="BF107" s="57"/>
      <c r="BG107" s="57"/>
      <c r="BH107" s="59"/>
      <c r="BI107" s="59"/>
      <c r="BJ107" s="59"/>
      <c r="BK107" s="59"/>
      <c r="BL107" s="59"/>
      <c r="BM107" s="59"/>
      <c r="BN107" s="59"/>
      <c r="BO107" s="59"/>
      <c r="BP107" s="59"/>
      <c r="BQ107" s="59"/>
      <c r="BR107" s="59"/>
      <c r="BS107" s="59"/>
      <c r="BT107" s="59"/>
      <c r="BU107" s="59"/>
      <c r="BV107" s="59"/>
      <c r="BW107" s="59"/>
      <c r="BX107" s="59"/>
    </row>
    <row r="108" spans="1:76" s="46" customFormat="1" ht="14.5" x14ac:dyDescent="0.35">
      <c r="A108" s="65">
        <v>41030</v>
      </c>
      <c r="B108" s="66">
        <f t="shared" si="12"/>
        <v>9.6</v>
      </c>
      <c r="C108" s="66">
        <f t="shared" si="13"/>
        <v>20.100000000000001</v>
      </c>
      <c r="D108" s="67">
        <f t="shared" si="14"/>
        <v>15.270835588439425</v>
      </c>
      <c r="E108" s="67">
        <f t="shared" si="14"/>
        <v>11.537002564904826</v>
      </c>
      <c r="F108" s="67">
        <f t="shared" si="15"/>
        <v>12.7</v>
      </c>
      <c r="G108" s="66">
        <f t="shared" si="16"/>
        <v>11.3</v>
      </c>
      <c r="I108" s="67">
        <f t="shared" si="17"/>
        <v>12.993852430579647</v>
      </c>
      <c r="J108" s="67">
        <f t="shared" si="17"/>
        <v>50.4</v>
      </c>
      <c r="K108" s="67">
        <f t="shared" si="17"/>
        <v>55.2</v>
      </c>
      <c r="M108" s="65">
        <v>41030</v>
      </c>
      <c r="N108" s="68">
        <v>162849</v>
      </c>
      <c r="O108" s="68">
        <v>140489.655</v>
      </c>
      <c r="P108" s="68">
        <v>22359.345000000001</v>
      </c>
      <c r="Q108" s="68">
        <v>181034</v>
      </c>
      <c r="R108" s="68">
        <v>15.270835588439425</v>
      </c>
      <c r="S108" s="68">
        <v>11.537002564904826</v>
      </c>
      <c r="T108" s="51"/>
      <c r="U108" s="65">
        <v>41030</v>
      </c>
      <c r="V108" s="68">
        <v>15.7</v>
      </c>
      <c r="W108" s="65">
        <v>41030</v>
      </c>
      <c r="X108" s="68">
        <v>103</v>
      </c>
      <c r="Y108" s="68">
        <v>3</v>
      </c>
      <c r="Z108" s="69">
        <f t="shared" si="18"/>
        <v>12.7</v>
      </c>
      <c r="AA108" s="68"/>
      <c r="AB108" s="65">
        <v>41030</v>
      </c>
      <c r="AC108" s="68">
        <v>102.5</v>
      </c>
      <c r="AD108" s="68">
        <v>2.5</v>
      </c>
      <c r="AE108" s="68">
        <v>13.8</v>
      </c>
      <c r="AF108" s="68">
        <v>14.5</v>
      </c>
      <c r="AG108" s="70">
        <f t="shared" si="19"/>
        <v>14.5</v>
      </c>
      <c r="AH108" s="51"/>
      <c r="AI108" s="61">
        <f t="shared" si="20"/>
        <v>13.8</v>
      </c>
      <c r="AJ108" s="71">
        <f t="shared" si="21"/>
        <v>11.3</v>
      </c>
      <c r="AK108" s="65">
        <v>41030</v>
      </c>
      <c r="AL108" s="68">
        <v>20.100000000000001</v>
      </c>
      <c r="AM108" s="68">
        <v>9.6</v>
      </c>
      <c r="AN108" s="68">
        <v>10.7</v>
      </c>
      <c r="AO108" s="51"/>
      <c r="AP108" s="71">
        <f t="shared" si="22"/>
        <v>10.7</v>
      </c>
      <c r="AQ108" s="71">
        <f t="shared" si="23"/>
        <v>9.6</v>
      </c>
      <c r="AR108" s="51"/>
      <c r="AS108" s="57"/>
      <c r="AT108" s="73">
        <v>41030</v>
      </c>
      <c r="AU108" s="74">
        <v>162849</v>
      </c>
      <c r="AV108" s="74">
        <v>12.993852430579647</v>
      </c>
      <c r="AW108" s="74">
        <v>50.4</v>
      </c>
      <c r="AX108" s="74">
        <v>55.2</v>
      </c>
      <c r="AY108" s="57"/>
      <c r="AZ108" s="51"/>
      <c r="BA108" s="51"/>
      <c r="BB108" s="57"/>
      <c r="BC108" s="57"/>
      <c r="BD108" s="57"/>
      <c r="BE108" s="57"/>
      <c r="BF108" s="57"/>
      <c r="BG108" s="57"/>
      <c r="BH108" s="59"/>
      <c r="BI108" s="59"/>
      <c r="BJ108" s="59"/>
      <c r="BK108" s="59"/>
      <c r="BL108" s="59"/>
      <c r="BM108" s="59"/>
      <c r="BN108" s="59"/>
      <c r="BO108" s="59"/>
      <c r="BP108" s="59"/>
      <c r="BQ108" s="59"/>
      <c r="BR108" s="59"/>
      <c r="BS108" s="59"/>
      <c r="BT108" s="59"/>
      <c r="BU108" s="59"/>
      <c r="BV108" s="59"/>
      <c r="BW108" s="59"/>
      <c r="BX108" s="59"/>
    </row>
    <row r="109" spans="1:76" s="46" customFormat="1" ht="14.5" x14ac:dyDescent="0.35">
      <c r="A109" s="65">
        <v>41061</v>
      </c>
      <c r="B109" s="66">
        <f t="shared" si="12"/>
        <v>9.5</v>
      </c>
      <c r="C109" s="66">
        <f t="shared" si="13"/>
        <v>20.399999999999999</v>
      </c>
      <c r="D109" s="67">
        <f t="shared" si="14"/>
        <v>11.078785632663147</v>
      </c>
      <c r="E109" s="67">
        <f t="shared" si="14"/>
        <v>5.430400273987174</v>
      </c>
      <c r="F109" s="67">
        <f t="shared" si="15"/>
        <v>13.799999999999997</v>
      </c>
      <c r="G109" s="66">
        <f t="shared" si="16"/>
        <v>12.299999999999994</v>
      </c>
      <c r="I109" s="67">
        <f t="shared" si="17"/>
        <v>6.070063420709797</v>
      </c>
      <c r="J109" s="67">
        <f t="shared" si="17"/>
        <v>50.2</v>
      </c>
      <c r="K109" s="67">
        <f t="shared" si="17"/>
        <v>56.7</v>
      </c>
      <c r="M109" s="65">
        <v>41061</v>
      </c>
      <c r="N109" s="68">
        <v>148182</v>
      </c>
      <c r="O109" s="68">
        <v>130512.011</v>
      </c>
      <c r="P109" s="68">
        <v>17669.989000000001</v>
      </c>
      <c r="Q109" s="68">
        <v>179831</v>
      </c>
      <c r="R109" s="68">
        <v>11.078785632663147</v>
      </c>
      <c r="S109" s="68">
        <v>5.430400273987174</v>
      </c>
      <c r="T109" s="51"/>
      <c r="U109" s="65">
        <v>41061</v>
      </c>
      <c r="V109" s="68">
        <v>16</v>
      </c>
      <c r="W109" s="65">
        <v>41061</v>
      </c>
      <c r="X109" s="68">
        <v>102.2</v>
      </c>
      <c r="Y109" s="68">
        <v>2.2000000000000028</v>
      </c>
      <c r="Z109" s="69">
        <f t="shared" si="18"/>
        <v>13.799999999999997</v>
      </c>
      <c r="AA109" s="68"/>
      <c r="AB109" s="65">
        <v>41061</v>
      </c>
      <c r="AC109" s="68">
        <v>101.4</v>
      </c>
      <c r="AD109" s="68">
        <v>1.4000000000000057</v>
      </c>
      <c r="AE109" s="68">
        <v>13.7</v>
      </c>
      <c r="AF109" s="68">
        <v>14.4</v>
      </c>
      <c r="AG109" s="70">
        <f t="shared" si="19"/>
        <v>14.4</v>
      </c>
      <c r="AH109" s="51"/>
      <c r="AI109" s="61">
        <f t="shared" si="20"/>
        <v>13.7</v>
      </c>
      <c r="AJ109" s="71">
        <f t="shared" si="21"/>
        <v>12.299999999999994</v>
      </c>
      <c r="AK109" s="65">
        <v>41061</v>
      </c>
      <c r="AL109" s="68">
        <v>20.399999999999999</v>
      </c>
      <c r="AM109" s="68">
        <v>9.5</v>
      </c>
      <c r="AN109" s="68">
        <v>10.5</v>
      </c>
      <c r="AO109" s="51"/>
      <c r="AP109" s="71">
        <f t="shared" si="22"/>
        <v>10.5</v>
      </c>
      <c r="AQ109" s="71">
        <f t="shared" si="23"/>
        <v>9.5</v>
      </c>
      <c r="AR109" s="51"/>
      <c r="AS109" s="57"/>
      <c r="AT109" s="73">
        <v>41061</v>
      </c>
      <c r="AU109" s="74">
        <v>148182</v>
      </c>
      <c r="AV109" s="74">
        <v>6.070063420709797</v>
      </c>
      <c r="AW109" s="74">
        <v>50.2</v>
      </c>
      <c r="AX109" s="74">
        <v>56.7</v>
      </c>
      <c r="AY109" s="57"/>
      <c r="AZ109" s="51"/>
      <c r="BA109" s="51"/>
      <c r="BB109" s="57"/>
      <c r="BC109" s="57"/>
      <c r="BD109" s="57"/>
      <c r="BE109" s="57"/>
      <c r="BF109" s="57"/>
      <c r="BG109" s="57"/>
      <c r="BH109" s="59"/>
      <c r="BI109" s="59"/>
      <c r="BJ109" s="59"/>
      <c r="BK109" s="59"/>
      <c r="BL109" s="59"/>
      <c r="BM109" s="59"/>
      <c r="BN109" s="59"/>
      <c r="BO109" s="59"/>
      <c r="BP109" s="59"/>
      <c r="BQ109" s="59"/>
      <c r="BR109" s="59"/>
      <c r="BS109" s="59"/>
      <c r="BT109" s="59"/>
      <c r="BU109" s="59"/>
      <c r="BV109" s="59"/>
      <c r="BW109" s="59"/>
      <c r="BX109" s="59"/>
    </row>
    <row r="110" spans="1:76" s="46" customFormat="1" ht="14.5" x14ac:dyDescent="0.35">
      <c r="A110" s="65">
        <v>41091</v>
      </c>
      <c r="B110" s="66">
        <f t="shared" si="12"/>
        <v>9.1999999999999993</v>
      </c>
      <c r="C110" s="66">
        <f t="shared" si="13"/>
        <v>20.399999999999999</v>
      </c>
      <c r="D110" s="67">
        <f t="shared" si="14"/>
        <v>1.0088437976374671</v>
      </c>
      <c r="E110" s="67">
        <f t="shared" si="14"/>
        <v>4.9337705540572472</v>
      </c>
      <c r="F110" s="67">
        <f t="shared" si="15"/>
        <v>14.200000000000003</v>
      </c>
      <c r="G110" s="66">
        <f t="shared" si="16"/>
        <v>12.300000000000002</v>
      </c>
      <c r="I110" s="67">
        <f t="shared" si="17"/>
        <v>4.5526324862945211</v>
      </c>
      <c r="J110" s="67">
        <f t="shared" si="17"/>
        <v>50.1</v>
      </c>
      <c r="K110" s="67">
        <f t="shared" si="17"/>
        <v>55.6</v>
      </c>
      <c r="M110" s="65">
        <v>41091</v>
      </c>
      <c r="N110" s="68">
        <v>151617</v>
      </c>
      <c r="O110" s="68">
        <v>135774.47099999999</v>
      </c>
      <c r="P110" s="68">
        <v>15842.529</v>
      </c>
      <c r="Q110" s="68">
        <v>176918</v>
      </c>
      <c r="R110" s="68">
        <v>1.0088437976374671</v>
      </c>
      <c r="S110" s="68">
        <v>4.9337705540572472</v>
      </c>
      <c r="T110" s="51"/>
      <c r="U110" s="65">
        <v>41091</v>
      </c>
      <c r="V110" s="68">
        <v>16</v>
      </c>
      <c r="W110" s="65">
        <v>41091</v>
      </c>
      <c r="X110" s="68">
        <v>101.8</v>
      </c>
      <c r="Y110" s="68">
        <v>1.7999999999999972</v>
      </c>
      <c r="Z110" s="69">
        <f t="shared" si="18"/>
        <v>14.200000000000003</v>
      </c>
      <c r="AA110" s="68"/>
      <c r="AB110" s="65">
        <v>41091</v>
      </c>
      <c r="AC110" s="68">
        <v>100.8</v>
      </c>
      <c r="AD110" s="68">
        <v>0.79999999999999716</v>
      </c>
      <c r="AE110" s="68">
        <v>13.1</v>
      </c>
      <c r="AF110" s="68">
        <v>14.2</v>
      </c>
      <c r="AG110" s="70">
        <f t="shared" si="19"/>
        <v>14.2</v>
      </c>
      <c r="AH110" s="51"/>
      <c r="AI110" s="61">
        <f t="shared" si="20"/>
        <v>13.1</v>
      </c>
      <c r="AJ110" s="71">
        <f t="shared" si="21"/>
        <v>12.300000000000002</v>
      </c>
      <c r="AK110" s="65">
        <v>41091</v>
      </c>
      <c r="AL110" s="68">
        <v>20.399999999999999</v>
      </c>
      <c r="AM110" s="68">
        <v>9.1999999999999993</v>
      </c>
      <c r="AN110" s="68">
        <v>10.3</v>
      </c>
      <c r="AO110" s="51"/>
      <c r="AP110" s="71">
        <f t="shared" si="22"/>
        <v>10.3</v>
      </c>
      <c r="AQ110" s="71">
        <f t="shared" si="23"/>
        <v>9.1999999999999993</v>
      </c>
      <c r="AR110" s="51"/>
      <c r="AS110" s="57"/>
      <c r="AT110" s="73">
        <v>41091</v>
      </c>
      <c r="AU110" s="74">
        <v>151617</v>
      </c>
      <c r="AV110" s="74">
        <v>4.5526324862945211</v>
      </c>
      <c r="AW110" s="74">
        <v>50.1</v>
      </c>
      <c r="AX110" s="74">
        <v>55.6</v>
      </c>
      <c r="AY110" s="57"/>
      <c r="AZ110" s="51"/>
      <c r="BA110" s="51"/>
      <c r="BB110" s="57"/>
      <c r="BC110" s="57"/>
      <c r="BD110" s="57"/>
      <c r="BE110" s="57"/>
      <c r="BF110" s="57"/>
      <c r="BG110" s="57"/>
      <c r="BH110" s="59"/>
      <c r="BI110" s="59"/>
      <c r="BJ110" s="59"/>
      <c r="BK110" s="59"/>
      <c r="BL110" s="59"/>
      <c r="BM110" s="59"/>
      <c r="BN110" s="59"/>
      <c r="BO110" s="59"/>
      <c r="BP110" s="59"/>
      <c r="BQ110" s="59"/>
      <c r="BR110" s="59"/>
      <c r="BS110" s="59"/>
      <c r="BT110" s="59"/>
      <c r="BU110" s="59"/>
      <c r="BV110" s="59"/>
      <c r="BW110" s="59"/>
      <c r="BX110" s="59"/>
    </row>
    <row r="111" spans="1:76" s="46" customFormat="1" ht="14.5" x14ac:dyDescent="0.35">
      <c r="A111" s="65">
        <v>41122</v>
      </c>
      <c r="B111" s="66">
        <f t="shared" si="12"/>
        <v>8.9</v>
      </c>
      <c r="C111" s="66">
        <f t="shared" si="13"/>
        <v>20.2</v>
      </c>
      <c r="D111" s="67">
        <f t="shared" si="14"/>
        <v>2.6731855990856563</v>
      </c>
      <c r="E111" s="67">
        <f t="shared" si="14"/>
        <v>-0.3277102069900405</v>
      </c>
      <c r="F111" s="67">
        <f t="shared" si="15"/>
        <v>14.100000000000001</v>
      </c>
      <c r="G111" s="66">
        <f t="shared" si="16"/>
        <v>12.2</v>
      </c>
      <c r="I111" s="67">
        <f t="shared" si="17"/>
        <v>-2.5311486382124286</v>
      </c>
      <c r="J111" s="67">
        <f t="shared" si="17"/>
        <v>49.2</v>
      </c>
      <c r="K111" s="67">
        <f t="shared" si="17"/>
        <v>56.3</v>
      </c>
      <c r="M111" s="65">
        <v>41122</v>
      </c>
      <c r="N111" s="68">
        <v>151451</v>
      </c>
      <c r="O111" s="68">
        <v>137964.11199999999</v>
      </c>
      <c r="P111" s="68">
        <v>13486.888000000001</v>
      </c>
      <c r="Q111" s="68">
        <v>177870</v>
      </c>
      <c r="R111" s="68">
        <v>2.6731855990856563</v>
      </c>
      <c r="S111" s="68">
        <v>-0.3277102069900405</v>
      </c>
      <c r="T111" s="51"/>
      <c r="U111" s="65">
        <v>41122</v>
      </c>
      <c r="V111" s="68">
        <v>16.100000000000001</v>
      </c>
      <c r="W111" s="65">
        <v>41122</v>
      </c>
      <c r="X111" s="68">
        <v>102</v>
      </c>
      <c r="Y111" s="68">
        <v>2</v>
      </c>
      <c r="Z111" s="69">
        <f t="shared" si="18"/>
        <v>14.100000000000001</v>
      </c>
      <c r="AA111" s="68"/>
      <c r="AB111" s="65">
        <v>41122</v>
      </c>
      <c r="AC111" s="68">
        <v>101</v>
      </c>
      <c r="AD111" s="68">
        <v>1</v>
      </c>
      <c r="AE111" s="68">
        <v>13.2</v>
      </c>
      <c r="AF111" s="68">
        <v>14.1</v>
      </c>
      <c r="AG111" s="70">
        <f t="shared" si="19"/>
        <v>14.1</v>
      </c>
      <c r="AH111" s="51"/>
      <c r="AI111" s="61">
        <f t="shared" si="20"/>
        <v>13.2</v>
      </c>
      <c r="AJ111" s="71">
        <f t="shared" si="21"/>
        <v>12.2</v>
      </c>
      <c r="AK111" s="65">
        <v>41122</v>
      </c>
      <c r="AL111" s="68">
        <v>20.2</v>
      </c>
      <c r="AM111" s="68">
        <v>8.9</v>
      </c>
      <c r="AN111" s="68">
        <v>10.1</v>
      </c>
      <c r="AO111" s="51"/>
      <c r="AP111" s="71">
        <f t="shared" si="22"/>
        <v>10.1</v>
      </c>
      <c r="AQ111" s="71">
        <f t="shared" si="23"/>
        <v>8.9</v>
      </c>
      <c r="AR111" s="51"/>
      <c r="AS111" s="57"/>
      <c r="AT111" s="73">
        <v>41122</v>
      </c>
      <c r="AU111" s="74">
        <v>151451</v>
      </c>
      <c r="AV111" s="74">
        <v>-2.5311486382124286</v>
      </c>
      <c r="AW111" s="74">
        <v>49.2</v>
      </c>
      <c r="AX111" s="74">
        <v>56.3</v>
      </c>
      <c r="AY111" s="57"/>
      <c r="AZ111" s="51"/>
      <c r="BA111" s="51"/>
      <c r="BB111" s="57"/>
      <c r="BC111" s="57"/>
      <c r="BD111" s="57"/>
      <c r="BE111" s="57"/>
      <c r="BF111" s="57"/>
      <c r="BG111" s="57"/>
      <c r="BH111" s="59"/>
      <c r="BI111" s="59"/>
      <c r="BJ111" s="59"/>
      <c r="BK111" s="59"/>
      <c r="BL111" s="59"/>
      <c r="BM111" s="59"/>
      <c r="BN111" s="59"/>
      <c r="BO111" s="59"/>
      <c r="BP111" s="59"/>
      <c r="BQ111" s="59"/>
      <c r="BR111" s="59"/>
      <c r="BS111" s="59"/>
      <c r="BT111" s="59"/>
      <c r="BU111" s="59"/>
      <c r="BV111" s="59"/>
      <c r="BW111" s="59"/>
      <c r="BX111" s="59"/>
    </row>
    <row r="112" spans="1:76" s="46" customFormat="1" ht="14.5" x14ac:dyDescent="0.35">
      <c r="A112" s="65">
        <v>41153</v>
      </c>
      <c r="B112" s="66">
        <f t="shared" si="12"/>
        <v>9.1999999999999993</v>
      </c>
      <c r="C112" s="66">
        <f t="shared" si="13"/>
        <v>20.5</v>
      </c>
      <c r="D112" s="67">
        <f t="shared" si="14"/>
        <v>9.7511498997523294</v>
      </c>
      <c r="E112" s="67">
        <f t="shared" si="14"/>
        <v>2.6351062100848948</v>
      </c>
      <c r="F112" s="67">
        <f t="shared" si="15"/>
        <v>14.399999999999995</v>
      </c>
      <c r="G112" s="66">
        <f t="shared" si="16"/>
        <v>13.299999999999994</v>
      </c>
      <c r="I112" s="67">
        <f t="shared" si="17"/>
        <v>2.3600913583751626</v>
      </c>
      <c r="J112" s="67">
        <f t="shared" si="17"/>
        <v>49.8</v>
      </c>
      <c r="K112" s="67">
        <f t="shared" si="17"/>
        <v>53.7</v>
      </c>
      <c r="M112" s="65">
        <v>41153</v>
      </c>
      <c r="N112" s="68">
        <v>158652</v>
      </c>
      <c r="O112" s="68">
        <v>142622.967</v>
      </c>
      <c r="P112" s="68">
        <v>16029.032999999999</v>
      </c>
      <c r="Q112" s="68">
        <v>186116</v>
      </c>
      <c r="R112" s="68">
        <v>9.7511498997523294</v>
      </c>
      <c r="S112" s="68">
        <v>2.6351062100848948</v>
      </c>
      <c r="T112" s="51"/>
      <c r="U112" s="65">
        <v>41153</v>
      </c>
      <c r="V112" s="68">
        <v>16.3</v>
      </c>
      <c r="W112" s="65">
        <v>41153</v>
      </c>
      <c r="X112" s="68">
        <v>101.9</v>
      </c>
      <c r="Y112" s="68">
        <v>1.9000000000000057</v>
      </c>
      <c r="Z112" s="69">
        <f t="shared" si="18"/>
        <v>14.399999999999995</v>
      </c>
      <c r="AA112" s="68"/>
      <c r="AB112" s="65">
        <v>41153</v>
      </c>
      <c r="AC112" s="68">
        <v>100.9</v>
      </c>
      <c r="AD112" s="68">
        <v>0.90000000000000568</v>
      </c>
      <c r="AE112" s="68">
        <v>14.2</v>
      </c>
      <c r="AF112" s="68">
        <v>14.1</v>
      </c>
      <c r="AG112" s="70">
        <f t="shared" si="19"/>
        <v>14.1</v>
      </c>
      <c r="AH112" s="51"/>
      <c r="AI112" s="61">
        <f t="shared" si="20"/>
        <v>14.2</v>
      </c>
      <c r="AJ112" s="71">
        <f t="shared" si="21"/>
        <v>13.299999999999994</v>
      </c>
      <c r="AK112" s="65">
        <v>41153</v>
      </c>
      <c r="AL112" s="68">
        <v>20.5</v>
      </c>
      <c r="AM112" s="68">
        <v>9.1999999999999993</v>
      </c>
      <c r="AN112" s="68">
        <v>10</v>
      </c>
      <c r="AO112" s="51"/>
      <c r="AP112" s="71">
        <f t="shared" si="22"/>
        <v>10</v>
      </c>
      <c r="AQ112" s="71">
        <f t="shared" si="23"/>
        <v>9.1999999999999993</v>
      </c>
      <c r="AR112" s="51"/>
      <c r="AS112" s="57"/>
      <c r="AT112" s="73">
        <v>41153</v>
      </c>
      <c r="AU112" s="74">
        <v>158652</v>
      </c>
      <c r="AV112" s="74">
        <v>2.3600913583751626</v>
      </c>
      <c r="AW112" s="74">
        <v>49.8</v>
      </c>
      <c r="AX112" s="74">
        <v>53.7</v>
      </c>
      <c r="AY112" s="57"/>
      <c r="AZ112" s="51"/>
      <c r="BA112" s="51"/>
      <c r="BB112" s="57"/>
      <c r="BC112" s="57"/>
      <c r="BD112" s="57"/>
      <c r="BE112" s="57"/>
      <c r="BF112" s="57"/>
      <c r="BG112" s="57"/>
      <c r="BH112" s="59"/>
      <c r="BI112" s="59"/>
      <c r="BJ112" s="59"/>
      <c r="BK112" s="59"/>
      <c r="BL112" s="59"/>
      <c r="BM112" s="59"/>
      <c r="BN112" s="59"/>
      <c r="BO112" s="59"/>
      <c r="BP112" s="59"/>
      <c r="BQ112" s="59"/>
      <c r="BR112" s="59"/>
      <c r="BS112" s="59"/>
      <c r="BT112" s="59"/>
      <c r="BU112" s="59"/>
      <c r="BV112" s="59"/>
      <c r="BW112" s="59"/>
      <c r="BX112" s="59"/>
    </row>
    <row r="113" spans="1:76" s="46" customFormat="1" ht="14.5" x14ac:dyDescent="0.35">
      <c r="A113" s="65">
        <v>41183</v>
      </c>
      <c r="B113" s="66">
        <f t="shared" si="12"/>
        <v>9.6</v>
      </c>
      <c r="C113" s="66">
        <f t="shared" si="13"/>
        <v>20.7</v>
      </c>
      <c r="D113" s="67">
        <f t="shared" si="14"/>
        <v>11.543545681020897</v>
      </c>
      <c r="E113" s="67">
        <f t="shared" si="14"/>
        <v>0.22263930340703886</v>
      </c>
      <c r="F113" s="67">
        <f t="shared" si="15"/>
        <v>14.199999999999998</v>
      </c>
      <c r="G113" s="66">
        <f t="shared" si="16"/>
        <v>13.599999999999994</v>
      </c>
      <c r="I113" s="67">
        <f t="shared" si="17"/>
        <v>2.3021295411430773</v>
      </c>
      <c r="J113" s="67">
        <f t="shared" si="17"/>
        <v>50.2</v>
      </c>
      <c r="K113" s="67">
        <f t="shared" si="17"/>
        <v>55.5</v>
      </c>
      <c r="M113" s="65">
        <v>41183</v>
      </c>
      <c r="N113" s="68">
        <v>143446</v>
      </c>
      <c r="O113" s="68">
        <v>124119.98699999999</v>
      </c>
      <c r="P113" s="68">
        <v>19326.012999999999</v>
      </c>
      <c r="Q113" s="68">
        <v>175516</v>
      </c>
      <c r="R113" s="68">
        <v>11.543545681020897</v>
      </c>
      <c r="S113" s="68">
        <v>0.22263930340703886</v>
      </c>
      <c r="T113" s="51"/>
      <c r="U113" s="65">
        <v>41183</v>
      </c>
      <c r="V113" s="68">
        <v>15.9</v>
      </c>
      <c r="W113" s="65">
        <v>41183</v>
      </c>
      <c r="X113" s="68">
        <v>101.7</v>
      </c>
      <c r="Y113" s="68">
        <v>1.7000000000000028</v>
      </c>
      <c r="Z113" s="69">
        <f t="shared" si="18"/>
        <v>14.199999999999998</v>
      </c>
      <c r="AA113" s="68"/>
      <c r="AB113" s="65">
        <v>41183</v>
      </c>
      <c r="AC113" s="68">
        <v>100.9</v>
      </c>
      <c r="AD113" s="68">
        <v>0.90000000000000568</v>
      </c>
      <c r="AE113" s="68">
        <v>14.5</v>
      </c>
      <c r="AF113" s="68">
        <v>14.1</v>
      </c>
      <c r="AG113" s="70">
        <f t="shared" si="19"/>
        <v>14.1</v>
      </c>
      <c r="AH113" s="51"/>
      <c r="AI113" s="61">
        <f t="shared" si="20"/>
        <v>14.5</v>
      </c>
      <c r="AJ113" s="71">
        <f t="shared" si="21"/>
        <v>13.599999999999994</v>
      </c>
      <c r="AK113" s="65">
        <v>41183</v>
      </c>
      <c r="AL113" s="68">
        <v>20.7</v>
      </c>
      <c r="AM113" s="68">
        <v>9.6</v>
      </c>
      <c r="AN113" s="68">
        <v>10</v>
      </c>
      <c r="AO113" s="51"/>
      <c r="AP113" s="71">
        <f t="shared" si="22"/>
        <v>10</v>
      </c>
      <c r="AQ113" s="71">
        <f t="shared" si="23"/>
        <v>9.6</v>
      </c>
      <c r="AR113" s="51"/>
      <c r="AS113" s="57"/>
      <c r="AT113" s="73">
        <v>41183</v>
      </c>
      <c r="AU113" s="74">
        <v>143446</v>
      </c>
      <c r="AV113" s="74">
        <v>2.3021295411430773</v>
      </c>
      <c r="AW113" s="74">
        <v>50.2</v>
      </c>
      <c r="AX113" s="74">
        <v>55.5</v>
      </c>
      <c r="AY113" s="57"/>
      <c r="AZ113" s="51"/>
      <c r="BA113" s="51"/>
      <c r="BB113" s="57"/>
      <c r="BC113" s="57"/>
      <c r="BD113" s="57"/>
      <c r="BE113" s="57"/>
      <c r="BF113" s="57"/>
      <c r="BG113" s="57"/>
      <c r="BH113" s="59"/>
      <c r="BI113" s="59"/>
      <c r="BJ113" s="59"/>
      <c r="BK113" s="59"/>
      <c r="BL113" s="59"/>
      <c r="BM113" s="59"/>
      <c r="BN113" s="59"/>
      <c r="BO113" s="59"/>
      <c r="BP113" s="59"/>
      <c r="BQ113" s="59"/>
      <c r="BR113" s="59"/>
      <c r="BS113" s="59"/>
      <c r="BT113" s="59"/>
      <c r="BU113" s="59"/>
      <c r="BV113" s="59"/>
      <c r="BW113" s="59"/>
      <c r="BX113" s="59"/>
    </row>
    <row r="114" spans="1:76" s="46" customFormat="1" ht="14.5" x14ac:dyDescent="0.35">
      <c r="A114" s="65">
        <v>41214</v>
      </c>
      <c r="B114" s="66">
        <f t="shared" si="12"/>
        <v>10.1</v>
      </c>
      <c r="C114" s="66">
        <f t="shared" si="13"/>
        <v>20.7</v>
      </c>
      <c r="D114" s="67">
        <f t="shared" si="14"/>
        <v>2.8413978186322297</v>
      </c>
      <c r="E114" s="67">
        <f t="shared" si="14"/>
        <v>-0.74275552101056885</v>
      </c>
      <c r="F114" s="67">
        <f t="shared" si="15"/>
        <v>13.7</v>
      </c>
      <c r="G114" s="66">
        <f t="shared" si="16"/>
        <v>13.800000000000006</v>
      </c>
      <c r="I114" s="67">
        <f t="shared" si="17"/>
        <v>8.6400120208862896E-2</v>
      </c>
      <c r="J114" s="67">
        <f t="shared" si="17"/>
        <v>50.6</v>
      </c>
      <c r="K114" s="67">
        <f t="shared" si="17"/>
        <v>55.6</v>
      </c>
      <c r="M114" s="65">
        <v>41214</v>
      </c>
      <c r="N114" s="68">
        <v>159860</v>
      </c>
      <c r="O114" s="68">
        <v>141012.66</v>
      </c>
      <c r="P114" s="68">
        <v>18847.34</v>
      </c>
      <c r="Q114" s="68">
        <v>179341</v>
      </c>
      <c r="R114" s="68">
        <v>2.8413978186322297</v>
      </c>
      <c r="S114" s="68">
        <v>-0.74275552101056885</v>
      </c>
      <c r="T114" s="51"/>
      <c r="U114" s="65">
        <v>41214</v>
      </c>
      <c r="V114" s="68">
        <v>15.7</v>
      </c>
      <c r="W114" s="65">
        <v>41214</v>
      </c>
      <c r="X114" s="68">
        <v>102</v>
      </c>
      <c r="Y114" s="68">
        <v>2</v>
      </c>
      <c r="Z114" s="69">
        <f t="shared" si="18"/>
        <v>13.7</v>
      </c>
      <c r="AA114" s="68"/>
      <c r="AB114" s="65">
        <v>41214</v>
      </c>
      <c r="AC114" s="68">
        <v>101.1</v>
      </c>
      <c r="AD114" s="68">
        <v>1.0999999999999943</v>
      </c>
      <c r="AE114" s="68">
        <v>14.9</v>
      </c>
      <c r="AF114" s="68">
        <v>14.2</v>
      </c>
      <c r="AG114" s="70">
        <f t="shared" si="19"/>
        <v>14.2</v>
      </c>
      <c r="AH114" s="51"/>
      <c r="AI114" s="61">
        <f t="shared" si="20"/>
        <v>14.9</v>
      </c>
      <c r="AJ114" s="71">
        <f t="shared" si="21"/>
        <v>13.800000000000006</v>
      </c>
      <c r="AK114" s="65">
        <v>41214</v>
      </c>
      <c r="AL114" s="68">
        <v>20.7</v>
      </c>
      <c r="AM114" s="68">
        <v>10.1</v>
      </c>
      <c r="AN114" s="68">
        <v>10</v>
      </c>
      <c r="AO114" s="51"/>
      <c r="AP114" s="71">
        <f t="shared" si="22"/>
        <v>10</v>
      </c>
      <c r="AQ114" s="71">
        <f t="shared" si="23"/>
        <v>10.1</v>
      </c>
      <c r="AR114" s="51"/>
      <c r="AS114" s="57"/>
      <c r="AT114" s="73">
        <v>41214</v>
      </c>
      <c r="AU114" s="74">
        <v>159860</v>
      </c>
      <c r="AV114" s="74">
        <v>8.6400120208862896E-2</v>
      </c>
      <c r="AW114" s="74">
        <v>50.6</v>
      </c>
      <c r="AX114" s="74">
        <v>55.6</v>
      </c>
      <c r="AY114" s="57"/>
      <c r="AZ114" s="51"/>
      <c r="BA114" s="51"/>
      <c r="BB114" s="57"/>
      <c r="BC114" s="57"/>
      <c r="BD114" s="57"/>
      <c r="BE114" s="57"/>
      <c r="BF114" s="57"/>
      <c r="BG114" s="57"/>
      <c r="BH114" s="59"/>
      <c r="BI114" s="59"/>
      <c r="BJ114" s="59"/>
      <c r="BK114" s="59"/>
      <c r="BL114" s="59"/>
      <c r="BM114" s="59"/>
      <c r="BN114" s="59"/>
      <c r="BO114" s="59"/>
      <c r="BP114" s="59"/>
      <c r="BQ114" s="59"/>
      <c r="BR114" s="59"/>
      <c r="BS114" s="59"/>
      <c r="BT114" s="59"/>
      <c r="BU114" s="59"/>
      <c r="BV114" s="59"/>
      <c r="BW114" s="59"/>
      <c r="BX114" s="59"/>
    </row>
    <row r="115" spans="1:76" s="46" customFormat="1" ht="14.5" x14ac:dyDescent="0.35">
      <c r="A115" s="65">
        <v>41244</v>
      </c>
      <c r="B115" s="66">
        <f t="shared" si="12"/>
        <v>10.3</v>
      </c>
      <c r="C115" s="66">
        <f t="shared" si="13"/>
        <v>20.6</v>
      </c>
      <c r="D115" s="67">
        <f t="shared" si="14"/>
        <v>14.02392582878544</v>
      </c>
      <c r="E115" s="67">
        <f t="shared" si="14"/>
        <v>6.3974567830985052</v>
      </c>
      <c r="F115" s="67">
        <f t="shared" si="15"/>
        <v>12.5</v>
      </c>
      <c r="G115" s="66">
        <f t="shared" si="16"/>
        <v>13.7</v>
      </c>
      <c r="I115" s="67">
        <f t="shared" si="17"/>
        <v>6.2966686266699545</v>
      </c>
      <c r="J115" s="67">
        <f t="shared" si="17"/>
        <v>50.6</v>
      </c>
      <c r="K115" s="67">
        <f t="shared" si="17"/>
        <v>56.1</v>
      </c>
      <c r="M115" s="65">
        <v>41244</v>
      </c>
      <c r="N115" s="68">
        <v>168122</v>
      </c>
      <c r="O115" s="68">
        <v>149481.91099999999</v>
      </c>
      <c r="P115" s="68">
        <v>18640.089</v>
      </c>
      <c r="Q115" s="68">
        <v>199112</v>
      </c>
      <c r="R115" s="68">
        <v>14.02392582878544</v>
      </c>
      <c r="S115" s="68">
        <v>6.3974567830985052</v>
      </c>
      <c r="T115" s="51"/>
      <c r="U115" s="65">
        <v>41244</v>
      </c>
      <c r="V115" s="68">
        <v>15</v>
      </c>
      <c r="W115" s="65">
        <v>41244</v>
      </c>
      <c r="X115" s="68">
        <v>102.5</v>
      </c>
      <c r="Y115" s="68">
        <v>2.5</v>
      </c>
      <c r="Z115" s="69">
        <f t="shared" si="18"/>
        <v>12.5</v>
      </c>
      <c r="AA115" s="68"/>
      <c r="AB115" s="65">
        <v>41244</v>
      </c>
      <c r="AC115" s="68">
        <v>101.5</v>
      </c>
      <c r="AD115" s="68">
        <v>1.5</v>
      </c>
      <c r="AE115" s="68">
        <v>15.2</v>
      </c>
      <c r="AF115" s="68">
        <v>14.3</v>
      </c>
      <c r="AG115" s="70">
        <f t="shared" si="19"/>
        <v>14.3</v>
      </c>
      <c r="AH115" s="51"/>
      <c r="AI115" s="61">
        <f t="shared" si="20"/>
        <v>15.2</v>
      </c>
      <c r="AJ115" s="71">
        <f t="shared" si="21"/>
        <v>13.7</v>
      </c>
      <c r="AK115" s="65">
        <v>41244</v>
      </c>
      <c r="AL115" s="68">
        <v>20.6</v>
      </c>
      <c r="AM115" s="68">
        <v>10.3</v>
      </c>
      <c r="AN115" s="68">
        <v>10</v>
      </c>
      <c r="AO115" s="51"/>
      <c r="AP115" s="71">
        <f t="shared" si="22"/>
        <v>10</v>
      </c>
      <c r="AQ115" s="71">
        <f t="shared" si="23"/>
        <v>10.3</v>
      </c>
      <c r="AR115" s="51"/>
      <c r="AS115" s="57"/>
      <c r="AT115" s="73">
        <v>41244</v>
      </c>
      <c r="AU115" s="74">
        <v>168122</v>
      </c>
      <c r="AV115" s="74">
        <v>6.2966686266699545</v>
      </c>
      <c r="AW115" s="74">
        <v>50.6</v>
      </c>
      <c r="AX115" s="74">
        <v>56.1</v>
      </c>
      <c r="AY115" s="57"/>
      <c r="AZ115" s="51"/>
      <c r="BA115" s="51"/>
      <c r="BB115" s="57"/>
      <c r="BC115" s="57"/>
      <c r="BD115" s="57"/>
      <c r="BE115" s="57"/>
      <c r="BF115" s="57"/>
      <c r="BG115" s="57"/>
      <c r="BH115" s="59"/>
      <c r="BI115" s="59"/>
      <c r="BJ115" s="59"/>
      <c r="BK115" s="59"/>
      <c r="BL115" s="59"/>
      <c r="BM115" s="59"/>
      <c r="BN115" s="59"/>
      <c r="BO115" s="59"/>
      <c r="BP115" s="59"/>
      <c r="BQ115" s="59"/>
      <c r="BR115" s="59"/>
      <c r="BS115" s="59"/>
      <c r="BT115" s="59"/>
      <c r="BU115" s="59"/>
      <c r="BV115" s="59"/>
      <c r="BW115" s="59"/>
      <c r="BX115" s="59"/>
    </row>
    <row r="116" spans="1:76" s="46" customFormat="1" ht="14.5" x14ac:dyDescent="0.35">
      <c r="A116" s="65">
        <v>41275</v>
      </c>
      <c r="B116" s="66">
        <f t="shared" si="12"/>
        <v>9.9</v>
      </c>
      <c r="C116" s="66">
        <f t="shared" si="13"/>
        <v>21.2</v>
      </c>
      <c r="D116" s="67">
        <f t="shared" si="14"/>
        <v>24.974271041164819</v>
      </c>
      <c r="E116" s="67">
        <f t="shared" si="14"/>
        <v>33.611313374439632</v>
      </c>
      <c r="F116" s="67">
        <f t="shared" si="15"/>
        <v>13.4</v>
      </c>
      <c r="G116" s="66">
        <f t="shared" si="16"/>
        <v>11.000000000000004</v>
      </c>
      <c r="I116" s="67">
        <f t="shared" si="17"/>
        <v>29.589630001302424</v>
      </c>
      <c r="J116" s="67">
        <f t="shared" si="17"/>
        <v>50.4</v>
      </c>
      <c r="K116" s="67">
        <f t="shared" si="17"/>
        <v>56.2</v>
      </c>
      <c r="M116" s="65">
        <v>41275</v>
      </c>
      <c r="N116" s="68">
        <v>159198.268664</v>
      </c>
      <c r="O116" s="68">
        <v>139256.054664</v>
      </c>
      <c r="P116" s="68">
        <v>19942.214</v>
      </c>
      <c r="Q116" s="68">
        <v>187287.69232500001</v>
      </c>
      <c r="R116" s="68">
        <v>24.974271041164819</v>
      </c>
      <c r="S116" s="68">
        <v>33.611313374439632</v>
      </c>
      <c r="T116" s="51"/>
      <c r="U116" s="65">
        <v>41275</v>
      </c>
      <c r="V116" s="68">
        <v>15.4</v>
      </c>
      <c r="W116" s="65">
        <v>41275</v>
      </c>
      <c r="X116" s="68">
        <v>102</v>
      </c>
      <c r="Y116" s="68">
        <v>2</v>
      </c>
      <c r="Z116" s="69">
        <f t="shared" si="18"/>
        <v>13.4</v>
      </c>
      <c r="AA116" s="68"/>
      <c r="AB116" s="65">
        <v>41275</v>
      </c>
      <c r="AC116" s="68">
        <v>101.3</v>
      </c>
      <c r="AD116" s="68">
        <v>1.2999999999999972</v>
      </c>
      <c r="AE116" s="68"/>
      <c r="AF116" s="68"/>
      <c r="AG116" s="70">
        <f t="shared" si="19"/>
        <v>12.3</v>
      </c>
      <c r="AH116" s="51"/>
      <c r="AI116" s="61">
        <f t="shared" si="20"/>
        <v>12.3</v>
      </c>
      <c r="AJ116" s="71">
        <f t="shared" si="21"/>
        <v>11.000000000000004</v>
      </c>
      <c r="AK116" s="65">
        <v>41275</v>
      </c>
      <c r="AL116" s="68">
        <v>21.2</v>
      </c>
      <c r="AM116" s="68"/>
      <c r="AN116" s="68"/>
      <c r="AO116" s="51"/>
      <c r="AP116" s="71">
        <f t="shared" si="22"/>
        <v>9.9</v>
      </c>
      <c r="AQ116" s="71">
        <f t="shared" si="23"/>
        <v>9.9</v>
      </c>
      <c r="AR116" s="51"/>
      <c r="AS116" s="57"/>
      <c r="AT116" s="73">
        <v>41275</v>
      </c>
      <c r="AU116" s="74">
        <v>159198.268664</v>
      </c>
      <c r="AV116" s="74">
        <v>29.589630001302424</v>
      </c>
      <c r="AW116" s="74">
        <v>50.4</v>
      </c>
      <c r="AX116" s="74">
        <v>56.2</v>
      </c>
      <c r="AY116" s="57"/>
      <c r="AZ116" s="51"/>
      <c r="BA116" s="51"/>
      <c r="BB116" s="57"/>
      <c r="BC116" s="57"/>
      <c r="BD116" s="57"/>
      <c r="BE116" s="57"/>
      <c r="BF116" s="57"/>
      <c r="BG116" s="57"/>
      <c r="BH116" s="59"/>
      <c r="BI116" s="59"/>
      <c r="BJ116" s="59"/>
      <c r="BK116" s="59"/>
      <c r="BL116" s="59"/>
      <c r="BM116" s="59"/>
      <c r="BN116" s="59"/>
      <c r="BO116" s="59"/>
      <c r="BP116" s="59"/>
      <c r="BQ116" s="59"/>
      <c r="BR116" s="59"/>
      <c r="BS116" s="59"/>
      <c r="BT116" s="59"/>
      <c r="BU116" s="59"/>
      <c r="BV116" s="59"/>
      <c r="BW116" s="59"/>
      <c r="BX116" s="59"/>
    </row>
    <row r="117" spans="1:76" s="46" customFormat="1" ht="14.5" x14ac:dyDescent="0.35">
      <c r="A117" s="65">
        <v>41306</v>
      </c>
      <c r="B117" s="66">
        <f t="shared" si="12"/>
        <v>9.9</v>
      </c>
      <c r="C117" s="66">
        <f t="shared" si="13"/>
        <v>21.2</v>
      </c>
      <c r="D117" s="67">
        <f t="shared" si="14"/>
        <v>21.759783627162204</v>
      </c>
      <c r="E117" s="67">
        <f t="shared" si="14"/>
        <v>-15.126946671629474</v>
      </c>
      <c r="F117" s="67">
        <f t="shared" si="15"/>
        <v>11.799999999999997</v>
      </c>
      <c r="G117" s="66">
        <f t="shared" si="16"/>
        <v>10.200000000000006</v>
      </c>
      <c r="I117" s="67">
        <f t="shared" si="17"/>
        <v>-15.018929913735994</v>
      </c>
      <c r="J117" s="67">
        <f t="shared" si="17"/>
        <v>50.1</v>
      </c>
      <c r="K117" s="67">
        <f t="shared" si="17"/>
        <v>54.5</v>
      </c>
      <c r="M117" s="65">
        <v>41306</v>
      </c>
      <c r="N117" s="68">
        <v>124421.63452399999</v>
      </c>
      <c r="O117" s="68">
        <v>107734.79252399999</v>
      </c>
      <c r="P117" s="68">
        <v>16686.842000000001</v>
      </c>
      <c r="Q117" s="68">
        <v>139304.15085000001</v>
      </c>
      <c r="R117" s="68">
        <v>21.759783627162204</v>
      </c>
      <c r="S117" s="68">
        <v>-15.126946671629474</v>
      </c>
      <c r="T117" s="51"/>
      <c r="U117" s="65">
        <v>41306</v>
      </c>
      <c r="V117" s="68">
        <v>15</v>
      </c>
      <c r="W117" s="65">
        <v>41306</v>
      </c>
      <c r="X117" s="68">
        <v>103.2</v>
      </c>
      <c r="Y117" s="68">
        <v>3.2000000000000028</v>
      </c>
      <c r="Z117" s="69">
        <f t="shared" si="18"/>
        <v>11.799999999999997</v>
      </c>
      <c r="AA117" s="68"/>
      <c r="AB117" s="65">
        <v>41306</v>
      </c>
      <c r="AC117" s="68">
        <v>102.1</v>
      </c>
      <c r="AD117" s="68">
        <v>2.0999999999999943</v>
      </c>
      <c r="AE117" s="68"/>
      <c r="AF117" s="68">
        <v>12.3</v>
      </c>
      <c r="AG117" s="70">
        <f t="shared" si="19"/>
        <v>12.3</v>
      </c>
      <c r="AH117" s="51"/>
      <c r="AI117" s="61">
        <f t="shared" si="20"/>
        <v>12.3</v>
      </c>
      <c r="AJ117" s="71">
        <f t="shared" si="21"/>
        <v>10.200000000000006</v>
      </c>
      <c r="AK117" s="65">
        <v>41306</v>
      </c>
      <c r="AL117" s="68">
        <v>21.2</v>
      </c>
      <c r="AM117" s="68"/>
      <c r="AN117" s="68">
        <v>9.9</v>
      </c>
      <c r="AO117" s="51"/>
      <c r="AP117" s="71">
        <f t="shared" si="22"/>
        <v>9.9</v>
      </c>
      <c r="AQ117" s="71">
        <f t="shared" si="23"/>
        <v>9.9</v>
      </c>
      <c r="AR117" s="51"/>
      <c r="AS117" s="57"/>
      <c r="AT117" s="73">
        <v>41306</v>
      </c>
      <c r="AU117" s="74">
        <v>124421.63452399999</v>
      </c>
      <c r="AV117" s="74">
        <v>-15.018929913735994</v>
      </c>
      <c r="AW117" s="74">
        <v>50.1</v>
      </c>
      <c r="AX117" s="74">
        <v>54.5</v>
      </c>
      <c r="AY117" s="57"/>
      <c r="AZ117" s="51"/>
      <c r="BA117" s="51"/>
      <c r="BB117" s="57"/>
      <c r="BC117" s="57"/>
      <c r="BD117" s="57"/>
      <c r="BE117" s="57"/>
      <c r="BF117" s="57"/>
      <c r="BG117" s="57"/>
      <c r="BH117" s="59"/>
      <c r="BI117" s="59"/>
      <c r="BJ117" s="59"/>
      <c r="BK117" s="59"/>
      <c r="BL117" s="59"/>
      <c r="BM117" s="59"/>
      <c r="BN117" s="59"/>
      <c r="BO117" s="59"/>
      <c r="BP117" s="59"/>
      <c r="BQ117" s="59"/>
      <c r="BR117" s="59"/>
      <c r="BS117" s="59"/>
      <c r="BT117" s="59"/>
      <c r="BU117" s="59"/>
      <c r="BV117" s="59"/>
      <c r="BW117" s="59"/>
      <c r="BX117" s="59"/>
    </row>
    <row r="118" spans="1:76" s="46" customFormat="1" ht="14.5" x14ac:dyDescent="0.35">
      <c r="A118" s="65">
        <v>41334</v>
      </c>
      <c r="B118" s="66">
        <f t="shared" si="12"/>
        <v>8.9</v>
      </c>
      <c r="C118" s="66">
        <f t="shared" si="13"/>
        <v>20.9</v>
      </c>
      <c r="D118" s="67">
        <f t="shared" si="14"/>
        <v>9.9801249817305617</v>
      </c>
      <c r="E118" s="67">
        <f t="shared" si="14"/>
        <v>16.966297969071935</v>
      </c>
      <c r="F118" s="67">
        <f t="shared" si="15"/>
        <v>12.800000000000006</v>
      </c>
      <c r="G118" s="66">
        <f t="shared" si="16"/>
        <v>11.800000000000002</v>
      </c>
      <c r="I118" s="67">
        <f t="shared" si="17"/>
        <v>14.099172132374029</v>
      </c>
      <c r="J118" s="67">
        <f t="shared" si="17"/>
        <v>50.9</v>
      </c>
      <c r="K118" s="67">
        <f t="shared" si="17"/>
        <v>55.6</v>
      </c>
      <c r="M118" s="65">
        <v>41334</v>
      </c>
      <c r="N118" s="68">
        <v>183008.22615</v>
      </c>
      <c r="O118" s="68">
        <v>164181.63315000001</v>
      </c>
      <c r="P118" s="68">
        <v>18826.593000000001</v>
      </c>
      <c r="Q118" s="68">
        <v>182101.79154100001</v>
      </c>
      <c r="R118" s="68">
        <v>9.9801249817305617</v>
      </c>
      <c r="S118" s="68">
        <v>16.966297969071935</v>
      </c>
      <c r="T118" s="51"/>
      <c r="U118" s="65">
        <v>41334</v>
      </c>
      <c r="V118" s="68">
        <v>14.9</v>
      </c>
      <c r="W118" s="65">
        <v>41334</v>
      </c>
      <c r="X118" s="68">
        <v>102.1</v>
      </c>
      <c r="Y118" s="68">
        <v>2.0999999999999943</v>
      </c>
      <c r="Z118" s="69">
        <f t="shared" si="18"/>
        <v>12.800000000000006</v>
      </c>
      <c r="AA118" s="68"/>
      <c r="AB118" s="65">
        <v>41334</v>
      </c>
      <c r="AC118" s="68">
        <v>100.8</v>
      </c>
      <c r="AD118" s="68">
        <v>0.79999999999999716</v>
      </c>
      <c r="AE118" s="68">
        <v>12.6</v>
      </c>
      <c r="AF118" s="68">
        <v>12.4</v>
      </c>
      <c r="AG118" s="70">
        <f t="shared" si="19"/>
        <v>12.4</v>
      </c>
      <c r="AH118" s="51"/>
      <c r="AI118" s="61">
        <f t="shared" si="20"/>
        <v>12.6</v>
      </c>
      <c r="AJ118" s="71">
        <f t="shared" si="21"/>
        <v>11.800000000000002</v>
      </c>
      <c r="AK118" s="65">
        <v>41334</v>
      </c>
      <c r="AL118" s="68">
        <v>20.9</v>
      </c>
      <c r="AM118" s="68">
        <v>8.9</v>
      </c>
      <c r="AN118" s="68">
        <v>9.5</v>
      </c>
      <c r="AO118" s="51"/>
      <c r="AP118" s="71">
        <f t="shared" si="22"/>
        <v>9.5</v>
      </c>
      <c r="AQ118" s="71">
        <f t="shared" si="23"/>
        <v>8.9</v>
      </c>
      <c r="AR118" s="51"/>
      <c r="AS118" s="57"/>
      <c r="AT118" s="73">
        <v>41334</v>
      </c>
      <c r="AU118" s="74">
        <v>183008.22615</v>
      </c>
      <c r="AV118" s="74">
        <v>14.099172132374029</v>
      </c>
      <c r="AW118" s="74">
        <v>50.9</v>
      </c>
      <c r="AX118" s="74">
        <v>55.6</v>
      </c>
      <c r="AY118" s="57"/>
      <c r="AZ118" s="51"/>
      <c r="BA118" s="51"/>
      <c r="BB118" s="57"/>
      <c r="BC118" s="57"/>
      <c r="BD118" s="57"/>
      <c r="BE118" s="57"/>
      <c r="BF118" s="57"/>
      <c r="BG118" s="57"/>
      <c r="BH118" s="59"/>
      <c r="BI118" s="59"/>
      <c r="BJ118" s="59"/>
      <c r="BK118" s="59"/>
      <c r="BL118" s="59"/>
      <c r="BM118" s="59"/>
      <c r="BN118" s="59"/>
      <c r="BO118" s="59"/>
      <c r="BP118" s="59"/>
      <c r="BQ118" s="59"/>
      <c r="BR118" s="59"/>
      <c r="BS118" s="59"/>
      <c r="BT118" s="59"/>
      <c r="BU118" s="59"/>
      <c r="BV118" s="59"/>
      <c r="BW118" s="59"/>
      <c r="BX118" s="59"/>
    </row>
    <row r="119" spans="1:76" s="46" customFormat="1" ht="14.5" x14ac:dyDescent="0.35">
      <c r="A119" s="65">
        <v>41365</v>
      </c>
      <c r="B119" s="66">
        <f t="shared" si="12"/>
        <v>9.3000000000000007</v>
      </c>
      <c r="C119" s="66">
        <f t="shared" si="13"/>
        <v>20.6</v>
      </c>
      <c r="D119" s="67">
        <f t="shared" si="14"/>
        <v>14.590848458581851</v>
      </c>
      <c r="E119" s="67">
        <f t="shared" si="14"/>
        <v>20.875469302024456</v>
      </c>
      <c r="F119" s="67">
        <f t="shared" si="15"/>
        <v>12.499999999999995</v>
      </c>
      <c r="G119" s="66">
        <f t="shared" si="16"/>
        <v>11.899999999999995</v>
      </c>
      <c r="I119" s="67">
        <f t="shared" si="17"/>
        <v>16.597879421468747</v>
      </c>
      <c r="J119" s="67">
        <f t="shared" si="17"/>
        <v>50.6</v>
      </c>
      <c r="K119" s="67">
        <f t="shared" si="17"/>
        <v>54.5</v>
      </c>
      <c r="M119" s="65">
        <v>41365</v>
      </c>
      <c r="N119" s="68">
        <v>168569.05221600001</v>
      </c>
      <c r="O119" s="68">
        <v>150495.74921600003</v>
      </c>
      <c r="P119" s="68">
        <v>18073.303</v>
      </c>
      <c r="Q119" s="68">
        <v>186930.90518199999</v>
      </c>
      <c r="R119" s="68">
        <v>14.590848458581851</v>
      </c>
      <c r="S119" s="68">
        <v>20.875469302024456</v>
      </c>
      <c r="T119" s="51"/>
      <c r="U119" s="65">
        <v>41365</v>
      </c>
      <c r="V119" s="68">
        <v>14.9</v>
      </c>
      <c r="W119" s="65">
        <v>41365</v>
      </c>
      <c r="X119" s="68">
        <v>102.4</v>
      </c>
      <c r="Y119" s="68">
        <v>2.4000000000000057</v>
      </c>
      <c r="Z119" s="69">
        <f t="shared" si="18"/>
        <v>12.499999999999995</v>
      </c>
      <c r="AA119" s="68"/>
      <c r="AB119" s="65">
        <v>41365</v>
      </c>
      <c r="AC119" s="68">
        <v>100.9</v>
      </c>
      <c r="AD119" s="68">
        <v>0.90000000000000568</v>
      </c>
      <c r="AE119" s="68">
        <v>12.8</v>
      </c>
      <c r="AF119" s="68">
        <v>12.5</v>
      </c>
      <c r="AG119" s="70">
        <f t="shared" si="19"/>
        <v>12.5</v>
      </c>
      <c r="AH119" s="51"/>
      <c r="AI119" s="61">
        <f t="shared" si="20"/>
        <v>12.8</v>
      </c>
      <c r="AJ119" s="71">
        <f t="shared" si="21"/>
        <v>11.899999999999995</v>
      </c>
      <c r="AK119" s="65">
        <v>41365</v>
      </c>
      <c r="AL119" s="68">
        <v>20.6</v>
      </c>
      <c r="AM119" s="68">
        <v>9.3000000000000007</v>
      </c>
      <c r="AN119" s="68">
        <v>9.4</v>
      </c>
      <c r="AO119" s="51"/>
      <c r="AP119" s="71">
        <f t="shared" si="22"/>
        <v>9.4</v>
      </c>
      <c r="AQ119" s="71">
        <f t="shared" si="23"/>
        <v>9.3000000000000007</v>
      </c>
      <c r="AR119" s="51"/>
      <c r="AS119" s="57"/>
      <c r="AT119" s="73">
        <v>41365</v>
      </c>
      <c r="AU119" s="74">
        <v>168569.05221600001</v>
      </c>
      <c r="AV119" s="74">
        <v>16.597879421468747</v>
      </c>
      <c r="AW119" s="74">
        <v>50.6</v>
      </c>
      <c r="AX119" s="74">
        <v>54.5</v>
      </c>
      <c r="AY119" s="57"/>
      <c r="AZ119" s="51"/>
      <c r="BA119" s="51"/>
      <c r="BB119" s="57"/>
      <c r="BC119" s="57"/>
      <c r="BD119" s="57"/>
      <c r="BE119" s="57"/>
      <c r="BF119" s="57"/>
      <c r="BG119" s="57"/>
      <c r="BH119" s="59"/>
      <c r="BI119" s="59"/>
      <c r="BJ119" s="59"/>
      <c r="BK119" s="59"/>
      <c r="BL119" s="59"/>
      <c r="BM119" s="59"/>
      <c r="BN119" s="59"/>
      <c r="BO119" s="59"/>
      <c r="BP119" s="59"/>
      <c r="BQ119" s="59"/>
      <c r="BR119" s="59"/>
      <c r="BS119" s="59"/>
      <c r="BT119" s="59"/>
      <c r="BU119" s="59"/>
      <c r="BV119" s="59"/>
      <c r="BW119" s="59"/>
      <c r="BX119" s="59"/>
    </row>
    <row r="120" spans="1:76" s="46" customFormat="1" ht="14.5" x14ac:dyDescent="0.35">
      <c r="A120" s="65">
        <v>41395</v>
      </c>
      <c r="B120" s="66">
        <f t="shared" si="12"/>
        <v>9.1999999999999993</v>
      </c>
      <c r="C120" s="66">
        <f t="shared" si="13"/>
        <v>20.399999999999999</v>
      </c>
      <c r="D120" s="67">
        <f t="shared" si="14"/>
        <v>0.90895555144336759</v>
      </c>
      <c r="E120" s="67">
        <f t="shared" si="14"/>
        <v>2.5675553698242126</v>
      </c>
      <c r="F120" s="67">
        <f t="shared" si="15"/>
        <v>12.400000000000006</v>
      </c>
      <c r="G120" s="66">
        <f t="shared" si="16"/>
        <v>12.199999999999998</v>
      </c>
      <c r="I120" s="67">
        <f t="shared" si="17"/>
        <v>-0.50849641017137959</v>
      </c>
      <c r="J120" s="67">
        <f t="shared" si="17"/>
        <v>50.8</v>
      </c>
      <c r="K120" s="67">
        <f t="shared" si="17"/>
        <v>54.3</v>
      </c>
      <c r="M120" s="65">
        <v>41395</v>
      </c>
      <c r="N120" s="68">
        <v>162020.91868100001</v>
      </c>
      <c r="O120" s="68">
        <v>144096.80468100001</v>
      </c>
      <c r="P120" s="68">
        <v>17924.114000000001</v>
      </c>
      <c r="Q120" s="68">
        <v>182679.51859299999</v>
      </c>
      <c r="R120" s="68">
        <v>0.90895555144336759</v>
      </c>
      <c r="S120" s="68">
        <v>2.5675553698242126</v>
      </c>
      <c r="T120" s="51"/>
      <c r="U120" s="65">
        <v>41395</v>
      </c>
      <c r="V120" s="68">
        <v>14.5</v>
      </c>
      <c r="W120" s="65">
        <v>41395</v>
      </c>
      <c r="X120" s="68">
        <v>102.1</v>
      </c>
      <c r="Y120" s="68">
        <v>2.0999999999999943</v>
      </c>
      <c r="Z120" s="69">
        <f t="shared" si="18"/>
        <v>12.400000000000006</v>
      </c>
      <c r="AA120" s="68"/>
      <c r="AB120" s="65">
        <v>41395</v>
      </c>
      <c r="AC120" s="68">
        <v>100.7</v>
      </c>
      <c r="AD120" s="68">
        <v>0.70000000000000284</v>
      </c>
      <c r="AE120" s="68">
        <v>12.9</v>
      </c>
      <c r="AF120" s="68">
        <v>12.6</v>
      </c>
      <c r="AG120" s="70">
        <f t="shared" si="19"/>
        <v>12.6</v>
      </c>
      <c r="AH120" s="51"/>
      <c r="AI120" s="61">
        <f t="shared" si="20"/>
        <v>12.9</v>
      </c>
      <c r="AJ120" s="71">
        <f t="shared" si="21"/>
        <v>12.199999999999998</v>
      </c>
      <c r="AK120" s="65">
        <v>41395</v>
      </c>
      <c r="AL120" s="68">
        <v>20.399999999999999</v>
      </c>
      <c r="AM120" s="68">
        <v>9.1999999999999993</v>
      </c>
      <c r="AN120" s="68">
        <v>9.4</v>
      </c>
      <c r="AO120" s="51"/>
      <c r="AP120" s="71">
        <f t="shared" si="22"/>
        <v>9.4</v>
      </c>
      <c r="AQ120" s="71">
        <f t="shared" si="23"/>
        <v>9.1999999999999993</v>
      </c>
      <c r="AR120" s="51"/>
      <c r="AS120" s="57"/>
      <c r="AT120" s="73">
        <v>41395</v>
      </c>
      <c r="AU120" s="74">
        <v>162020.91868100001</v>
      </c>
      <c r="AV120" s="74">
        <v>-0.50849641017137959</v>
      </c>
      <c r="AW120" s="74">
        <v>50.8</v>
      </c>
      <c r="AX120" s="74">
        <v>54.3</v>
      </c>
      <c r="AY120" s="57"/>
      <c r="AZ120" s="51"/>
      <c r="BA120" s="51"/>
      <c r="BB120" s="57"/>
      <c r="BC120" s="57"/>
      <c r="BD120" s="57"/>
      <c r="BE120" s="57"/>
      <c r="BF120" s="57"/>
      <c r="BG120" s="57"/>
      <c r="BH120" s="59"/>
      <c r="BI120" s="59"/>
      <c r="BJ120" s="59"/>
      <c r="BK120" s="59"/>
      <c r="BL120" s="59"/>
      <c r="BM120" s="59"/>
      <c r="BN120" s="59"/>
      <c r="BO120" s="59"/>
      <c r="BP120" s="59"/>
      <c r="BQ120" s="59"/>
      <c r="BR120" s="59"/>
      <c r="BS120" s="59"/>
      <c r="BT120" s="59"/>
      <c r="BU120" s="59"/>
      <c r="BV120" s="59"/>
      <c r="BW120" s="59"/>
      <c r="BX120" s="59"/>
    </row>
    <row r="121" spans="1:76" s="46" customFormat="1" ht="14.5" x14ac:dyDescent="0.35">
      <c r="A121" s="65">
        <v>41426</v>
      </c>
      <c r="B121" s="66">
        <f t="shared" si="12"/>
        <v>8.9</v>
      </c>
      <c r="C121" s="66">
        <f t="shared" si="13"/>
        <v>20.100000000000001</v>
      </c>
      <c r="D121" s="67">
        <f t="shared" si="14"/>
        <v>-3.1117935183588972</v>
      </c>
      <c r="E121" s="67">
        <f t="shared" si="14"/>
        <v>9.7779768331065942E-2</v>
      </c>
      <c r="F121" s="67">
        <f t="shared" si="15"/>
        <v>11.499999999999996</v>
      </c>
      <c r="G121" s="66">
        <f t="shared" si="16"/>
        <v>11.899999999999995</v>
      </c>
      <c r="I121" s="67">
        <f t="shared" si="17"/>
        <v>-0.81932465346667638</v>
      </c>
      <c r="J121" s="67">
        <f t="shared" si="17"/>
        <v>50.1</v>
      </c>
      <c r="K121" s="67">
        <f t="shared" si="17"/>
        <v>53.9</v>
      </c>
      <c r="M121" s="65">
        <v>41426</v>
      </c>
      <c r="N121" s="68">
        <v>146967.90834200001</v>
      </c>
      <c r="O121" s="68">
        <v>130639.62534200001</v>
      </c>
      <c r="P121" s="68">
        <v>16328.282999999999</v>
      </c>
      <c r="Q121" s="68">
        <v>174235.03059800001</v>
      </c>
      <c r="R121" s="68">
        <v>-3.1117935183588972</v>
      </c>
      <c r="S121" s="68">
        <v>9.7779768331065942E-2</v>
      </c>
      <c r="T121" s="51"/>
      <c r="U121" s="65">
        <v>41426</v>
      </c>
      <c r="V121" s="68">
        <v>14.2</v>
      </c>
      <c r="W121" s="65">
        <v>41426</v>
      </c>
      <c r="X121" s="68">
        <v>102.7</v>
      </c>
      <c r="Y121" s="68">
        <v>2.7000000000000028</v>
      </c>
      <c r="Z121" s="69">
        <f t="shared" si="18"/>
        <v>11.499999999999996</v>
      </c>
      <c r="AA121" s="68"/>
      <c r="AB121" s="65">
        <v>41426</v>
      </c>
      <c r="AC121" s="68">
        <v>101.4</v>
      </c>
      <c r="AD121" s="68">
        <v>1.4000000000000057</v>
      </c>
      <c r="AE121" s="68">
        <v>13.3</v>
      </c>
      <c r="AF121" s="68">
        <v>12.7</v>
      </c>
      <c r="AG121" s="70">
        <f t="shared" si="19"/>
        <v>12.7</v>
      </c>
      <c r="AH121" s="51"/>
      <c r="AI121" s="61">
        <f t="shared" si="20"/>
        <v>13.3</v>
      </c>
      <c r="AJ121" s="71">
        <f t="shared" si="21"/>
        <v>11.899999999999995</v>
      </c>
      <c r="AK121" s="65">
        <v>41426</v>
      </c>
      <c r="AL121" s="68">
        <v>20.100000000000001</v>
      </c>
      <c r="AM121" s="68">
        <v>8.9</v>
      </c>
      <c r="AN121" s="68">
        <v>9.3000000000000007</v>
      </c>
      <c r="AO121" s="51"/>
      <c r="AP121" s="71">
        <f t="shared" si="22"/>
        <v>9.3000000000000007</v>
      </c>
      <c r="AQ121" s="71">
        <f t="shared" si="23"/>
        <v>8.9</v>
      </c>
      <c r="AR121" s="51"/>
      <c r="AS121" s="57"/>
      <c r="AT121" s="73">
        <v>41426</v>
      </c>
      <c r="AU121" s="74">
        <v>146967.90834200001</v>
      </c>
      <c r="AV121" s="74">
        <v>-0.81932465346667638</v>
      </c>
      <c r="AW121" s="74">
        <v>50.1</v>
      </c>
      <c r="AX121" s="74">
        <v>53.9</v>
      </c>
      <c r="AY121" s="57"/>
      <c r="AZ121" s="51"/>
      <c r="BA121" s="51"/>
      <c r="BB121" s="57"/>
      <c r="BC121" s="57"/>
      <c r="BD121" s="57"/>
      <c r="BE121" s="57"/>
      <c r="BF121" s="57"/>
      <c r="BG121" s="57"/>
      <c r="BH121" s="59"/>
      <c r="BI121" s="59"/>
      <c r="BJ121" s="59"/>
      <c r="BK121" s="59"/>
      <c r="BL121" s="59"/>
      <c r="BM121" s="59"/>
      <c r="BN121" s="59"/>
      <c r="BO121" s="59"/>
      <c r="BP121" s="59"/>
      <c r="BQ121" s="59"/>
      <c r="BR121" s="59"/>
      <c r="BS121" s="59"/>
      <c r="BT121" s="59"/>
      <c r="BU121" s="59"/>
      <c r="BV121" s="59"/>
      <c r="BW121" s="59"/>
      <c r="BX121" s="59"/>
    </row>
    <row r="122" spans="1:76" s="46" customFormat="1" ht="14.5" x14ac:dyDescent="0.35">
      <c r="A122" s="65">
        <v>41456</v>
      </c>
      <c r="B122" s="66">
        <f t="shared" si="12"/>
        <v>9.6999999999999993</v>
      </c>
      <c r="C122" s="66">
        <f t="shared" si="13"/>
        <v>20.100000000000001</v>
      </c>
      <c r="D122" s="67">
        <f t="shared" si="14"/>
        <v>5.0854114295888415</v>
      </c>
      <c r="E122" s="67">
        <f t="shared" si="14"/>
        <v>9.558293270757801</v>
      </c>
      <c r="F122" s="67">
        <f t="shared" si="15"/>
        <v>11.599999999999998</v>
      </c>
      <c r="G122" s="66">
        <f t="shared" si="16"/>
        <v>11.499999999999996</v>
      </c>
      <c r="I122" s="67">
        <f t="shared" si="17"/>
        <v>10.90913428243535</v>
      </c>
      <c r="J122" s="67">
        <f t="shared" si="17"/>
        <v>50.3</v>
      </c>
      <c r="K122" s="67">
        <f t="shared" si="17"/>
        <v>54.1</v>
      </c>
      <c r="M122" s="65">
        <v>41456</v>
      </c>
      <c r="N122" s="68">
        <v>168157.102125</v>
      </c>
      <c r="O122" s="68">
        <v>148752.19312499999</v>
      </c>
      <c r="P122" s="68">
        <v>19404.909</v>
      </c>
      <c r="Q122" s="68">
        <v>185915.00819299999</v>
      </c>
      <c r="R122" s="68">
        <v>5.0854114295888415</v>
      </c>
      <c r="S122" s="68">
        <v>9.558293270757801</v>
      </c>
      <c r="T122" s="51"/>
      <c r="U122" s="65">
        <v>41456</v>
      </c>
      <c r="V122" s="68">
        <v>14.3</v>
      </c>
      <c r="W122" s="65">
        <v>41456</v>
      </c>
      <c r="X122" s="68">
        <v>102.7</v>
      </c>
      <c r="Y122" s="68">
        <v>2.7000000000000028</v>
      </c>
      <c r="Z122" s="69">
        <f t="shared" si="18"/>
        <v>11.599999999999998</v>
      </c>
      <c r="AA122" s="68"/>
      <c r="AB122" s="65">
        <v>41456</v>
      </c>
      <c r="AC122" s="68">
        <v>101.7</v>
      </c>
      <c r="AD122" s="68">
        <v>1.7000000000000028</v>
      </c>
      <c r="AE122" s="68">
        <v>13.2</v>
      </c>
      <c r="AF122" s="68">
        <v>12.8</v>
      </c>
      <c r="AG122" s="70">
        <f t="shared" si="19"/>
        <v>12.8</v>
      </c>
      <c r="AH122" s="51"/>
      <c r="AI122" s="61">
        <f t="shared" si="20"/>
        <v>13.2</v>
      </c>
      <c r="AJ122" s="71">
        <f t="shared" si="21"/>
        <v>11.499999999999996</v>
      </c>
      <c r="AK122" s="65">
        <v>41456</v>
      </c>
      <c r="AL122" s="68">
        <v>20.100000000000001</v>
      </c>
      <c r="AM122" s="68">
        <v>9.6999999999999993</v>
      </c>
      <c r="AN122" s="68">
        <v>9.4</v>
      </c>
      <c r="AO122" s="51"/>
      <c r="AP122" s="71">
        <f t="shared" si="22"/>
        <v>9.4</v>
      </c>
      <c r="AQ122" s="71">
        <f t="shared" si="23"/>
        <v>9.6999999999999993</v>
      </c>
      <c r="AR122" s="51"/>
      <c r="AS122" s="57"/>
      <c r="AT122" s="73">
        <v>41456</v>
      </c>
      <c r="AU122" s="74">
        <v>168157.102125</v>
      </c>
      <c r="AV122" s="74">
        <v>10.90913428243535</v>
      </c>
      <c r="AW122" s="74">
        <v>50.3</v>
      </c>
      <c r="AX122" s="74">
        <v>54.1</v>
      </c>
      <c r="AY122" s="57"/>
      <c r="AZ122" s="51"/>
      <c r="BA122" s="51"/>
      <c r="BB122" s="57"/>
      <c r="BC122" s="57"/>
      <c r="BD122" s="57"/>
      <c r="BE122" s="57"/>
      <c r="BF122" s="57"/>
      <c r="BG122" s="57"/>
      <c r="BH122" s="59"/>
      <c r="BI122" s="59"/>
      <c r="BJ122" s="59"/>
      <c r="BK122" s="59"/>
      <c r="BL122" s="59"/>
      <c r="BM122" s="59"/>
      <c r="BN122" s="59"/>
      <c r="BO122" s="59"/>
      <c r="BP122" s="59"/>
      <c r="BQ122" s="59"/>
      <c r="BR122" s="59"/>
      <c r="BS122" s="59"/>
      <c r="BT122" s="59"/>
      <c r="BU122" s="59"/>
      <c r="BV122" s="59"/>
      <c r="BW122" s="59"/>
      <c r="BX122" s="59"/>
    </row>
    <row r="123" spans="1:76" s="46" customFormat="1" ht="14.5" x14ac:dyDescent="0.35">
      <c r="A123" s="65">
        <v>41487</v>
      </c>
      <c r="B123" s="66">
        <f t="shared" si="12"/>
        <v>10.4</v>
      </c>
      <c r="C123" s="66">
        <f t="shared" si="13"/>
        <v>20.3</v>
      </c>
      <c r="D123" s="67">
        <f t="shared" si="14"/>
        <v>7.0965000691516265</v>
      </c>
      <c r="E123" s="67">
        <f t="shared" si="14"/>
        <v>5.7872303646618013</v>
      </c>
      <c r="F123" s="67">
        <f t="shared" si="15"/>
        <v>11.500000000000005</v>
      </c>
      <c r="G123" s="66">
        <f t="shared" si="16"/>
        <v>11.800000000000006</v>
      </c>
      <c r="I123" s="67">
        <f t="shared" si="17"/>
        <v>7.2025288588388356</v>
      </c>
      <c r="J123" s="67">
        <f t="shared" si="17"/>
        <v>51</v>
      </c>
      <c r="K123" s="67">
        <f t="shared" si="17"/>
        <v>53.9</v>
      </c>
      <c r="M123" s="65">
        <v>41487</v>
      </c>
      <c r="N123" s="68">
        <v>162359.301982</v>
      </c>
      <c r="O123" s="68">
        <v>145948.41298200001</v>
      </c>
      <c r="P123" s="68">
        <v>16410.888999999999</v>
      </c>
      <c r="Q123" s="68">
        <v>190492.544673</v>
      </c>
      <c r="R123" s="68">
        <v>7.0965000691516265</v>
      </c>
      <c r="S123" s="68">
        <v>5.7872303646618013</v>
      </c>
      <c r="T123" s="51"/>
      <c r="U123" s="65">
        <v>41487</v>
      </c>
      <c r="V123" s="68">
        <v>14.1</v>
      </c>
      <c r="W123" s="65">
        <v>41487</v>
      </c>
      <c r="X123" s="68">
        <v>102.6</v>
      </c>
      <c r="Y123" s="68">
        <v>2.5999999999999943</v>
      </c>
      <c r="Z123" s="69">
        <f t="shared" si="18"/>
        <v>11.500000000000005</v>
      </c>
      <c r="AA123" s="68"/>
      <c r="AB123" s="65">
        <v>41487</v>
      </c>
      <c r="AC123" s="68">
        <v>101.6</v>
      </c>
      <c r="AD123" s="68">
        <v>1.5999999999999943</v>
      </c>
      <c r="AE123" s="68">
        <v>13.4</v>
      </c>
      <c r="AF123" s="68">
        <v>12.8</v>
      </c>
      <c r="AG123" s="70">
        <f t="shared" si="19"/>
        <v>12.8</v>
      </c>
      <c r="AH123" s="51"/>
      <c r="AI123" s="61">
        <f t="shared" si="20"/>
        <v>13.4</v>
      </c>
      <c r="AJ123" s="71">
        <f t="shared" si="21"/>
        <v>11.800000000000006</v>
      </c>
      <c r="AK123" s="65">
        <v>41487</v>
      </c>
      <c r="AL123" s="68">
        <v>20.3</v>
      </c>
      <c r="AM123" s="68">
        <v>10.4</v>
      </c>
      <c r="AN123" s="68">
        <v>9.5</v>
      </c>
      <c r="AO123" s="51"/>
      <c r="AP123" s="71">
        <f t="shared" si="22"/>
        <v>9.5</v>
      </c>
      <c r="AQ123" s="71">
        <f t="shared" si="23"/>
        <v>10.4</v>
      </c>
      <c r="AR123" s="51"/>
      <c r="AS123" s="57"/>
      <c r="AT123" s="73">
        <v>41487</v>
      </c>
      <c r="AU123" s="74">
        <v>162359.301982</v>
      </c>
      <c r="AV123" s="74">
        <v>7.2025288588388356</v>
      </c>
      <c r="AW123" s="74">
        <v>51</v>
      </c>
      <c r="AX123" s="74">
        <v>53.9</v>
      </c>
      <c r="AY123" s="57"/>
      <c r="AZ123" s="51"/>
      <c r="BA123" s="51"/>
      <c r="BB123" s="57"/>
      <c r="BC123" s="57"/>
      <c r="BD123" s="57"/>
      <c r="BE123" s="57"/>
      <c r="BF123" s="57"/>
      <c r="BG123" s="57"/>
      <c r="BH123" s="59"/>
      <c r="BI123" s="59"/>
      <c r="BJ123" s="59"/>
      <c r="BK123" s="59"/>
      <c r="BL123" s="59"/>
      <c r="BM123" s="59"/>
      <c r="BN123" s="59"/>
      <c r="BO123" s="59"/>
      <c r="BP123" s="59"/>
      <c r="BQ123" s="59"/>
      <c r="BR123" s="59"/>
      <c r="BS123" s="59"/>
      <c r="BT123" s="59"/>
      <c r="BU123" s="59"/>
      <c r="BV123" s="59"/>
      <c r="BW123" s="59"/>
      <c r="BX123" s="59"/>
    </row>
    <row r="124" spans="1:76" s="46" customFormat="1" ht="14.5" x14ac:dyDescent="0.35">
      <c r="A124" s="65">
        <v>41518</v>
      </c>
      <c r="B124" s="66">
        <f t="shared" si="12"/>
        <v>10.199999999999999</v>
      </c>
      <c r="C124" s="66">
        <f t="shared" si="13"/>
        <v>20.2</v>
      </c>
      <c r="D124" s="67">
        <f t="shared" si="14"/>
        <v>-0.43129427722495206</v>
      </c>
      <c r="E124" s="67">
        <f t="shared" si="14"/>
        <v>5.467095527468584</v>
      </c>
      <c r="F124" s="67">
        <f t="shared" si="15"/>
        <v>11.200000000000006</v>
      </c>
      <c r="G124" s="66">
        <f t="shared" si="16"/>
        <v>11.399999999999995</v>
      </c>
      <c r="I124" s="67">
        <f t="shared" si="17"/>
        <v>7.5056317285631531</v>
      </c>
      <c r="J124" s="67">
        <f t="shared" si="17"/>
        <v>51.1</v>
      </c>
      <c r="K124" s="67">
        <f t="shared" si="17"/>
        <v>55.4</v>
      </c>
      <c r="M124" s="65">
        <v>41518</v>
      </c>
      <c r="N124" s="68">
        <v>170559.83485000001</v>
      </c>
      <c r="O124" s="68">
        <v>150420.30085</v>
      </c>
      <c r="P124" s="68">
        <v>20139.534</v>
      </c>
      <c r="Q124" s="68">
        <v>185313.29234300001</v>
      </c>
      <c r="R124" s="68">
        <v>-0.43129427722495206</v>
      </c>
      <c r="S124" s="68">
        <v>5.467095527468584</v>
      </c>
      <c r="T124" s="51"/>
      <c r="U124" s="65">
        <v>41518</v>
      </c>
      <c r="V124" s="68">
        <v>14.3</v>
      </c>
      <c r="W124" s="65">
        <v>41518</v>
      </c>
      <c r="X124" s="68">
        <v>103.1</v>
      </c>
      <c r="Y124" s="68">
        <v>3.0999999999999943</v>
      </c>
      <c r="Z124" s="69">
        <f t="shared" si="18"/>
        <v>11.200000000000006</v>
      </c>
      <c r="AA124" s="68"/>
      <c r="AB124" s="65">
        <v>41518</v>
      </c>
      <c r="AC124" s="68">
        <v>101.9</v>
      </c>
      <c r="AD124" s="68">
        <v>1.9000000000000057</v>
      </c>
      <c r="AE124" s="68">
        <v>13.3</v>
      </c>
      <c r="AF124" s="68">
        <v>12.9</v>
      </c>
      <c r="AG124" s="70">
        <f t="shared" si="19"/>
        <v>12.9</v>
      </c>
      <c r="AH124" s="51"/>
      <c r="AI124" s="61">
        <f t="shared" si="20"/>
        <v>13.3</v>
      </c>
      <c r="AJ124" s="71">
        <f t="shared" si="21"/>
        <v>11.399999999999995</v>
      </c>
      <c r="AK124" s="65">
        <v>41518</v>
      </c>
      <c r="AL124" s="68">
        <v>20.2</v>
      </c>
      <c r="AM124" s="68">
        <v>10.199999999999999</v>
      </c>
      <c r="AN124" s="68">
        <v>9.6</v>
      </c>
      <c r="AO124" s="51"/>
      <c r="AP124" s="71">
        <f t="shared" si="22"/>
        <v>9.6</v>
      </c>
      <c r="AQ124" s="71">
        <f t="shared" si="23"/>
        <v>10.199999999999999</v>
      </c>
      <c r="AR124" s="51"/>
      <c r="AS124" s="57"/>
      <c r="AT124" s="73">
        <v>41518</v>
      </c>
      <c r="AU124" s="74">
        <v>170559.83485000001</v>
      </c>
      <c r="AV124" s="74">
        <v>7.5056317285631531</v>
      </c>
      <c r="AW124" s="74">
        <v>51.1</v>
      </c>
      <c r="AX124" s="74">
        <v>55.4</v>
      </c>
      <c r="AY124" s="57"/>
      <c r="AZ124" s="51"/>
      <c r="BA124" s="51"/>
      <c r="BB124" s="57"/>
      <c r="BC124" s="57"/>
      <c r="BD124" s="57"/>
      <c r="BE124" s="57"/>
      <c r="BF124" s="57"/>
      <c r="BG124" s="57"/>
      <c r="BH124" s="59"/>
      <c r="BI124" s="59"/>
      <c r="BJ124" s="59"/>
      <c r="BK124" s="59"/>
      <c r="BL124" s="59"/>
      <c r="BM124" s="59"/>
      <c r="BN124" s="59"/>
      <c r="BO124" s="59"/>
      <c r="BP124" s="59"/>
      <c r="BQ124" s="59"/>
      <c r="BR124" s="59"/>
      <c r="BS124" s="59"/>
      <c r="BT124" s="59"/>
      <c r="BU124" s="59"/>
      <c r="BV124" s="59"/>
      <c r="BW124" s="59"/>
      <c r="BX124" s="59"/>
    </row>
    <row r="125" spans="1:76" s="46" customFormat="1" ht="14.5" x14ac:dyDescent="0.35">
      <c r="A125" s="65">
        <v>41548</v>
      </c>
      <c r="B125" s="66">
        <f t="shared" si="12"/>
        <v>10.3</v>
      </c>
      <c r="C125" s="66">
        <f t="shared" si="13"/>
        <v>20.100000000000001</v>
      </c>
      <c r="D125" s="67">
        <f t="shared" si="14"/>
        <v>5.5708643736183632</v>
      </c>
      <c r="E125" s="67">
        <f t="shared" si="14"/>
        <v>11.05226280357248</v>
      </c>
      <c r="F125" s="67">
        <f t="shared" si="15"/>
        <v>10.999999999999996</v>
      </c>
      <c r="G125" s="66">
        <f t="shared" si="16"/>
        <v>11.399999999999995</v>
      </c>
      <c r="I125" s="67">
        <f t="shared" si="17"/>
        <v>7.5378673194093864</v>
      </c>
      <c r="J125" s="67">
        <f t="shared" si="17"/>
        <v>51.4</v>
      </c>
      <c r="K125" s="67">
        <f t="shared" si="17"/>
        <v>56.3</v>
      </c>
      <c r="M125" s="65">
        <v>41548</v>
      </c>
      <c r="N125" s="68">
        <v>154258.76915499999</v>
      </c>
      <c r="O125" s="68">
        <v>137838.05415499999</v>
      </c>
      <c r="P125" s="68">
        <v>16420.715</v>
      </c>
      <c r="Q125" s="68">
        <v>185293.75831400001</v>
      </c>
      <c r="R125" s="68">
        <v>5.5708643736183632</v>
      </c>
      <c r="S125" s="68">
        <v>11.05226280357248</v>
      </c>
      <c r="T125" s="51"/>
      <c r="U125" s="65">
        <v>41548</v>
      </c>
      <c r="V125" s="68">
        <v>14.2</v>
      </c>
      <c r="W125" s="65">
        <v>41548</v>
      </c>
      <c r="X125" s="68">
        <v>103.2</v>
      </c>
      <c r="Y125" s="68">
        <v>3.2000000000000028</v>
      </c>
      <c r="Z125" s="69">
        <f t="shared" si="18"/>
        <v>10.999999999999996</v>
      </c>
      <c r="AA125" s="68"/>
      <c r="AB125" s="65">
        <v>41548</v>
      </c>
      <c r="AC125" s="68">
        <v>101.9</v>
      </c>
      <c r="AD125" s="68">
        <v>1.9000000000000057</v>
      </c>
      <c r="AE125" s="68">
        <v>13.3</v>
      </c>
      <c r="AF125" s="68">
        <v>13</v>
      </c>
      <c r="AG125" s="70">
        <f t="shared" si="19"/>
        <v>13</v>
      </c>
      <c r="AH125" s="51"/>
      <c r="AI125" s="61">
        <f t="shared" si="20"/>
        <v>13.3</v>
      </c>
      <c r="AJ125" s="71">
        <f t="shared" si="21"/>
        <v>11.399999999999995</v>
      </c>
      <c r="AK125" s="65">
        <v>41548</v>
      </c>
      <c r="AL125" s="68">
        <v>20.100000000000001</v>
      </c>
      <c r="AM125" s="68">
        <v>10.3</v>
      </c>
      <c r="AN125" s="68">
        <v>9.6999999999999993</v>
      </c>
      <c r="AO125" s="51"/>
      <c r="AP125" s="71">
        <f t="shared" si="22"/>
        <v>9.6999999999999993</v>
      </c>
      <c r="AQ125" s="71">
        <f t="shared" si="23"/>
        <v>10.3</v>
      </c>
      <c r="AR125" s="51"/>
      <c r="AS125" s="57"/>
      <c r="AT125" s="73">
        <v>41548</v>
      </c>
      <c r="AU125" s="74">
        <v>154258.76915499999</v>
      </c>
      <c r="AV125" s="74">
        <v>7.5378673194093864</v>
      </c>
      <c r="AW125" s="74">
        <v>51.4</v>
      </c>
      <c r="AX125" s="74">
        <v>56.3</v>
      </c>
      <c r="AY125" s="57"/>
      <c r="AZ125" s="51"/>
      <c r="BA125" s="51"/>
      <c r="BB125" s="57"/>
      <c r="BC125" s="57"/>
      <c r="BD125" s="57"/>
      <c r="BE125" s="57"/>
      <c r="BF125" s="57"/>
      <c r="BG125" s="57"/>
      <c r="BH125" s="59"/>
      <c r="BI125" s="59"/>
      <c r="BJ125" s="59"/>
      <c r="BK125" s="59"/>
      <c r="BL125" s="59"/>
      <c r="BM125" s="59"/>
      <c r="BN125" s="59"/>
      <c r="BO125" s="59"/>
      <c r="BP125" s="59"/>
      <c r="BQ125" s="59"/>
      <c r="BR125" s="59"/>
      <c r="BS125" s="59"/>
      <c r="BT125" s="59"/>
      <c r="BU125" s="59"/>
      <c r="BV125" s="59"/>
      <c r="BW125" s="59"/>
      <c r="BX125" s="59"/>
    </row>
    <row r="126" spans="1:76" s="46" customFormat="1" ht="14.5" x14ac:dyDescent="0.35">
      <c r="A126" s="65">
        <v>41579</v>
      </c>
      <c r="B126" s="66">
        <f t="shared" si="12"/>
        <v>10</v>
      </c>
      <c r="C126" s="66">
        <f t="shared" si="13"/>
        <v>19.899999999999999</v>
      </c>
      <c r="D126" s="67">
        <f t="shared" si="14"/>
        <v>12.680852007627919</v>
      </c>
      <c r="E126" s="67">
        <f t="shared" si="14"/>
        <v>6.3019833623449069</v>
      </c>
      <c r="F126" s="67">
        <f t="shared" si="15"/>
        <v>11.2</v>
      </c>
      <c r="G126" s="66">
        <f t="shared" si="16"/>
        <v>11.999999999999996</v>
      </c>
      <c r="I126" s="67">
        <f t="shared" si="17"/>
        <v>5.2981542424621519</v>
      </c>
      <c r="J126" s="67">
        <f t="shared" si="17"/>
        <v>51.4</v>
      </c>
      <c r="K126" s="67">
        <f t="shared" si="17"/>
        <v>56</v>
      </c>
      <c r="M126" s="65">
        <v>41579</v>
      </c>
      <c r="N126" s="68">
        <v>168329.629372</v>
      </c>
      <c r="O126" s="68">
        <v>149899.254372</v>
      </c>
      <c r="P126" s="68">
        <v>18430.375</v>
      </c>
      <c r="Q126" s="68">
        <v>202082.96679899999</v>
      </c>
      <c r="R126" s="68">
        <v>12.680852007627919</v>
      </c>
      <c r="S126" s="68">
        <v>6.3019833623449069</v>
      </c>
      <c r="T126" s="51"/>
      <c r="U126" s="65">
        <v>41579</v>
      </c>
      <c r="V126" s="68">
        <v>14.2</v>
      </c>
      <c r="W126" s="65">
        <v>41579</v>
      </c>
      <c r="X126" s="68">
        <v>103</v>
      </c>
      <c r="Y126" s="68">
        <v>3</v>
      </c>
      <c r="Z126" s="69">
        <f t="shared" si="18"/>
        <v>11.2</v>
      </c>
      <c r="AA126" s="68"/>
      <c r="AB126" s="65">
        <v>41579</v>
      </c>
      <c r="AC126" s="68">
        <v>101.7</v>
      </c>
      <c r="AD126" s="68">
        <v>1.7000000000000028</v>
      </c>
      <c r="AE126" s="68">
        <v>13.7</v>
      </c>
      <c r="AF126" s="68">
        <v>13</v>
      </c>
      <c r="AG126" s="70">
        <f t="shared" si="19"/>
        <v>13</v>
      </c>
      <c r="AH126" s="51"/>
      <c r="AI126" s="61">
        <f t="shared" si="20"/>
        <v>13.7</v>
      </c>
      <c r="AJ126" s="71">
        <f t="shared" si="21"/>
        <v>11.999999999999996</v>
      </c>
      <c r="AK126" s="65">
        <v>41579</v>
      </c>
      <c r="AL126" s="68">
        <v>19.899999999999999</v>
      </c>
      <c r="AM126" s="68">
        <v>10</v>
      </c>
      <c r="AN126" s="68">
        <v>9.6999999999999993</v>
      </c>
      <c r="AO126" s="51"/>
      <c r="AP126" s="71">
        <f t="shared" si="22"/>
        <v>9.6999999999999993</v>
      </c>
      <c r="AQ126" s="71">
        <f t="shared" si="23"/>
        <v>10</v>
      </c>
      <c r="AR126" s="51"/>
      <c r="AS126" s="57"/>
      <c r="AT126" s="73">
        <v>41579</v>
      </c>
      <c r="AU126" s="74">
        <v>168329.629372</v>
      </c>
      <c r="AV126" s="74">
        <v>5.2981542424621519</v>
      </c>
      <c r="AW126" s="74">
        <v>51.4</v>
      </c>
      <c r="AX126" s="74">
        <v>56</v>
      </c>
      <c r="AY126" s="57"/>
      <c r="AZ126" s="51"/>
      <c r="BA126" s="51"/>
      <c r="BB126" s="57"/>
      <c r="BC126" s="57"/>
      <c r="BD126" s="57"/>
      <c r="BE126" s="57"/>
      <c r="BF126" s="57"/>
      <c r="BG126" s="57"/>
      <c r="BH126" s="59"/>
      <c r="BI126" s="59"/>
      <c r="BJ126" s="59"/>
      <c r="BK126" s="59"/>
      <c r="BL126" s="59"/>
      <c r="BM126" s="59"/>
      <c r="BN126" s="59"/>
      <c r="BO126" s="59"/>
      <c r="BP126" s="59"/>
      <c r="BQ126" s="59"/>
      <c r="BR126" s="59"/>
      <c r="BS126" s="59"/>
      <c r="BT126" s="59"/>
      <c r="BU126" s="59"/>
      <c r="BV126" s="59"/>
      <c r="BW126" s="59"/>
      <c r="BX126" s="59"/>
    </row>
    <row r="127" spans="1:76" s="46" customFormat="1" ht="14.5" x14ac:dyDescent="0.35">
      <c r="A127" s="65">
        <v>41609</v>
      </c>
      <c r="B127" s="66">
        <f t="shared" si="12"/>
        <v>9.6999999999999993</v>
      </c>
      <c r="C127" s="66">
        <f t="shared" si="13"/>
        <v>19.600000000000001</v>
      </c>
      <c r="D127" s="67">
        <f t="shared" si="14"/>
        <v>4.146078284583556</v>
      </c>
      <c r="E127" s="67">
        <f t="shared" si="14"/>
        <v>7.824386326583693</v>
      </c>
      <c r="F127" s="67">
        <f t="shared" si="15"/>
        <v>11.6</v>
      </c>
      <c r="G127" s="66">
        <f t="shared" si="16"/>
        <v>12.399999999999997</v>
      </c>
      <c r="I127" s="67">
        <f t="shared" si="17"/>
        <v>8.3372920884833661</v>
      </c>
      <c r="J127" s="67">
        <f t="shared" si="17"/>
        <v>51</v>
      </c>
      <c r="K127" s="67">
        <f t="shared" si="17"/>
        <v>54.6</v>
      </c>
      <c r="M127" s="65">
        <v>41609</v>
      </c>
      <c r="N127" s="68">
        <v>182138.822205</v>
      </c>
      <c r="O127" s="68">
        <v>161177.953205</v>
      </c>
      <c r="P127" s="68">
        <v>20960.868999999999</v>
      </c>
      <c r="Q127" s="68">
        <v>207367.33939400001</v>
      </c>
      <c r="R127" s="68">
        <v>4.146078284583556</v>
      </c>
      <c r="S127" s="68">
        <v>7.824386326583693</v>
      </c>
      <c r="T127" s="51"/>
      <c r="U127" s="65">
        <v>41609</v>
      </c>
      <c r="V127" s="68">
        <v>14.1</v>
      </c>
      <c r="W127" s="65">
        <v>41609</v>
      </c>
      <c r="X127" s="68">
        <v>102.5</v>
      </c>
      <c r="Y127" s="68">
        <v>2.5</v>
      </c>
      <c r="Z127" s="69">
        <f t="shared" si="18"/>
        <v>11.6</v>
      </c>
      <c r="AA127" s="68"/>
      <c r="AB127" s="65">
        <v>41609</v>
      </c>
      <c r="AC127" s="68">
        <v>101.2</v>
      </c>
      <c r="AD127" s="68">
        <v>1.2000000000000028</v>
      </c>
      <c r="AE127" s="68">
        <v>13.6</v>
      </c>
      <c r="AF127" s="68">
        <v>13.1</v>
      </c>
      <c r="AG127" s="70">
        <f t="shared" si="19"/>
        <v>13.1</v>
      </c>
      <c r="AH127" s="51"/>
      <c r="AI127" s="61">
        <f t="shared" si="20"/>
        <v>13.6</v>
      </c>
      <c r="AJ127" s="71">
        <f t="shared" si="21"/>
        <v>12.399999999999997</v>
      </c>
      <c r="AK127" s="65">
        <v>41609</v>
      </c>
      <c r="AL127" s="68">
        <v>19.600000000000001</v>
      </c>
      <c r="AM127" s="68">
        <v>9.6999999999999993</v>
      </c>
      <c r="AN127" s="68">
        <v>9.6999999999999993</v>
      </c>
      <c r="AO127" s="51"/>
      <c r="AP127" s="71">
        <f t="shared" si="22"/>
        <v>9.6999999999999993</v>
      </c>
      <c r="AQ127" s="71">
        <f t="shared" si="23"/>
        <v>9.6999999999999993</v>
      </c>
      <c r="AR127" s="51"/>
      <c r="AS127" s="57"/>
      <c r="AT127" s="73">
        <v>41609</v>
      </c>
      <c r="AU127" s="74">
        <v>182138.822205</v>
      </c>
      <c r="AV127" s="74">
        <v>8.3372920884833661</v>
      </c>
      <c r="AW127" s="74">
        <v>51</v>
      </c>
      <c r="AX127" s="74">
        <v>54.6</v>
      </c>
      <c r="AY127" s="57"/>
      <c r="AZ127" s="51"/>
      <c r="BA127" s="51"/>
      <c r="BB127" s="57"/>
      <c r="BC127" s="57"/>
      <c r="BD127" s="57"/>
      <c r="BE127" s="57"/>
      <c r="BF127" s="57"/>
      <c r="BG127" s="57"/>
      <c r="BH127" s="59"/>
      <c r="BI127" s="59"/>
      <c r="BJ127" s="59"/>
      <c r="BK127" s="59"/>
      <c r="BL127" s="59"/>
      <c r="BM127" s="59"/>
      <c r="BN127" s="59"/>
      <c r="BO127" s="59"/>
      <c r="BP127" s="59"/>
      <c r="BQ127" s="59"/>
      <c r="BR127" s="59"/>
      <c r="BS127" s="59"/>
      <c r="BT127" s="59"/>
      <c r="BU127" s="59"/>
      <c r="BV127" s="59"/>
      <c r="BW127" s="59"/>
      <c r="BX127" s="59"/>
    </row>
    <row r="128" spans="1:76" s="46" customFormat="1" ht="14.5" x14ac:dyDescent="0.35">
      <c r="A128" s="65">
        <v>41640</v>
      </c>
      <c r="B128" s="66">
        <f t="shared" si="12"/>
        <v>8.6</v>
      </c>
      <c r="C128" s="66">
        <f t="shared" si="13"/>
        <v>17.899999999999999</v>
      </c>
      <c r="D128" s="67">
        <f t="shared" si="14"/>
        <v>10.544875178839378</v>
      </c>
      <c r="E128" s="67">
        <f t="shared" si="14"/>
        <v>9.5696049490658535</v>
      </c>
      <c r="F128" s="67">
        <f t="shared" si="15"/>
        <v>11.8</v>
      </c>
      <c r="G128" s="66">
        <f t="shared" si="16"/>
        <v>10.700000000000006</v>
      </c>
      <c r="I128" s="67">
        <f t="shared" si="17"/>
        <v>9.9347937259172721</v>
      </c>
      <c r="J128" s="67">
        <f t="shared" si="17"/>
        <v>50.5</v>
      </c>
      <c r="K128" s="67">
        <f t="shared" si="17"/>
        <v>53.4</v>
      </c>
      <c r="M128" s="65">
        <v>41640</v>
      </c>
      <c r="N128" s="68">
        <v>175014.288271</v>
      </c>
      <c r="O128" s="68">
        <v>152582.30896299999</v>
      </c>
      <c r="P128" s="68">
        <v>22431.979308000002</v>
      </c>
      <c r="Q128" s="68">
        <v>207036.945706</v>
      </c>
      <c r="R128" s="68">
        <v>10.544875178839378</v>
      </c>
      <c r="S128" s="68">
        <v>9.5696049490658535</v>
      </c>
      <c r="T128" s="51"/>
      <c r="U128" s="65">
        <v>41640</v>
      </c>
      <c r="V128" s="68">
        <v>14.3</v>
      </c>
      <c r="W128" s="65">
        <v>41640</v>
      </c>
      <c r="X128" s="68">
        <v>102.5</v>
      </c>
      <c r="Y128" s="68">
        <v>2.5</v>
      </c>
      <c r="Z128" s="69">
        <f t="shared" si="18"/>
        <v>11.8</v>
      </c>
      <c r="AA128" s="68"/>
      <c r="AB128" s="65">
        <v>41640</v>
      </c>
      <c r="AC128" s="68">
        <v>101.1</v>
      </c>
      <c r="AD128" s="68">
        <v>1.0999999999999943</v>
      </c>
      <c r="AE128" s="68"/>
      <c r="AF128" s="68"/>
      <c r="AG128" s="70">
        <f t="shared" si="19"/>
        <v>11.8</v>
      </c>
      <c r="AH128" s="51"/>
      <c r="AI128" s="61">
        <f t="shared" si="20"/>
        <v>11.8</v>
      </c>
      <c r="AJ128" s="71">
        <f t="shared" si="21"/>
        <v>10.700000000000006</v>
      </c>
      <c r="AK128" s="65">
        <v>41640</v>
      </c>
      <c r="AL128" s="68">
        <v>17.899999999999999</v>
      </c>
      <c r="AM128" s="68"/>
      <c r="AN128" s="68"/>
      <c r="AO128" s="51"/>
      <c r="AP128" s="71">
        <f t="shared" si="22"/>
        <v>8.6</v>
      </c>
      <c r="AQ128" s="71">
        <f t="shared" si="23"/>
        <v>8.6</v>
      </c>
      <c r="AR128" s="51"/>
      <c r="AS128" s="57"/>
      <c r="AT128" s="73">
        <v>41640</v>
      </c>
      <c r="AU128" s="74">
        <v>175014.288271</v>
      </c>
      <c r="AV128" s="74">
        <v>9.9347937259172721</v>
      </c>
      <c r="AW128" s="74">
        <v>50.5</v>
      </c>
      <c r="AX128" s="74">
        <v>53.4</v>
      </c>
      <c r="AY128" s="57"/>
      <c r="AZ128" s="51"/>
      <c r="BA128" s="51"/>
      <c r="BB128" s="57"/>
      <c r="BC128" s="57"/>
      <c r="BD128" s="57"/>
      <c r="BE128" s="57"/>
      <c r="BF128" s="57"/>
      <c r="BG128" s="57"/>
      <c r="BH128" s="59"/>
      <c r="BI128" s="59"/>
      <c r="BJ128" s="59"/>
      <c r="BK128" s="59"/>
      <c r="BL128" s="59"/>
      <c r="BM128" s="59"/>
      <c r="BN128" s="59"/>
      <c r="BO128" s="59"/>
      <c r="BP128" s="59"/>
      <c r="BQ128" s="59"/>
      <c r="BR128" s="59"/>
      <c r="BS128" s="59"/>
      <c r="BT128" s="59"/>
      <c r="BU128" s="59"/>
      <c r="BV128" s="59"/>
      <c r="BW128" s="59"/>
      <c r="BX128" s="59"/>
    </row>
    <row r="129" spans="1:76" s="46" customFormat="1" ht="14.5" x14ac:dyDescent="0.35">
      <c r="A129" s="65">
        <v>41671</v>
      </c>
      <c r="B129" s="66">
        <f t="shared" si="12"/>
        <v>8.6</v>
      </c>
      <c r="C129" s="66">
        <f t="shared" si="13"/>
        <v>17.899999999999999</v>
      </c>
      <c r="D129" s="67">
        <f t="shared" si="14"/>
        <v>-18.12700742649838</v>
      </c>
      <c r="E129" s="67">
        <f t="shared" si="14"/>
        <v>10.034087967071393</v>
      </c>
      <c r="F129" s="67">
        <f t="shared" si="15"/>
        <v>12.2</v>
      </c>
      <c r="G129" s="66">
        <f t="shared" si="16"/>
        <v>11.000000000000004</v>
      </c>
      <c r="I129" s="67">
        <f t="shared" si="17"/>
        <v>9.805220870689304</v>
      </c>
      <c r="J129" s="67">
        <f t="shared" si="17"/>
        <v>50.2</v>
      </c>
      <c r="K129" s="67">
        <f t="shared" si="17"/>
        <v>55</v>
      </c>
      <c r="M129" s="65">
        <v>41671</v>
      </c>
      <c r="N129" s="68">
        <v>136621.45060000001</v>
      </c>
      <c r="O129" s="68">
        <v>118544.996377</v>
      </c>
      <c r="P129" s="68">
        <v>18076.454223000001</v>
      </c>
      <c r="Q129" s="68">
        <v>114052.47708</v>
      </c>
      <c r="R129" s="68">
        <v>-18.12700742649838</v>
      </c>
      <c r="S129" s="68">
        <v>10.034087967071393</v>
      </c>
      <c r="T129" s="51"/>
      <c r="U129" s="65">
        <v>41671</v>
      </c>
      <c r="V129" s="68">
        <v>14.2</v>
      </c>
      <c r="W129" s="65">
        <v>41671</v>
      </c>
      <c r="X129" s="68">
        <v>102</v>
      </c>
      <c r="Y129" s="68">
        <v>2</v>
      </c>
      <c r="Z129" s="69">
        <f t="shared" si="18"/>
        <v>12.2</v>
      </c>
      <c r="AA129" s="68"/>
      <c r="AB129" s="65">
        <v>41671</v>
      </c>
      <c r="AC129" s="68">
        <v>100.8</v>
      </c>
      <c r="AD129" s="68">
        <v>0.79999999999999716</v>
      </c>
      <c r="AE129" s="68"/>
      <c r="AF129" s="68">
        <v>11.8</v>
      </c>
      <c r="AG129" s="70">
        <f t="shared" si="19"/>
        <v>11.8</v>
      </c>
      <c r="AH129" s="51"/>
      <c r="AI129" s="61">
        <f t="shared" si="20"/>
        <v>11.8</v>
      </c>
      <c r="AJ129" s="71">
        <f t="shared" si="21"/>
        <v>11.000000000000004</v>
      </c>
      <c r="AK129" s="65">
        <v>41671</v>
      </c>
      <c r="AL129" s="68">
        <v>17.899999999999999</v>
      </c>
      <c r="AM129" s="68"/>
      <c r="AN129" s="68">
        <v>8.6</v>
      </c>
      <c r="AO129" s="51"/>
      <c r="AP129" s="71">
        <f t="shared" si="22"/>
        <v>8.6</v>
      </c>
      <c r="AQ129" s="71">
        <f t="shared" si="23"/>
        <v>8.6</v>
      </c>
      <c r="AR129" s="51"/>
      <c r="AS129" s="57"/>
      <c r="AT129" s="73">
        <v>41671</v>
      </c>
      <c r="AU129" s="74">
        <v>136621.45060000001</v>
      </c>
      <c r="AV129" s="74">
        <v>9.805220870689304</v>
      </c>
      <c r="AW129" s="74">
        <v>50.2</v>
      </c>
      <c r="AX129" s="74">
        <v>55</v>
      </c>
      <c r="AY129" s="57"/>
      <c r="AZ129" s="51"/>
      <c r="BA129" s="51"/>
      <c r="BB129" s="57"/>
      <c r="BC129" s="57"/>
      <c r="BD129" s="57"/>
      <c r="BE129" s="57"/>
      <c r="BF129" s="57"/>
      <c r="BG129" s="57"/>
      <c r="BH129" s="59"/>
      <c r="BI129" s="59"/>
      <c r="BJ129" s="59"/>
      <c r="BK129" s="59"/>
      <c r="BL129" s="59"/>
      <c r="BM129" s="59"/>
      <c r="BN129" s="59"/>
      <c r="BO129" s="59"/>
      <c r="BP129" s="59"/>
      <c r="BQ129" s="59"/>
      <c r="BR129" s="59"/>
      <c r="BS129" s="59"/>
      <c r="BT129" s="59"/>
      <c r="BU129" s="59"/>
      <c r="BV129" s="59"/>
      <c r="BW129" s="59"/>
      <c r="BX129" s="59"/>
    </row>
    <row r="130" spans="1:76" s="46" customFormat="1" ht="14.5" x14ac:dyDescent="0.35">
      <c r="A130" s="65">
        <v>41699</v>
      </c>
      <c r="B130" s="66">
        <f t="shared" si="12"/>
        <v>8.8000000000000007</v>
      </c>
      <c r="C130" s="66">
        <f t="shared" si="13"/>
        <v>17.600000000000001</v>
      </c>
      <c r="D130" s="67">
        <f t="shared" si="14"/>
        <v>-6.6447268341539969</v>
      </c>
      <c r="E130" s="67">
        <f t="shared" si="14"/>
        <v>-12.523807416517963</v>
      </c>
      <c r="F130" s="67">
        <f t="shared" si="15"/>
        <v>11.499999999999995</v>
      </c>
      <c r="G130" s="66">
        <f t="shared" si="16"/>
        <v>10.999999999999996</v>
      </c>
      <c r="I130" s="67">
        <f t="shared" si="17"/>
        <v>-11.470114732872629</v>
      </c>
      <c r="J130" s="67">
        <f t="shared" si="17"/>
        <v>50.3</v>
      </c>
      <c r="K130" s="67">
        <f t="shared" si="17"/>
        <v>54.5</v>
      </c>
      <c r="M130" s="65">
        <v>41699</v>
      </c>
      <c r="N130" s="68">
        <v>162016.97263999999</v>
      </c>
      <c r="O130" s="68">
        <v>143619.84160099999</v>
      </c>
      <c r="P130" s="68">
        <v>18397.131039</v>
      </c>
      <c r="Q130" s="68">
        <v>170001.62493300001</v>
      </c>
      <c r="R130" s="68">
        <v>-6.6447268341539969</v>
      </c>
      <c r="S130" s="68">
        <v>-12.523807416517963</v>
      </c>
      <c r="T130" s="51"/>
      <c r="U130" s="65">
        <v>41699</v>
      </c>
      <c r="V130" s="68">
        <v>13.9</v>
      </c>
      <c r="W130" s="65">
        <v>41699</v>
      </c>
      <c r="X130" s="68">
        <v>102.4</v>
      </c>
      <c r="Y130" s="68">
        <v>2.4000000000000057</v>
      </c>
      <c r="Z130" s="69">
        <f t="shared" si="18"/>
        <v>11.499999999999995</v>
      </c>
      <c r="AA130" s="68"/>
      <c r="AB130" s="65">
        <v>41699</v>
      </c>
      <c r="AC130" s="68">
        <v>101.2</v>
      </c>
      <c r="AD130" s="68">
        <v>1.2000000000000028</v>
      </c>
      <c r="AE130" s="68">
        <v>12.2</v>
      </c>
      <c r="AF130" s="68">
        <v>12</v>
      </c>
      <c r="AG130" s="70">
        <f t="shared" si="19"/>
        <v>12</v>
      </c>
      <c r="AH130" s="51"/>
      <c r="AI130" s="61">
        <f t="shared" si="20"/>
        <v>12.2</v>
      </c>
      <c r="AJ130" s="71">
        <f t="shared" si="21"/>
        <v>10.999999999999996</v>
      </c>
      <c r="AK130" s="65">
        <v>41699</v>
      </c>
      <c r="AL130" s="68">
        <v>17.600000000000001</v>
      </c>
      <c r="AM130" s="68">
        <v>8.8000000000000007</v>
      </c>
      <c r="AN130" s="68">
        <v>8.6999999999999993</v>
      </c>
      <c r="AO130" s="51"/>
      <c r="AP130" s="71">
        <f t="shared" si="22"/>
        <v>8.6999999999999993</v>
      </c>
      <c r="AQ130" s="71">
        <f t="shared" si="23"/>
        <v>8.8000000000000007</v>
      </c>
      <c r="AR130" s="51"/>
      <c r="AS130" s="57"/>
      <c r="AT130" s="73">
        <v>41699</v>
      </c>
      <c r="AU130" s="74">
        <v>162016.97263999999</v>
      </c>
      <c r="AV130" s="74">
        <v>-11.470114732872629</v>
      </c>
      <c r="AW130" s="74">
        <v>50.3</v>
      </c>
      <c r="AX130" s="74">
        <v>54.5</v>
      </c>
      <c r="AY130" s="57"/>
      <c r="AZ130" s="51"/>
      <c r="BA130" s="51"/>
      <c r="BB130" s="57"/>
      <c r="BC130" s="57"/>
      <c r="BD130" s="57"/>
      <c r="BE130" s="57"/>
      <c r="BF130" s="57"/>
      <c r="BG130" s="57"/>
      <c r="BH130" s="59"/>
      <c r="BI130" s="59"/>
      <c r="BJ130" s="59"/>
      <c r="BK130" s="59"/>
      <c r="BL130" s="59"/>
      <c r="BM130" s="59"/>
      <c r="BN130" s="59"/>
      <c r="BO130" s="59"/>
      <c r="BP130" s="59"/>
      <c r="BQ130" s="59"/>
      <c r="BR130" s="59"/>
      <c r="BS130" s="59"/>
      <c r="BT130" s="59"/>
      <c r="BU130" s="59"/>
      <c r="BV130" s="59"/>
      <c r="BW130" s="59"/>
      <c r="BX130" s="59"/>
    </row>
    <row r="131" spans="1:76" s="46" customFormat="1" ht="14.5" x14ac:dyDescent="0.35">
      <c r="A131" s="65">
        <v>41730</v>
      </c>
      <c r="B131" s="66">
        <f t="shared" si="12"/>
        <v>8.6999999999999993</v>
      </c>
      <c r="C131" s="66">
        <f t="shared" si="13"/>
        <v>17.3</v>
      </c>
      <c r="D131" s="67">
        <f t="shared" si="14"/>
        <v>0.81242638049679805</v>
      </c>
      <c r="E131" s="67">
        <f t="shared" si="14"/>
        <v>-1.5476420026037565</v>
      </c>
      <c r="F131" s="67">
        <f t="shared" si="15"/>
        <v>11.900000000000002</v>
      </c>
      <c r="G131" s="66">
        <f t="shared" si="16"/>
        <v>11.100000000000003</v>
      </c>
      <c r="I131" s="67">
        <f t="shared" si="17"/>
        <v>0.72187894219202653</v>
      </c>
      <c r="J131" s="67">
        <f t="shared" si="17"/>
        <v>50.4</v>
      </c>
      <c r="K131" s="67">
        <f t="shared" si="17"/>
        <v>54.8</v>
      </c>
      <c r="M131" s="65">
        <v>41730</v>
      </c>
      <c r="N131" s="68">
        <v>169785.916707</v>
      </c>
      <c r="O131" s="68">
        <v>148166.613789</v>
      </c>
      <c r="P131" s="68">
        <v>21619.302918000001</v>
      </c>
      <c r="Q131" s="68">
        <v>188449.58116900001</v>
      </c>
      <c r="R131" s="68">
        <v>0.81242638049679805</v>
      </c>
      <c r="S131" s="68">
        <v>-1.5476420026037565</v>
      </c>
      <c r="T131" s="51"/>
      <c r="U131" s="65">
        <v>41730</v>
      </c>
      <c r="V131" s="68">
        <v>13.7</v>
      </c>
      <c r="W131" s="65">
        <v>41730</v>
      </c>
      <c r="X131" s="68">
        <v>101.8</v>
      </c>
      <c r="Y131" s="68">
        <v>1.7999999999999972</v>
      </c>
      <c r="Z131" s="69">
        <f t="shared" si="18"/>
        <v>11.900000000000002</v>
      </c>
      <c r="AA131" s="68"/>
      <c r="AB131" s="65">
        <v>41730</v>
      </c>
      <c r="AC131" s="68">
        <v>100.8</v>
      </c>
      <c r="AD131" s="68">
        <v>0.79999999999999716</v>
      </c>
      <c r="AE131" s="68">
        <v>11.9</v>
      </c>
      <c r="AF131" s="68">
        <v>12</v>
      </c>
      <c r="AG131" s="70">
        <f t="shared" si="19"/>
        <v>12</v>
      </c>
      <c r="AH131" s="51"/>
      <c r="AI131" s="61">
        <f t="shared" si="20"/>
        <v>11.9</v>
      </c>
      <c r="AJ131" s="71">
        <f t="shared" si="21"/>
        <v>11.100000000000003</v>
      </c>
      <c r="AK131" s="65">
        <v>41730</v>
      </c>
      <c r="AL131" s="68">
        <v>17.3</v>
      </c>
      <c r="AM131" s="68">
        <v>8.6999999999999993</v>
      </c>
      <c r="AN131" s="68">
        <v>8.6999999999999993</v>
      </c>
      <c r="AO131" s="51"/>
      <c r="AP131" s="71">
        <f t="shared" si="22"/>
        <v>8.6999999999999993</v>
      </c>
      <c r="AQ131" s="71">
        <f t="shared" si="23"/>
        <v>8.6999999999999993</v>
      </c>
      <c r="AR131" s="51"/>
      <c r="AS131" s="57"/>
      <c r="AT131" s="73">
        <v>41730</v>
      </c>
      <c r="AU131" s="74">
        <v>169785.916707</v>
      </c>
      <c r="AV131" s="74">
        <v>0.72187894219202653</v>
      </c>
      <c r="AW131" s="74">
        <v>50.4</v>
      </c>
      <c r="AX131" s="74">
        <v>54.8</v>
      </c>
      <c r="AY131" s="57"/>
      <c r="AZ131" s="51"/>
      <c r="BA131" s="51"/>
      <c r="BB131" s="57"/>
      <c r="BC131" s="57"/>
      <c r="BD131" s="57"/>
      <c r="BE131" s="57"/>
      <c r="BF131" s="57"/>
      <c r="BG131" s="57"/>
      <c r="BH131" s="59"/>
      <c r="BI131" s="59"/>
      <c r="BJ131" s="59"/>
      <c r="BK131" s="59"/>
      <c r="BL131" s="59"/>
      <c r="BM131" s="59"/>
      <c r="BN131" s="59"/>
      <c r="BO131" s="59"/>
      <c r="BP131" s="59"/>
      <c r="BQ131" s="59"/>
      <c r="BR131" s="59"/>
      <c r="BS131" s="59"/>
      <c r="BT131" s="59"/>
      <c r="BU131" s="59"/>
      <c r="BV131" s="59"/>
      <c r="BW131" s="59"/>
      <c r="BX131" s="59"/>
    </row>
    <row r="132" spans="1:76" s="46" customFormat="1" ht="14.5" x14ac:dyDescent="0.35">
      <c r="A132" s="65">
        <v>41760</v>
      </c>
      <c r="B132" s="66">
        <f t="shared" si="12"/>
        <v>8.8000000000000007</v>
      </c>
      <c r="C132" s="66">
        <f t="shared" si="13"/>
        <v>17.2</v>
      </c>
      <c r="D132" s="67">
        <f t="shared" si="14"/>
        <v>7.0707832101189805</v>
      </c>
      <c r="E132" s="67">
        <f t="shared" si="14"/>
        <v>-3.3242241065679954</v>
      </c>
      <c r="F132" s="67">
        <f t="shared" si="15"/>
        <v>11.4</v>
      </c>
      <c r="G132" s="66">
        <f t="shared" si="16"/>
        <v>10.900000000000006</v>
      </c>
      <c r="I132" s="67">
        <f t="shared" si="17"/>
        <v>-1.6441798483101722</v>
      </c>
      <c r="J132" s="67">
        <f t="shared" si="17"/>
        <v>50.8</v>
      </c>
      <c r="K132" s="67">
        <f t="shared" si="17"/>
        <v>55.5</v>
      </c>
      <c r="M132" s="65">
        <v>41760</v>
      </c>
      <c r="N132" s="68">
        <v>159357.003386</v>
      </c>
      <c r="O132" s="68">
        <v>139306.70396300001</v>
      </c>
      <c r="P132" s="68">
        <v>20050.299423</v>
      </c>
      <c r="Q132" s="68">
        <v>195596.39132200001</v>
      </c>
      <c r="R132" s="68">
        <v>7.0707832101189805</v>
      </c>
      <c r="S132" s="68">
        <v>-3.3242241065679954</v>
      </c>
      <c r="T132" s="51"/>
      <c r="U132" s="65">
        <v>41760</v>
      </c>
      <c r="V132" s="68">
        <v>13.9</v>
      </c>
      <c r="W132" s="65">
        <v>41760</v>
      </c>
      <c r="X132" s="68">
        <v>102.5</v>
      </c>
      <c r="Y132" s="68">
        <v>2.5</v>
      </c>
      <c r="Z132" s="69">
        <f t="shared" si="18"/>
        <v>11.4</v>
      </c>
      <c r="AA132" s="68"/>
      <c r="AB132" s="65">
        <v>41760</v>
      </c>
      <c r="AC132" s="68">
        <v>101.6</v>
      </c>
      <c r="AD132" s="68">
        <v>1.5999999999999943</v>
      </c>
      <c r="AE132" s="68">
        <v>12.5</v>
      </c>
      <c r="AF132" s="68">
        <v>12.1</v>
      </c>
      <c r="AG132" s="70">
        <f t="shared" si="19"/>
        <v>12.1</v>
      </c>
      <c r="AH132" s="51"/>
      <c r="AI132" s="61">
        <f t="shared" si="20"/>
        <v>12.5</v>
      </c>
      <c r="AJ132" s="71">
        <f t="shared" si="21"/>
        <v>10.900000000000006</v>
      </c>
      <c r="AK132" s="65">
        <v>41760</v>
      </c>
      <c r="AL132" s="68">
        <v>17.2</v>
      </c>
      <c r="AM132" s="68">
        <v>8.8000000000000007</v>
      </c>
      <c r="AN132" s="68">
        <v>8.6999999999999993</v>
      </c>
      <c r="AO132" s="51"/>
      <c r="AP132" s="71">
        <f t="shared" si="22"/>
        <v>8.6999999999999993</v>
      </c>
      <c r="AQ132" s="71">
        <f t="shared" si="23"/>
        <v>8.8000000000000007</v>
      </c>
      <c r="AR132" s="51"/>
      <c r="AS132" s="57"/>
      <c r="AT132" s="73">
        <v>41760</v>
      </c>
      <c r="AU132" s="74">
        <v>159357.003386</v>
      </c>
      <c r="AV132" s="74">
        <v>-1.6441798483101722</v>
      </c>
      <c r="AW132" s="74">
        <v>50.8</v>
      </c>
      <c r="AX132" s="74">
        <v>55.5</v>
      </c>
      <c r="AY132" s="57"/>
      <c r="AZ132" s="51"/>
      <c r="BA132" s="51"/>
      <c r="BB132" s="57"/>
      <c r="BC132" s="57"/>
      <c r="BD132" s="57"/>
      <c r="BE132" s="57"/>
      <c r="BF132" s="57"/>
      <c r="BG132" s="57"/>
      <c r="BH132" s="59"/>
      <c r="BI132" s="59"/>
      <c r="BJ132" s="59"/>
      <c r="BK132" s="59"/>
      <c r="BL132" s="59"/>
      <c r="BM132" s="59"/>
      <c r="BN132" s="59"/>
      <c r="BO132" s="59"/>
      <c r="BP132" s="59"/>
      <c r="BQ132" s="59"/>
      <c r="BR132" s="59"/>
      <c r="BS132" s="59"/>
      <c r="BT132" s="59"/>
      <c r="BU132" s="59"/>
      <c r="BV132" s="59"/>
      <c r="BW132" s="59"/>
      <c r="BX132" s="59"/>
    </row>
    <row r="133" spans="1:76" s="46" customFormat="1" ht="14.5" x14ac:dyDescent="0.35">
      <c r="A133" s="65">
        <v>41791</v>
      </c>
      <c r="B133" s="66">
        <f t="shared" si="12"/>
        <v>9.1999999999999993</v>
      </c>
      <c r="C133" s="66">
        <f t="shared" si="13"/>
        <v>17.3</v>
      </c>
      <c r="D133" s="67">
        <f t="shared" si="14"/>
        <v>7.1865276844871904</v>
      </c>
      <c r="E133" s="67">
        <f t="shared" si="14"/>
        <v>4.684619934402444</v>
      </c>
      <c r="F133" s="67">
        <f t="shared" si="15"/>
        <v>11.700000000000003</v>
      </c>
      <c r="G133" s="66">
        <f t="shared" si="16"/>
        <v>10.800000000000006</v>
      </c>
      <c r="I133" s="67">
        <f t="shared" si="17"/>
        <v>5.3715150913282512</v>
      </c>
      <c r="J133" s="67">
        <f t="shared" si="17"/>
        <v>51</v>
      </c>
      <c r="K133" s="67">
        <f t="shared" si="17"/>
        <v>55</v>
      </c>
      <c r="M133" s="65">
        <v>41791</v>
      </c>
      <c r="N133" s="68">
        <v>154862.31171800001</v>
      </c>
      <c r="O133" s="68">
        <v>136759.59527300001</v>
      </c>
      <c r="P133" s="68">
        <v>18102.716444999998</v>
      </c>
      <c r="Q133" s="68">
        <v>186756.47930800001</v>
      </c>
      <c r="R133" s="68">
        <v>7.1865276844871904</v>
      </c>
      <c r="S133" s="68">
        <v>4.684619934402444</v>
      </c>
      <c r="T133" s="51"/>
      <c r="U133" s="65">
        <v>41791</v>
      </c>
      <c r="V133" s="68">
        <v>14</v>
      </c>
      <c r="W133" s="65">
        <v>41791</v>
      </c>
      <c r="X133" s="68">
        <v>102.3</v>
      </c>
      <c r="Y133" s="68">
        <v>2.2999999999999972</v>
      </c>
      <c r="Z133" s="69">
        <f t="shared" si="18"/>
        <v>11.700000000000003</v>
      </c>
      <c r="AA133" s="68"/>
      <c r="AB133" s="65">
        <v>41791</v>
      </c>
      <c r="AC133" s="68">
        <v>101.6</v>
      </c>
      <c r="AD133" s="68">
        <v>1.5999999999999943</v>
      </c>
      <c r="AE133" s="68">
        <v>12.4</v>
      </c>
      <c r="AF133" s="68">
        <v>12.1</v>
      </c>
      <c r="AG133" s="70">
        <f t="shared" si="19"/>
        <v>12.1</v>
      </c>
      <c r="AH133" s="51"/>
      <c r="AI133" s="61">
        <f t="shared" si="20"/>
        <v>12.4</v>
      </c>
      <c r="AJ133" s="71">
        <f t="shared" si="21"/>
        <v>10.800000000000006</v>
      </c>
      <c r="AK133" s="65">
        <v>41791</v>
      </c>
      <c r="AL133" s="68">
        <v>17.3</v>
      </c>
      <c r="AM133" s="68">
        <v>9.1999999999999993</v>
      </c>
      <c r="AN133" s="68">
        <v>8.8000000000000007</v>
      </c>
      <c r="AO133" s="51"/>
      <c r="AP133" s="71">
        <f t="shared" si="22"/>
        <v>8.8000000000000007</v>
      </c>
      <c r="AQ133" s="71">
        <f t="shared" si="23"/>
        <v>9.1999999999999993</v>
      </c>
      <c r="AR133" s="51"/>
      <c r="AS133" s="57"/>
      <c r="AT133" s="73">
        <v>41791</v>
      </c>
      <c r="AU133" s="74">
        <v>154862.31171800001</v>
      </c>
      <c r="AV133" s="74">
        <v>5.3715150913282512</v>
      </c>
      <c r="AW133" s="74">
        <v>51</v>
      </c>
      <c r="AX133" s="74">
        <v>55</v>
      </c>
      <c r="AY133" s="57"/>
      <c r="AZ133" s="51"/>
      <c r="BA133" s="51"/>
      <c r="BB133" s="57"/>
      <c r="BC133" s="57"/>
      <c r="BD133" s="57"/>
      <c r="BE133" s="57"/>
      <c r="BF133" s="57"/>
      <c r="BG133" s="57"/>
      <c r="BH133" s="59"/>
      <c r="BI133" s="59"/>
      <c r="BJ133" s="59"/>
      <c r="BK133" s="59"/>
      <c r="BL133" s="59"/>
      <c r="BM133" s="59"/>
      <c r="BN133" s="59"/>
      <c r="BO133" s="59"/>
      <c r="BP133" s="59"/>
      <c r="BQ133" s="59"/>
      <c r="BR133" s="59"/>
      <c r="BS133" s="59"/>
      <c r="BT133" s="59"/>
      <c r="BU133" s="59"/>
      <c r="BV133" s="59"/>
      <c r="BW133" s="59"/>
      <c r="BX133" s="59"/>
    </row>
    <row r="134" spans="1:76" s="46" customFormat="1" ht="14.5" x14ac:dyDescent="0.35">
      <c r="A134" s="65">
        <v>41821</v>
      </c>
      <c r="B134" s="66">
        <f t="shared" si="12"/>
        <v>9</v>
      </c>
      <c r="C134" s="66">
        <f t="shared" si="13"/>
        <v>17</v>
      </c>
      <c r="D134" s="67">
        <f t="shared" si="14"/>
        <v>14.430849652088593</v>
      </c>
      <c r="E134" s="67">
        <f t="shared" si="14"/>
        <v>-1.3757587253051782</v>
      </c>
      <c r="F134" s="67">
        <f t="shared" si="15"/>
        <v>11.100000000000003</v>
      </c>
      <c r="G134" s="66">
        <f t="shared" si="16"/>
        <v>10.600000000000005</v>
      </c>
      <c r="I134" s="67">
        <f t="shared" si="17"/>
        <v>-1.6448726560142057</v>
      </c>
      <c r="J134" s="67">
        <f t="shared" si="17"/>
        <v>51.7</v>
      </c>
      <c r="K134" s="67">
        <f t="shared" si="17"/>
        <v>54.2</v>
      </c>
      <c r="M134" s="65">
        <v>41821</v>
      </c>
      <c r="N134" s="68">
        <v>165391.131933</v>
      </c>
      <c r="O134" s="68">
        <v>146705.72184899999</v>
      </c>
      <c r="P134" s="68">
        <v>18685.410083999999</v>
      </c>
      <c r="Q134" s="68">
        <v>212744.123506</v>
      </c>
      <c r="R134" s="68">
        <v>14.430849652088593</v>
      </c>
      <c r="S134" s="68">
        <v>-1.3757587253051782</v>
      </c>
      <c r="T134" s="51"/>
      <c r="U134" s="65">
        <v>41821</v>
      </c>
      <c r="V134" s="68">
        <v>13.4</v>
      </c>
      <c r="W134" s="65">
        <v>41821</v>
      </c>
      <c r="X134" s="68">
        <v>102.3</v>
      </c>
      <c r="Y134" s="68">
        <v>2.2999999999999972</v>
      </c>
      <c r="Z134" s="69">
        <f t="shared" si="18"/>
        <v>11.100000000000003</v>
      </c>
      <c r="AA134" s="68"/>
      <c r="AB134" s="65">
        <v>41821</v>
      </c>
      <c r="AC134" s="68">
        <v>101.6</v>
      </c>
      <c r="AD134" s="68">
        <v>1.5999999999999943</v>
      </c>
      <c r="AE134" s="68">
        <v>12.2</v>
      </c>
      <c r="AF134" s="68">
        <v>12.1</v>
      </c>
      <c r="AG134" s="70">
        <f t="shared" si="19"/>
        <v>12.1</v>
      </c>
      <c r="AH134" s="51"/>
      <c r="AI134" s="61">
        <f t="shared" si="20"/>
        <v>12.2</v>
      </c>
      <c r="AJ134" s="71">
        <f t="shared" si="21"/>
        <v>10.600000000000005</v>
      </c>
      <c r="AK134" s="65">
        <v>41821</v>
      </c>
      <c r="AL134" s="68">
        <v>17</v>
      </c>
      <c r="AM134" s="68">
        <v>9</v>
      </c>
      <c r="AN134" s="68">
        <v>8.8000000000000007</v>
      </c>
      <c r="AO134" s="51"/>
      <c r="AP134" s="71">
        <f t="shared" si="22"/>
        <v>8.8000000000000007</v>
      </c>
      <c r="AQ134" s="71">
        <f t="shared" si="23"/>
        <v>9</v>
      </c>
      <c r="AR134" s="51"/>
      <c r="AS134" s="57"/>
      <c r="AT134" s="73">
        <v>41821</v>
      </c>
      <c r="AU134" s="74">
        <v>165391.131933</v>
      </c>
      <c r="AV134" s="74">
        <v>-1.6448726560142057</v>
      </c>
      <c r="AW134" s="74">
        <v>51.7</v>
      </c>
      <c r="AX134" s="74">
        <v>54.2</v>
      </c>
      <c r="AY134" s="57"/>
      <c r="AZ134" s="51"/>
      <c r="BA134" s="51"/>
      <c r="BB134" s="57"/>
      <c r="BC134" s="57"/>
      <c r="BD134" s="57"/>
      <c r="BE134" s="57"/>
      <c r="BF134" s="57"/>
      <c r="BG134" s="57"/>
      <c r="BH134" s="59"/>
      <c r="BI134" s="59"/>
      <c r="BJ134" s="59"/>
      <c r="BK134" s="59"/>
      <c r="BL134" s="59"/>
      <c r="BM134" s="59"/>
      <c r="BN134" s="59"/>
      <c r="BO134" s="59"/>
      <c r="BP134" s="59"/>
      <c r="BQ134" s="59"/>
      <c r="BR134" s="59"/>
      <c r="BS134" s="59"/>
      <c r="BT134" s="59"/>
      <c r="BU134" s="59"/>
      <c r="BV134" s="59"/>
      <c r="BW134" s="59"/>
      <c r="BX134" s="59"/>
    </row>
    <row r="135" spans="1:76" s="46" customFormat="1" ht="14.5" x14ac:dyDescent="0.35">
      <c r="A135" s="65">
        <v>41852</v>
      </c>
      <c r="B135" s="66">
        <f t="shared" si="12"/>
        <v>6.9</v>
      </c>
      <c r="C135" s="66">
        <f t="shared" si="13"/>
        <v>16.5</v>
      </c>
      <c r="D135" s="67">
        <f t="shared" si="14"/>
        <v>9.3636259574457643</v>
      </c>
      <c r="E135" s="67">
        <f t="shared" si="14"/>
        <v>-4.808129233214391</v>
      </c>
      <c r="F135" s="67">
        <f t="shared" si="15"/>
        <v>11.3</v>
      </c>
      <c r="G135" s="66">
        <f t="shared" si="16"/>
        <v>10.699999999999998</v>
      </c>
      <c r="I135" s="67">
        <f t="shared" si="17"/>
        <v>-2.4056970283310504</v>
      </c>
      <c r="J135" s="67">
        <f t="shared" si="17"/>
        <v>51.1</v>
      </c>
      <c r="K135" s="67">
        <f t="shared" si="17"/>
        <v>54.4</v>
      </c>
      <c r="M135" s="65">
        <v>41852</v>
      </c>
      <c r="N135" s="68">
        <v>158453.42907899999</v>
      </c>
      <c r="O135" s="68">
        <v>138931.024672</v>
      </c>
      <c r="P135" s="68">
        <v>19522.404407000002</v>
      </c>
      <c r="Q135" s="68">
        <v>208329.55403299999</v>
      </c>
      <c r="R135" s="68">
        <v>9.3636259574457643</v>
      </c>
      <c r="S135" s="68">
        <v>-4.808129233214391</v>
      </c>
      <c r="T135" s="51"/>
      <c r="U135" s="65">
        <v>41852</v>
      </c>
      <c r="V135" s="68">
        <v>13.3</v>
      </c>
      <c r="W135" s="65">
        <v>41852</v>
      </c>
      <c r="X135" s="68">
        <v>102</v>
      </c>
      <c r="Y135" s="68">
        <v>2</v>
      </c>
      <c r="Z135" s="69">
        <f t="shared" si="18"/>
        <v>11.3</v>
      </c>
      <c r="AA135" s="68"/>
      <c r="AB135" s="65">
        <v>41852</v>
      </c>
      <c r="AC135" s="68">
        <v>101.2</v>
      </c>
      <c r="AD135" s="68">
        <v>1.2000000000000028</v>
      </c>
      <c r="AE135" s="68">
        <v>11.9</v>
      </c>
      <c r="AF135" s="68">
        <v>12.1</v>
      </c>
      <c r="AG135" s="70">
        <f t="shared" si="19"/>
        <v>12.1</v>
      </c>
      <c r="AH135" s="51"/>
      <c r="AI135" s="61">
        <f t="shared" si="20"/>
        <v>11.9</v>
      </c>
      <c r="AJ135" s="71">
        <f t="shared" si="21"/>
        <v>10.699999999999998</v>
      </c>
      <c r="AK135" s="65">
        <v>41852</v>
      </c>
      <c r="AL135" s="68">
        <v>16.5</v>
      </c>
      <c r="AM135" s="68">
        <v>6.9</v>
      </c>
      <c r="AN135" s="68">
        <v>8.5</v>
      </c>
      <c r="AO135" s="51"/>
      <c r="AP135" s="71">
        <f t="shared" si="22"/>
        <v>8.5</v>
      </c>
      <c r="AQ135" s="71">
        <f t="shared" si="23"/>
        <v>6.9</v>
      </c>
      <c r="AR135" s="51"/>
      <c r="AS135" s="57"/>
      <c r="AT135" s="73">
        <v>41852</v>
      </c>
      <c r="AU135" s="74">
        <v>158453.42907899999</v>
      </c>
      <c r="AV135" s="74">
        <v>-2.4056970283310504</v>
      </c>
      <c r="AW135" s="74">
        <v>51.1</v>
      </c>
      <c r="AX135" s="74">
        <v>54.4</v>
      </c>
      <c r="AY135" s="57"/>
      <c r="AZ135" s="51"/>
      <c r="BA135" s="51"/>
      <c r="BB135" s="57"/>
      <c r="BC135" s="57"/>
      <c r="BD135" s="57"/>
      <c r="BE135" s="57"/>
      <c r="BF135" s="57"/>
      <c r="BG135" s="57"/>
      <c r="BH135" s="59"/>
      <c r="BI135" s="59"/>
      <c r="BJ135" s="59"/>
      <c r="BK135" s="59"/>
      <c r="BL135" s="59"/>
      <c r="BM135" s="59"/>
      <c r="BN135" s="59"/>
      <c r="BO135" s="59"/>
      <c r="BP135" s="59"/>
      <c r="BQ135" s="59"/>
      <c r="BR135" s="59"/>
      <c r="BS135" s="59"/>
      <c r="BT135" s="59"/>
      <c r="BU135" s="59"/>
      <c r="BV135" s="59"/>
      <c r="BW135" s="59"/>
      <c r="BX135" s="59"/>
    </row>
    <row r="136" spans="1:76" s="46" customFormat="1" ht="14.5" x14ac:dyDescent="0.35">
      <c r="A136" s="65">
        <v>41883</v>
      </c>
      <c r="B136" s="66">
        <f t="shared" si="12"/>
        <v>8</v>
      </c>
      <c r="C136" s="66">
        <f t="shared" si="13"/>
        <v>16.100000000000001</v>
      </c>
      <c r="D136" s="67">
        <f t="shared" si="14"/>
        <v>15.243571918043813</v>
      </c>
      <c r="E136" s="67">
        <f t="shared" si="14"/>
        <v>7.5904377922935184</v>
      </c>
      <c r="F136" s="67">
        <f t="shared" si="15"/>
        <v>11.600000000000005</v>
      </c>
      <c r="G136" s="66">
        <f t="shared" si="16"/>
        <v>10.899999999999997</v>
      </c>
      <c r="I136" s="67">
        <f t="shared" si="17"/>
        <v>6.9116592844777793</v>
      </c>
      <c r="J136" s="67">
        <f t="shared" si="17"/>
        <v>51.1</v>
      </c>
      <c r="K136" s="67">
        <f t="shared" si="17"/>
        <v>54</v>
      </c>
      <c r="M136" s="65">
        <v>41883</v>
      </c>
      <c r="N136" s="68">
        <v>182348.34951100001</v>
      </c>
      <c r="O136" s="68">
        <v>161837.86021300001</v>
      </c>
      <c r="P136" s="68">
        <v>20510.489298</v>
      </c>
      <c r="Q136" s="68">
        <v>213561.657335</v>
      </c>
      <c r="R136" s="68">
        <v>15.243571918043813</v>
      </c>
      <c r="S136" s="68">
        <v>7.5904377922935184</v>
      </c>
      <c r="T136" s="51"/>
      <c r="U136" s="65">
        <v>41883</v>
      </c>
      <c r="V136" s="68">
        <v>13.2</v>
      </c>
      <c r="W136" s="65">
        <v>41883</v>
      </c>
      <c r="X136" s="68">
        <v>101.6</v>
      </c>
      <c r="Y136" s="68">
        <v>1.5999999999999943</v>
      </c>
      <c r="Z136" s="69">
        <f t="shared" si="18"/>
        <v>11.600000000000005</v>
      </c>
      <c r="AA136" s="68"/>
      <c r="AB136" s="65">
        <v>41883</v>
      </c>
      <c r="AC136" s="68">
        <v>100.7</v>
      </c>
      <c r="AD136" s="68">
        <v>0.70000000000000284</v>
      </c>
      <c r="AE136" s="68">
        <v>11.6</v>
      </c>
      <c r="AF136" s="68">
        <v>12</v>
      </c>
      <c r="AG136" s="70">
        <f t="shared" si="19"/>
        <v>12</v>
      </c>
      <c r="AH136" s="51"/>
      <c r="AI136" s="61">
        <f t="shared" si="20"/>
        <v>11.6</v>
      </c>
      <c r="AJ136" s="71">
        <f t="shared" si="21"/>
        <v>10.899999999999997</v>
      </c>
      <c r="AK136" s="65">
        <v>41883</v>
      </c>
      <c r="AL136" s="68">
        <v>16.100000000000001</v>
      </c>
      <c r="AM136" s="68">
        <v>8</v>
      </c>
      <c r="AN136" s="68">
        <v>8.5</v>
      </c>
      <c r="AO136" s="51"/>
      <c r="AP136" s="71">
        <f t="shared" si="22"/>
        <v>8.5</v>
      </c>
      <c r="AQ136" s="71">
        <f t="shared" si="23"/>
        <v>8</v>
      </c>
      <c r="AR136" s="51"/>
      <c r="AS136" s="57"/>
      <c r="AT136" s="73">
        <v>41883</v>
      </c>
      <c r="AU136" s="74">
        <v>182348.34951100001</v>
      </c>
      <c r="AV136" s="74">
        <v>6.9116592844777793</v>
      </c>
      <c r="AW136" s="74">
        <v>51.1</v>
      </c>
      <c r="AX136" s="74">
        <v>54</v>
      </c>
      <c r="AY136" s="57"/>
      <c r="AZ136" s="51"/>
      <c r="BA136" s="51"/>
      <c r="BB136" s="57"/>
      <c r="BC136" s="57"/>
      <c r="BD136" s="57"/>
      <c r="BE136" s="57"/>
      <c r="BF136" s="57"/>
      <c r="BG136" s="57"/>
      <c r="BH136" s="59"/>
      <c r="BI136" s="59"/>
      <c r="BJ136" s="59"/>
      <c r="BK136" s="59"/>
      <c r="BL136" s="59"/>
      <c r="BM136" s="59"/>
      <c r="BN136" s="59"/>
      <c r="BO136" s="59"/>
      <c r="BP136" s="59"/>
      <c r="BQ136" s="59"/>
      <c r="BR136" s="59"/>
      <c r="BS136" s="59"/>
      <c r="BT136" s="59"/>
      <c r="BU136" s="59"/>
      <c r="BV136" s="59"/>
      <c r="BW136" s="59"/>
      <c r="BX136" s="59"/>
    </row>
    <row r="137" spans="1:76" s="46" customFormat="1" ht="14.5" x14ac:dyDescent="0.35">
      <c r="A137" s="65">
        <v>41913</v>
      </c>
      <c r="B137" s="66">
        <f t="shared" ref="B137:B179" si="24">IF(AQ137="","",AQ137)</f>
        <v>7.7</v>
      </c>
      <c r="C137" s="66">
        <f t="shared" ref="C137:C179" si="25">IF(AL137="","",AL137)</f>
        <v>15.9</v>
      </c>
      <c r="D137" s="67">
        <f t="shared" ref="D137:E174" si="26">IF(R137="","",R137)</f>
        <v>11.591015230855319</v>
      </c>
      <c r="E137" s="67">
        <f t="shared" si="26"/>
        <v>4.4855373212446912</v>
      </c>
      <c r="F137" s="67">
        <f t="shared" ref="F137:F179" si="27">IF(Z137="","",Z137)</f>
        <v>11.600000000000005</v>
      </c>
      <c r="G137" s="66">
        <f t="shared" ref="G137:G179" si="28">IF(AJ137="","",AJ137)</f>
        <v>10.900000000000006</v>
      </c>
      <c r="I137" s="67">
        <f t="shared" ref="I137:K179" si="29">IF(AV137="","",AV137)</f>
        <v>4.4166222343925545</v>
      </c>
      <c r="J137" s="67">
        <f t="shared" si="29"/>
        <v>50.8</v>
      </c>
      <c r="K137" s="67">
        <f t="shared" si="29"/>
        <v>53.8</v>
      </c>
      <c r="M137" s="65">
        <v>41913</v>
      </c>
      <c r="N137" s="68">
        <v>161071.796252</v>
      </c>
      <c r="O137" s="68">
        <v>144020.83151699998</v>
      </c>
      <c r="P137" s="68">
        <v>17050.964735000001</v>
      </c>
      <c r="Q137" s="68">
        <v>206771.18606199999</v>
      </c>
      <c r="R137" s="68">
        <v>11.591015230855319</v>
      </c>
      <c r="S137" s="68">
        <v>4.4855373212446912</v>
      </c>
      <c r="T137" s="51"/>
      <c r="U137" s="65">
        <v>41913</v>
      </c>
      <c r="V137" s="68">
        <v>13.2</v>
      </c>
      <c r="W137" s="65">
        <v>41913</v>
      </c>
      <c r="X137" s="68">
        <v>101.6</v>
      </c>
      <c r="Y137" s="68">
        <v>1.5999999999999943</v>
      </c>
      <c r="Z137" s="69">
        <f t="shared" ref="Z137:Z201" si="30">IF(OR(V137="",Y137=""),"",V137-Y137)</f>
        <v>11.600000000000005</v>
      </c>
      <c r="AA137" s="68"/>
      <c r="AB137" s="65">
        <v>41913</v>
      </c>
      <c r="AC137" s="68">
        <v>100.6</v>
      </c>
      <c r="AD137" s="68">
        <v>0.59999999999999432</v>
      </c>
      <c r="AE137" s="68">
        <v>11.5</v>
      </c>
      <c r="AF137" s="68">
        <v>12</v>
      </c>
      <c r="AG137" s="70">
        <f t="shared" ref="AG137:AG193" si="31">IF(AF137="",AF138,AF137)</f>
        <v>12</v>
      </c>
      <c r="AH137" s="51"/>
      <c r="AI137" s="61">
        <f t="shared" ref="AI137:AI178" si="32">IF(AE137="",AG137,AE137)</f>
        <v>11.5</v>
      </c>
      <c r="AJ137" s="71">
        <f t="shared" ref="AJ137:AJ178" si="33">IF(OR(AI137="",AD137=""),"",AI137-AD137)</f>
        <v>10.900000000000006</v>
      </c>
      <c r="AK137" s="65">
        <v>41913</v>
      </c>
      <c r="AL137" s="68">
        <v>15.9</v>
      </c>
      <c r="AM137" s="68">
        <v>7.7</v>
      </c>
      <c r="AN137" s="68">
        <v>8.4</v>
      </c>
      <c r="AO137" s="51"/>
      <c r="AP137" s="71">
        <f t="shared" ref="AP137:AP178" si="34">IF(AN137="",AN138,AN137)</f>
        <v>8.4</v>
      </c>
      <c r="AQ137" s="71">
        <f t="shared" ref="AQ137:AQ178" si="35">IF(AM137="",AP137,AM137)</f>
        <v>7.7</v>
      </c>
      <c r="AR137" s="51"/>
      <c r="AS137" s="57"/>
      <c r="AT137" s="73">
        <v>41913</v>
      </c>
      <c r="AU137" s="74">
        <v>161071.796252</v>
      </c>
      <c r="AV137" s="74">
        <v>4.4166222343925545</v>
      </c>
      <c r="AW137" s="74">
        <v>50.8</v>
      </c>
      <c r="AX137" s="74">
        <v>53.8</v>
      </c>
      <c r="AY137" s="57"/>
      <c r="AZ137" s="51"/>
      <c r="BA137" s="51"/>
      <c r="BB137" s="57"/>
      <c r="BC137" s="57"/>
      <c r="BD137" s="57"/>
      <c r="BE137" s="57"/>
      <c r="BF137" s="57"/>
      <c r="BG137" s="57"/>
      <c r="BH137" s="59"/>
      <c r="BI137" s="59"/>
      <c r="BJ137" s="59"/>
      <c r="BK137" s="59"/>
      <c r="BL137" s="59"/>
      <c r="BM137" s="59"/>
      <c r="BN137" s="59"/>
      <c r="BO137" s="59"/>
      <c r="BP137" s="59"/>
      <c r="BQ137" s="59"/>
      <c r="BR137" s="59"/>
      <c r="BS137" s="59"/>
      <c r="BT137" s="59"/>
      <c r="BU137" s="59"/>
      <c r="BV137" s="59"/>
      <c r="BW137" s="59"/>
      <c r="BX137" s="59"/>
    </row>
    <row r="138" spans="1:76" s="46" customFormat="1" ht="14.5" x14ac:dyDescent="0.35">
      <c r="A138" s="65">
        <v>41944</v>
      </c>
      <c r="B138" s="66">
        <f t="shared" si="24"/>
        <v>7.2</v>
      </c>
      <c r="C138" s="66">
        <f t="shared" si="25"/>
        <v>15.8</v>
      </c>
      <c r="D138" s="67">
        <f t="shared" si="26"/>
        <v>4.6911837168489772</v>
      </c>
      <c r="E138" s="67">
        <f t="shared" si="26"/>
        <v>-6.3506081707222624</v>
      </c>
      <c r="F138" s="67">
        <f t="shared" si="27"/>
        <v>11.999999999999995</v>
      </c>
      <c r="G138" s="66">
        <f t="shared" si="28"/>
        <v>11.299999999999994</v>
      </c>
      <c r="I138" s="67">
        <f t="shared" si="29"/>
        <v>-6.8503321982113743</v>
      </c>
      <c r="J138" s="67">
        <f t="shared" si="29"/>
        <v>50.3</v>
      </c>
      <c r="K138" s="67">
        <f t="shared" si="29"/>
        <v>53.9</v>
      </c>
      <c r="M138" s="65">
        <v>41944</v>
      </c>
      <c r="N138" s="68">
        <v>156798.49057200001</v>
      </c>
      <c r="O138" s="68">
        <v>140379.74007600002</v>
      </c>
      <c r="P138" s="68">
        <v>16418.750496000001</v>
      </c>
      <c r="Q138" s="68">
        <v>211563.050032</v>
      </c>
      <c r="R138" s="68">
        <v>4.6911837168489772</v>
      </c>
      <c r="S138" s="68">
        <v>-6.3506081707222624</v>
      </c>
      <c r="T138" s="51"/>
      <c r="U138" s="65">
        <v>41944</v>
      </c>
      <c r="V138" s="68">
        <v>13.4</v>
      </c>
      <c r="W138" s="65">
        <v>41944</v>
      </c>
      <c r="X138" s="68">
        <v>101.4</v>
      </c>
      <c r="Y138" s="68">
        <v>1.4000000000000057</v>
      </c>
      <c r="Z138" s="69">
        <f t="shared" si="30"/>
        <v>11.999999999999995</v>
      </c>
      <c r="AA138" s="68"/>
      <c r="AB138" s="65">
        <v>41944</v>
      </c>
      <c r="AC138" s="68">
        <v>100.4</v>
      </c>
      <c r="AD138" s="68">
        <v>0.40000000000000568</v>
      </c>
      <c r="AE138" s="68">
        <v>11.7</v>
      </c>
      <c r="AF138" s="68">
        <v>12</v>
      </c>
      <c r="AG138" s="70">
        <f t="shared" si="31"/>
        <v>12</v>
      </c>
      <c r="AH138" s="51"/>
      <c r="AI138" s="61">
        <f t="shared" si="32"/>
        <v>11.7</v>
      </c>
      <c r="AJ138" s="71">
        <f t="shared" si="33"/>
        <v>11.299999999999994</v>
      </c>
      <c r="AK138" s="65">
        <v>41944</v>
      </c>
      <c r="AL138" s="68">
        <v>15.8</v>
      </c>
      <c r="AM138" s="68">
        <v>7.2</v>
      </c>
      <c r="AN138" s="68">
        <v>8.3000000000000007</v>
      </c>
      <c r="AO138" s="51"/>
      <c r="AP138" s="71">
        <f t="shared" si="34"/>
        <v>8.3000000000000007</v>
      </c>
      <c r="AQ138" s="71">
        <f t="shared" si="35"/>
        <v>7.2</v>
      </c>
      <c r="AR138" s="51"/>
      <c r="AS138" s="57"/>
      <c r="AT138" s="73">
        <v>41944</v>
      </c>
      <c r="AU138" s="74">
        <v>156798.49057200001</v>
      </c>
      <c r="AV138" s="74">
        <v>-6.8503321982113743</v>
      </c>
      <c r="AW138" s="74">
        <v>50.3</v>
      </c>
      <c r="AX138" s="74">
        <v>53.9</v>
      </c>
      <c r="AY138" s="57"/>
      <c r="AZ138" s="51"/>
      <c r="BA138" s="51"/>
      <c r="BB138" s="57"/>
      <c r="BC138" s="57"/>
      <c r="BD138" s="57"/>
      <c r="BE138" s="57"/>
      <c r="BF138" s="57"/>
      <c r="BG138" s="57"/>
      <c r="BH138" s="59"/>
      <c r="BI138" s="59"/>
      <c r="BJ138" s="59"/>
      <c r="BK138" s="59"/>
      <c r="BL138" s="59"/>
      <c r="BM138" s="59"/>
      <c r="BN138" s="59"/>
      <c r="BO138" s="59"/>
      <c r="BP138" s="59"/>
      <c r="BQ138" s="59"/>
      <c r="BR138" s="59"/>
      <c r="BS138" s="59"/>
      <c r="BT138" s="59"/>
      <c r="BU138" s="59"/>
      <c r="BV138" s="59"/>
      <c r="BW138" s="59"/>
      <c r="BX138" s="59"/>
    </row>
    <row r="139" spans="1:76" s="46" customFormat="1" ht="14.5" x14ac:dyDescent="0.35">
      <c r="A139" s="65">
        <v>41974</v>
      </c>
      <c r="B139" s="66">
        <f t="shared" si="24"/>
        <v>7.9</v>
      </c>
      <c r="C139" s="66">
        <f t="shared" si="25"/>
        <v>15.7</v>
      </c>
      <c r="D139" s="67">
        <f t="shared" si="26"/>
        <v>9.6747571235803207</v>
      </c>
      <c r="E139" s="67">
        <f t="shared" si="26"/>
        <v>-0.57561625306159314</v>
      </c>
      <c r="F139" s="67">
        <f t="shared" si="27"/>
        <v>12.1</v>
      </c>
      <c r="G139" s="66">
        <f t="shared" si="28"/>
        <v>11.499999999999995</v>
      </c>
      <c r="I139" s="67">
        <f t="shared" si="29"/>
        <v>-2.539444588476659</v>
      </c>
      <c r="J139" s="67">
        <f t="shared" si="29"/>
        <v>50.1</v>
      </c>
      <c r="K139" s="67">
        <f t="shared" si="29"/>
        <v>54.1</v>
      </c>
      <c r="M139" s="65">
        <v>41974</v>
      </c>
      <c r="N139" s="68">
        <v>177513.50774100001</v>
      </c>
      <c r="O139" s="68">
        <v>160250.18671000001</v>
      </c>
      <c r="P139" s="68">
        <v>17263.321030999999</v>
      </c>
      <c r="Q139" s="68">
        <v>227429.62583400001</v>
      </c>
      <c r="R139" s="68">
        <v>9.6747571235803207</v>
      </c>
      <c r="S139" s="68">
        <v>-0.57561625306159314</v>
      </c>
      <c r="T139" s="51"/>
      <c r="U139" s="65">
        <v>41974</v>
      </c>
      <c r="V139" s="68">
        <v>13.6</v>
      </c>
      <c r="W139" s="65">
        <v>41974</v>
      </c>
      <c r="X139" s="68">
        <v>101.5</v>
      </c>
      <c r="Y139" s="68">
        <v>1.5</v>
      </c>
      <c r="Z139" s="69">
        <f t="shared" si="30"/>
        <v>12.1</v>
      </c>
      <c r="AA139" s="68"/>
      <c r="AB139" s="65">
        <v>41974</v>
      </c>
      <c r="AC139" s="68">
        <v>100.4</v>
      </c>
      <c r="AD139" s="68">
        <v>0.40000000000000568</v>
      </c>
      <c r="AE139" s="68">
        <v>11.9</v>
      </c>
      <c r="AF139" s="68">
        <v>12</v>
      </c>
      <c r="AG139" s="70">
        <f t="shared" si="31"/>
        <v>12</v>
      </c>
      <c r="AH139" s="51"/>
      <c r="AI139" s="61">
        <f t="shared" si="32"/>
        <v>11.9</v>
      </c>
      <c r="AJ139" s="71">
        <f t="shared" si="33"/>
        <v>11.499999999999995</v>
      </c>
      <c r="AK139" s="65">
        <v>41974</v>
      </c>
      <c r="AL139" s="68">
        <v>15.7</v>
      </c>
      <c r="AM139" s="68">
        <v>7.9</v>
      </c>
      <c r="AN139" s="68">
        <v>8.3000000000000007</v>
      </c>
      <c r="AO139" s="51"/>
      <c r="AP139" s="71">
        <f t="shared" si="34"/>
        <v>8.3000000000000007</v>
      </c>
      <c r="AQ139" s="71">
        <f t="shared" si="35"/>
        <v>7.9</v>
      </c>
      <c r="AR139" s="51"/>
      <c r="AS139" s="57"/>
      <c r="AT139" s="73">
        <v>41974</v>
      </c>
      <c r="AU139" s="74">
        <v>177513.50774100001</v>
      </c>
      <c r="AV139" s="74">
        <v>-2.539444588476659</v>
      </c>
      <c r="AW139" s="74">
        <v>50.1</v>
      </c>
      <c r="AX139" s="74">
        <v>54.1</v>
      </c>
      <c r="AY139" s="57"/>
      <c r="AZ139" s="51"/>
      <c r="BA139" s="51"/>
      <c r="BB139" s="57"/>
      <c r="BC139" s="57"/>
      <c r="BD139" s="57"/>
      <c r="BE139" s="57"/>
      <c r="BF139" s="57"/>
      <c r="BG139" s="57"/>
      <c r="BH139" s="59"/>
      <c r="BI139" s="59"/>
      <c r="BJ139" s="59"/>
      <c r="BK139" s="59"/>
      <c r="BL139" s="59"/>
      <c r="BM139" s="59"/>
      <c r="BN139" s="59"/>
      <c r="BO139" s="59"/>
      <c r="BP139" s="59"/>
      <c r="BQ139" s="59"/>
      <c r="BR139" s="59"/>
      <c r="BS139" s="59"/>
      <c r="BT139" s="59"/>
      <c r="BU139" s="59"/>
      <c r="BV139" s="59"/>
      <c r="BW139" s="59"/>
      <c r="BX139" s="59"/>
    </row>
    <row r="140" spans="1:76" s="46" customFormat="1" ht="14.5" x14ac:dyDescent="0.35">
      <c r="A140" s="65">
        <v>42005</v>
      </c>
      <c r="B140" s="66">
        <f t="shared" si="24"/>
        <v>6.8</v>
      </c>
      <c r="C140" s="66">
        <f t="shared" si="25"/>
        <v>13.9</v>
      </c>
      <c r="D140" s="67">
        <f t="shared" si="26"/>
        <v>-3.4586552721698487</v>
      </c>
      <c r="E140" s="67">
        <f t="shared" si="26"/>
        <v>-16.440257443661363</v>
      </c>
      <c r="F140" s="67">
        <f t="shared" si="27"/>
        <v>13.100000000000003</v>
      </c>
      <c r="G140" s="66">
        <f t="shared" si="28"/>
        <v>11.100000000000005</v>
      </c>
      <c r="I140" s="67">
        <f t="shared" si="29"/>
        <v>-19.685719052636259</v>
      </c>
      <c r="J140" s="67">
        <f t="shared" si="29"/>
        <v>49.8</v>
      </c>
      <c r="K140" s="67">
        <f t="shared" si="29"/>
        <v>53.7</v>
      </c>
      <c r="M140" s="65">
        <v>42005</v>
      </c>
      <c r="N140" s="68">
        <v>140561.46718000001</v>
      </c>
      <c r="O140" s="68">
        <v>127497.384556</v>
      </c>
      <c r="P140" s="68">
        <v>13064.082624000001</v>
      </c>
      <c r="Q140" s="68">
        <v>199876.251468</v>
      </c>
      <c r="R140" s="68">
        <v>-3.4586552721698487</v>
      </c>
      <c r="S140" s="68">
        <v>-16.440257443661363</v>
      </c>
      <c r="T140" s="51"/>
      <c r="U140" s="65">
        <v>42005</v>
      </c>
      <c r="V140" s="68">
        <v>13.9</v>
      </c>
      <c r="W140" s="65">
        <v>42005</v>
      </c>
      <c r="X140" s="68">
        <v>100.8</v>
      </c>
      <c r="Y140" s="68">
        <v>0.79999999999999716</v>
      </c>
      <c r="Z140" s="69">
        <f t="shared" si="30"/>
        <v>13.100000000000003</v>
      </c>
      <c r="AA140" s="68"/>
      <c r="AB140" s="65">
        <v>42005</v>
      </c>
      <c r="AC140" s="68">
        <v>99.6</v>
      </c>
      <c r="AD140" s="68">
        <v>-0.40000000000000568</v>
      </c>
      <c r="AE140" s="68"/>
      <c r="AF140" s="68"/>
      <c r="AG140" s="70">
        <f t="shared" si="31"/>
        <v>10.7</v>
      </c>
      <c r="AH140" s="51"/>
      <c r="AI140" s="61">
        <f t="shared" si="32"/>
        <v>10.7</v>
      </c>
      <c r="AJ140" s="71">
        <f t="shared" si="33"/>
        <v>11.100000000000005</v>
      </c>
      <c r="AK140" s="65">
        <v>42005</v>
      </c>
      <c r="AL140" s="68">
        <v>13.9</v>
      </c>
      <c r="AM140" s="68"/>
      <c r="AN140" s="68"/>
      <c r="AO140" s="51"/>
      <c r="AP140" s="71">
        <f t="shared" si="34"/>
        <v>6.8</v>
      </c>
      <c r="AQ140" s="71">
        <f t="shared" si="35"/>
        <v>6.8</v>
      </c>
      <c r="AR140" s="51"/>
      <c r="AS140" s="57"/>
      <c r="AT140" s="73">
        <v>42005</v>
      </c>
      <c r="AU140" s="74">
        <v>140561.46718000001</v>
      </c>
      <c r="AV140" s="74">
        <v>-19.685719052636259</v>
      </c>
      <c r="AW140" s="74">
        <v>49.8</v>
      </c>
      <c r="AX140" s="74">
        <v>53.7</v>
      </c>
      <c r="AY140" s="57"/>
      <c r="AZ140" s="51"/>
      <c r="BA140" s="51"/>
      <c r="BB140" s="57"/>
      <c r="BC140" s="57"/>
      <c r="BD140" s="57"/>
      <c r="BE140" s="57"/>
      <c r="BF140" s="57"/>
      <c r="BG140" s="57"/>
      <c r="BH140" s="59"/>
      <c r="BI140" s="59"/>
      <c r="BJ140" s="59"/>
      <c r="BK140" s="59"/>
      <c r="BL140" s="59"/>
      <c r="BM140" s="59"/>
      <c r="BN140" s="59"/>
      <c r="BO140" s="59"/>
      <c r="BP140" s="59"/>
      <c r="BQ140" s="59"/>
      <c r="BR140" s="59"/>
      <c r="BS140" s="59"/>
      <c r="BT140" s="59"/>
      <c r="BU140" s="59"/>
      <c r="BV140" s="59"/>
      <c r="BW140" s="59"/>
      <c r="BX140" s="59"/>
    </row>
    <row r="141" spans="1:76" s="46" customFormat="1" ht="14.5" x14ac:dyDescent="0.35">
      <c r="A141" s="65">
        <v>42036</v>
      </c>
      <c r="B141" s="66">
        <f t="shared" si="24"/>
        <v>6.8</v>
      </c>
      <c r="C141" s="66">
        <f t="shared" si="25"/>
        <v>13.9</v>
      </c>
      <c r="D141" s="67">
        <f t="shared" si="26"/>
        <v>48.130657082963189</v>
      </c>
      <c r="E141" s="67">
        <f t="shared" si="26"/>
        <v>-16.661334138631016</v>
      </c>
      <c r="F141" s="67">
        <f t="shared" si="27"/>
        <v>12.899999999999995</v>
      </c>
      <c r="G141" s="66">
        <f t="shared" si="28"/>
        <v>10.799999999999994</v>
      </c>
      <c r="I141" s="67">
        <f t="shared" si="29"/>
        <v>-20.5947635539159</v>
      </c>
      <c r="J141" s="67">
        <f t="shared" si="29"/>
        <v>49.9</v>
      </c>
      <c r="K141" s="67">
        <f t="shared" si="29"/>
        <v>53.9</v>
      </c>
      <c r="M141" s="65">
        <v>42036</v>
      </c>
      <c r="N141" s="68">
        <v>108484.58588499999</v>
      </c>
      <c r="O141" s="68">
        <v>98793.818425999998</v>
      </c>
      <c r="P141" s="68">
        <v>9690.7674590000006</v>
      </c>
      <c r="Q141" s="68">
        <v>168946.68371799999</v>
      </c>
      <c r="R141" s="68">
        <v>48.130657082963189</v>
      </c>
      <c r="S141" s="68">
        <v>-16.661334138631016</v>
      </c>
      <c r="T141" s="51"/>
      <c r="U141" s="65">
        <v>42036</v>
      </c>
      <c r="V141" s="68">
        <v>14.3</v>
      </c>
      <c r="W141" s="65">
        <v>42036</v>
      </c>
      <c r="X141" s="68">
        <v>101.4</v>
      </c>
      <c r="Y141" s="68">
        <v>1.4000000000000057</v>
      </c>
      <c r="Z141" s="69">
        <f t="shared" si="30"/>
        <v>12.899999999999995</v>
      </c>
      <c r="AA141" s="68"/>
      <c r="AB141" s="65">
        <v>42036</v>
      </c>
      <c r="AC141" s="68">
        <v>99.9</v>
      </c>
      <c r="AD141" s="68">
        <v>-9.9999999999994316E-2</v>
      </c>
      <c r="AE141" s="68"/>
      <c r="AF141" s="68">
        <v>10.7</v>
      </c>
      <c r="AG141" s="70">
        <f t="shared" si="31"/>
        <v>10.7</v>
      </c>
      <c r="AH141" s="51"/>
      <c r="AI141" s="61">
        <f t="shared" si="32"/>
        <v>10.7</v>
      </c>
      <c r="AJ141" s="71">
        <f t="shared" si="33"/>
        <v>10.799999999999994</v>
      </c>
      <c r="AK141" s="65">
        <v>42036</v>
      </c>
      <c r="AL141" s="68">
        <v>13.9</v>
      </c>
      <c r="AM141" s="68"/>
      <c r="AN141" s="68">
        <v>6.8</v>
      </c>
      <c r="AO141" s="51"/>
      <c r="AP141" s="71">
        <f t="shared" si="34"/>
        <v>6.8</v>
      </c>
      <c r="AQ141" s="71">
        <f t="shared" si="35"/>
        <v>6.8</v>
      </c>
      <c r="AR141" s="51"/>
      <c r="AS141" s="57"/>
      <c r="AT141" s="73">
        <v>42036</v>
      </c>
      <c r="AU141" s="74">
        <v>108484.58588499999</v>
      </c>
      <c r="AV141" s="74">
        <v>-20.5947635539159</v>
      </c>
      <c r="AW141" s="74">
        <v>49.9</v>
      </c>
      <c r="AX141" s="74">
        <v>53.9</v>
      </c>
      <c r="AY141" s="57"/>
      <c r="AZ141" s="51"/>
      <c r="BA141" s="51"/>
      <c r="BB141" s="57"/>
      <c r="BC141" s="57"/>
      <c r="BD141" s="57"/>
      <c r="BE141" s="57"/>
      <c r="BF141" s="57"/>
      <c r="BG141" s="57"/>
      <c r="BH141" s="59"/>
      <c r="BI141" s="59"/>
      <c r="BJ141" s="59"/>
      <c r="BK141" s="59"/>
      <c r="BL141" s="59"/>
      <c r="BM141" s="59"/>
      <c r="BN141" s="59"/>
      <c r="BO141" s="59"/>
      <c r="BP141" s="59"/>
      <c r="BQ141" s="59"/>
      <c r="BR141" s="59"/>
      <c r="BS141" s="59"/>
      <c r="BT141" s="59"/>
      <c r="BU141" s="59"/>
      <c r="BV141" s="59"/>
      <c r="BW141" s="59"/>
      <c r="BX141" s="59"/>
    </row>
    <row r="142" spans="1:76" s="46" customFormat="1" ht="14.5" x14ac:dyDescent="0.35">
      <c r="A142" s="65">
        <v>42064</v>
      </c>
      <c r="B142" s="66">
        <f t="shared" si="24"/>
        <v>5.6</v>
      </c>
      <c r="C142" s="66">
        <f t="shared" si="25"/>
        <v>13.5</v>
      </c>
      <c r="D142" s="67">
        <f t="shared" si="26"/>
        <v>-15.156734177779196</v>
      </c>
      <c r="E142" s="67">
        <f t="shared" si="26"/>
        <v>-8.892043061486758</v>
      </c>
      <c r="F142" s="67">
        <f t="shared" si="27"/>
        <v>12.599999999999994</v>
      </c>
      <c r="G142" s="66">
        <f t="shared" si="28"/>
        <v>10.199999999999999</v>
      </c>
      <c r="I142" s="67">
        <f t="shared" si="29"/>
        <v>-12.528364772067496</v>
      </c>
      <c r="J142" s="67">
        <f t="shared" si="29"/>
        <v>50.1</v>
      </c>
      <c r="K142" s="67">
        <f t="shared" si="29"/>
        <v>53.7</v>
      </c>
      <c r="M142" s="65">
        <v>42064</v>
      </c>
      <c r="N142" s="68">
        <v>141718.895315</v>
      </c>
      <c r="O142" s="68">
        <v>130849.103441</v>
      </c>
      <c r="P142" s="68">
        <v>10869.791874</v>
      </c>
      <c r="Q142" s="68">
        <v>144234.930544</v>
      </c>
      <c r="R142" s="68">
        <v>-15.156734177779196</v>
      </c>
      <c r="S142" s="68">
        <v>-8.892043061486758</v>
      </c>
      <c r="T142" s="51"/>
      <c r="U142" s="65">
        <v>42064</v>
      </c>
      <c r="V142" s="68">
        <v>14</v>
      </c>
      <c r="W142" s="65">
        <v>42064</v>
      </c>
      <c r="X142" s="68">
        <v>101.4</v>
      </c>
      <c r="Y142" s="68">
        <v>1.4000000000000057</v>
      </c>
      <c r="Z142" s="69">
        <f t="shared" si="30"/>
        <v>12.599999999999994</v>
      </c>
      <c r="AA142" s="68"/>
      <c r="AB142" s="65">
        <v>42064</v>
      </c>
      <c r="AC142" s="68">
        <v>100</v>
      </c>
      <c r="AD142" s="68">
        <v>0</v>
      </c>
      <c r="AE142" s="68">
        <v>10.199999999999999</v>
      </c>
      <c r="AF142" s="68">
        <v>10.6</v>
      </c>
      <c r="AG142" s="70">
        <f t="shared" si="31"/>
        <v>10.6</v>
      </c>
      <c r="AH142" s="51"/>
      <c r="AI142" s="61">
        <f t="shared" si="32"/>
        <v>10.199999999999999</v>
      </c>
      <c r="AJ142" s="71">
        <f t="shared" si="33"/>
        <v>10.199999999999999</v>
      </c>
      <c r="AK142" s="65">
        <v>42064</v>
      </c>
      <c r="AL142" s="68">
        <v>13.5</v>
      </c>
      <c r="AM142" s="68">
        <v>5.6</v>
      </c>
      <c r="AN142" s="68">
        <v>6.4</v>
      </c>
      <c r="AO142" s="51"/>
      <c r="AP142" s="71">
        <f t="shared" si="34"/>
        <v>6.4</v>
      </c>
      <c r="AQ142" s="71">
        <f t="shared" si="35"/>
        <v>5.6</v>
      </c>
      <c r="AR142" s="51"/>
      <c r="AS142" s="57"/>
      <c r="AT142" s="73">
        <v>42064</v>
      </c>
      <c r="AU142" s="74">
        <v>141718.895315</v>
      </c>
      <c r="AV142" s="74">
        <v>-12.528364772067496</v>
      </c>
      <c r="AW142" s="74">
        <v>50.1</v>
      </c>
      <c r="AX142" s="74">
        <v>53.7</v>
      </c>
      <c r="AY142" s="57"/>
      <c r="AZ142" s="51"/>
      <c r="BA142" s="51"/>
      <c r="BB142" s="57"/>
      <c r="BC142" s="57"/>
      <c r="BD142" s="57"/>
      <c r="BE142" s="57"/>
      <c r="BF142" s="57"/>
      <c r="BG142" s="57"/>
      <c r="BH142" s="59"/>
      <c r="BI142" s="59"/>
      <c r="BJ142" s="59"/>
      <c r="BK142" s="59"/>
      <c r="BL142" s="59"/>
      <c r="BM142" s="59"/>
      <c r="BN142" s="59"/>
      <c r="BO142" s="59"/>
      <c r="BP142" s="59"/>
      <c r="BQ142" s="59"/>
      <c r="BR142" s="59"/>
      <c r="BS142" s="59"/>
      <c r="BT142" s="59"/>
      <c r="BU142" s="59"/>
      <c r="BV142" s="59"/>
      <c r="BW142" s="59"/>
      <c r="BX142" s="59"/>
    </row>
    <row r="143" spans="1:76" s="46" customFormat="1" ht="14.5" x14ac:dyDescent="0.35">
      <c r="A143" s="65">
        <v>42095</v>
      </c>
      <c r="B143" s="66">
        <f t="shared" si="24"/>
        <v>5.9</v>
      </c>
      <c r="C143" s="66">
        <f t="shared" si="25"/>
        <v>12</v>
      </c>
      <c r="D143" s="67">
        <f t="shared" si="26"/>
        <v>-6.6581417879341185</v>
      </c>
      <c r="E143" s="67">
        <f t="shared" si="26"/>
        <v>-11.877453480891065</v>
      </c>
      <c r="F143" s="67">
        <f t="shared" si="27"/>
        <v>12.6</v>
      </c>
      <c r="G143" s="66">
        <f t="shared" si="28"/>
        <v>9.9000000000000057</v>
      </c>
      <c r="I143" s="67">
        <f t="shared" si="29"/>
        <v>-15.952503417430572</v>
      </c>
      <c r="J143" s="67">
        <f t="shared" si="29"/>
        <v>50.1</v>
      </c>
      <c r="K143" s="67">
        <f t="shared" si="29"/>
        <v>53.4</v>
      </c>
      <c r="M143" s="65">
        <v>42095</v>
      </c>
      <c r="N143" s="68">
        <v>142700.812542</v>
      </c>
      <c r="O143" s="68">
        <v>130568.193162</v>
      </c>
      <c r="P143" s="68">
        <v>12132.61938</v>
      </c>
      <c r="Q143" s="68">
        <v>175902.340856</v>
      </c>
      <c r="R143" s="68">
        <v>-6.6581417879341185</v>
      </c>
      <c r="S143" s="68">
        <v>-11.877453480891065</v>
      </c>
      <c r="T143" s="51"/>
      <c r="U143" s="65">
        <v>42095</v>
      </c>
      <c r="V143" s="68">
        <v>14.1</v>
      </c>
      <c r="W143" s="65">
        <v>42095</v>
      </c>
      <c r="X143" s="68">
        <v>101.5</v>
      </c>
      <c r="Y143" s="68">
        <v>1.5</v>
      </c>
      <c r="Z143" s="69">
        <f t="shared" si="30"/>
        <v>12.6</v>
      </c>
      <c r="AA143" s="68"/>
      <c r="AB143" s="65">
        <v>42095</v>
      </c>
      <c r="AC143" s="68">
        <v>100.1</v>
      </c>
      <c r="AD143" s="68">
        <v>9.9999999999994316E-2</v>
      </c>
      <c r="AE143" s="68">
        <v>10</v>
      </c>
      <c r="AF143" s="68">
        <v>10.4</v>
      </c>
      <c r="AG143" s="70">
        <f t="shared" si="31"/>
        <v>10.4</v>
      </c>
      <c r="AH143" s="51"/>
      <c r="AI143" s="61">
        <f t="shared" si="32"/>
        <v>10</v>
      </c>
      <c r="AJ143" s="71">
        <f t="shared" si="33"/>
        <v>9.9000000000000057</v>
      </c>
      <c r="AK143" s="65">
        <v>42095</v>
      </c>
      <c r="AL143" s="68">
        <v>12</v>
      </c>
      <c r="AM143" s="68">
        <v>5.9</v>
      </c>
      <c r="AN143" s="68">
        <v>6.2</v>
      </c>
      <c r="AO143" s="51"/>
      <c r="AP143" s="71">
        <f t="shared" si="34"/>
        <v>6.2</v>
      </c>
      <c r="AQ143" s="71">
        <f t="shared" si="35"/>
        <v>5.9</v>
      </c>
      <c r="AR143" s="51"/>
      <c r="AS143" s="57"/>
      <c r="AT143" s="73">
        <v>42095</v>
      </c>
      <c r="AU143" s="74">
        <v>142700.812542</v>
      </c>
      <c r="AV143" s="74">
        <v>-15.952503417430572</v>
      </c>
      <c r="AW143" s="74">
        <v>50.1</v>
      </c>
      <c r="AX143" s="74">
        <v>53.4</v>
      </c>
      <c r="AY143" s="57"/>
      <c r="AZ143" s="51"/>
      <c r="BA143" s="51"/>
      <c r="BB143" s="57"/>
      <c r="BC143" s="57"/>
      <c r="BD143" s="57"/>
      <c r="BE143" s="57"/>
      <c r="BF143" s="57"/>
      <c r="BG143" s="57"/>
      <c r="BH143" s="59"/>
      <c r="BI143" s="59"/>
      <c r="BJ143" s="59"/>
      <c r="BK143" s="59"/>
      <c r="BL143" s="59"/>
      <c r="BM143" s="59"/>
      <c r="BN143" s="59"/>
      <c r="BO143" s="59"/>
      <c r="BP143" s="59"/>
      <c r="BQ143" s="59"/>
      <c r="BR143" s="59"/>
      <c r="BS143" s="59"/>
      <c r="BT143" s="59"/>
      <c r="BU143" s="59"/>
      <c r="BV143" s="59"/>
      <c r="BW143" s="59"/>
      <c r="BX143" s="59"/>
    </row>
    <row r="144" spans="1:76" s="46" customFormat="1" ht="14.5" x14ac:dyDescent="0.35">
      <c r="A144" s="65">
        <v>42125</v>
      </c>
      <c r="B144" s="66">
        <f t="shared" si="24"/>
        <v>6.1</v>
      </c>
      <c r="C144" s="66">
        <f t="shared" si="25"/>
        <v>11.4</v>
      </c>
      <c r="D144" s="67">
        <f t="shared" si="26"/>
        <v>-3.4746414036911637</v>
      </c>
      <c r="E144" s="67">
        <f t="shared" si="26"/>
        <v>-12.659668807241383</v>
      </c>
      <c r="F144" s="67">
        <f t="shared" si="27"/>
        <v>12.799999999999997</v>
      </c>
      <c r="G144" s="66">
        <f t="shared" si="28"/>
        <v>10.199999999999994</v>
      </c>
      <c r="I144" s="67">
        <f t="shared" si="29"/>
        <v>-17.389546323782422</v>
      </c>
      <c r="J144" s="67">
        <f t="shared" si="29"/>
        <v>50.2</v>
      </c>
      <c r="K144" s="67">
        <f t="shared" si="29"/>
        <v>53.2</v>
      </c>
      <c r="M144" s="65">
        <v>42125</v>
      </c>
      <c r="N144" s="68">
        <v>131645.543462</v>
      </c>
      <c r="O144" s="68">
        <v>121670.936615</v>
      </c>
      <c r="P144" s="68">
        <v>9974.6068469999991</v>
      </c>
      <c r="Q144" s="68">
        <v>188800.11812500001</v>
      </c>
      <c r="R144" s="68">
        <v>-3.4746414036911637</v>
      </c>
      <c r="S144" s="68">
        <v>-12.659668807241383</v>
      </c>
      <c r="T144" s="51"/>
      <c r="U144" s="65">
        <v>42125</v>
      </c>
      <c r="V144" s="68">
        <v>14</v>
      </c>
      <c r="W144" s="65">
        <v>42125</v>
      </c>
      <c r="X144" s="68">
        <v>101.2</v>
      </c>
      <c r="Y144" s="68">
        <v>1.2000000000000028</v>
      </c>
      <c r="Z144" s="69">
        <f t="shared" si="30"/>
        <v>12.799999999999997</v>
      </c>
      <c r="AA144" s="68"/>
      <c r="AB144" s="65">
        <v>42125</v>
      </c>
      <c r="AC144" s="68">
        <v>99.9</v>
      </c>
      <c r="AD144" s="68">
        <v>-9.9999999999994316E-2</v>
      </c>
      <c r="AE144" s="68">
        <v>10.1</v>
      </c>
      <c r="AF144" s="68">
        <v>10.4</v>
      </c>
      <c r="AG144" s="70">
        <f t="shared" si="31"/>
        <v>10.4</v>
      </c>
      <c r="AH144" s="51"/>
      <c r="AI144" s="61">
        <f t="shared" si="32"/>
        <v>10.1</v>
      </c>
      <c r="AJ144" s="71">
        <f t="shared" si="33"/>
        <v>10.199999999999994</v>
      </c>
      <c r="AK144" s="65">
        <v>42125</v>
      </c>
      <c r="AL144" s="68">
        <v>11.4</v>
      </c>
      <c r="AM144" s="68">
        <v>6.1</v>
      </c>
      <c r="AN144" s="68">
        <v>6.2</v>
      </c>
      <c r="AO144" s="51"/>
      <c r="AP144" s="71">
        <f t="shared" si="34"/>
        <v>6.2</v>
      </c>
      <c r="AQ144" s="71">
        <f t="shared" si="35"/>
        <v>6.1</v>
      </c>
      <c r="AR144" s="51"/>
      <c r="AS144" s="57"/>
      <c r="AT144" s="73">
        <v>42125</v>
      </c>
      <c r="AU144" s="74">
        <v>131645.543462</v>
      </c>
      <c r="AV144" s="74">
        <v>-17.389546323782422</v>
      </c>
      <c r="AW144" s="74">
        <v>50.2</v>
      </c>
      <c r="AX144" s="74">
        <v>53.2</v>
      </c>
      <c r="AY144" s="57"/>
      <c r="AZ144" s="51"/>
      <c r="BA144" s="51"/>
      <c r="BB144" s="57"/>
      <c r="BC144" s="57"/>
      <c r="BD144" s="57"/>
      <c r="BE144" s="57"/>
      <c r="BF144" s="57"/>
      <c r="BG144" s="57"/>
      <c r="BH144" s="59"/>
      <c r="BI144" s="59"/>
      <c r="BJ144" s="59"/>
      <c r="BK144" s="59"/>
      <c r="BL144" s="59"/>
      <c r="BM144" s="59"/>
      <c r="BN144" s="59"/>
      <c r="BO144" s="59"/>
      <c r="BP144" s="59"/>
      <c r="BQ144" s="59"/>
      <c r="BR144" s="59"/>
      <c r="BS144" s="59"/>
      <c r="BT144" s="59"/>
      <c r="BU144" s="59"/>
      <c r="BV144" s="59"/>
      <c r="BW144" s="59"/>
      <c r="BX144" s="59"/>
    </row>
    <row r="145" spans="1:76" s="46" customFormat="1" ht="14.5" x14ac:dyDescent="0.35">
      <c r="A145" s="65">
        <v>42156</v>
      </c>
      <c r="B145" s="66">
        <f t="shared" si="24"/>
        <v>6.8</v>
      </c>
      <c r="C145" s="66">
        <f t="shared" si="25"/>
        <v>11.4</v>
      </c>
      <c r="D145" s="67">
        <f t="shared" si="26"/>
        <v>1.4929577492204047</v>
      </c>
      <c r="E145" s="67">
        <f t="shared" si="26"/>
        <v>-4.2259499645806731</v>
      </c>
      <c r="F145" s="67">
        <f t="shared" si="27"/>
        <v>11.999999999999995</v>
      </c>
      <c r="G145" s="66">
        <f t="shared" si="28"/>
        <v>10.6</v>
      </c>
      <c r="I145" s="67">
        <f t="shared" si="29"/>
        <v>-6.7904112481214769</v>
      </c>
      <c r="J145" s="67">
        <f t="shared" si="29"/>
        <v>50.2</v>
      </c>
      <c r="K145" s="67">
        <f t="shared" si="29"/>
        <v>53.8</v>
      </c>
      <c r="M145" s="65">
        <v>42156</v>
      </c>
      <c r="N145" s="68">
        <v>144346.52388399999</v>
      </c>
      <c r="O145" s="68">
        <v>130980.203205</v>
      </c>
      <c r="P145" s="68">
        <v>13366.320679</v>
      </c>
      <c r="Q145" s="68">
        <v>189544.674638</v>
      </c>
      <c r="R145" s="68">
        <v>1.4929577492204047</v>
      </c>
      <c r="S145" s="68">
        <v>-4.2259499645806731</v>
      </c>
      <c r="T145" s="51"/>
      <c r="U145" s="65">
        <v>42156</v>
      </c>
      <c r="V145" s="68">
        <v>13.4</v>
      </c>
      <c r="W145" s="65">
        <v>42156</v>
      </c>
      <c r="X145" s="68">
        <v>101.4</v>
      </c>
      <c r="Y145" s="68">
        <v>1.4000000000000057</v>
      </c>
      <c r="Z145" s="69">
        <f t="shared" si="30"/>
        <v>11.999999999999995</v>
      </c>
      <c r="AA145" s="68"/>
      <c r="AB145" s="65">
        <v>42156</v>
      </c>
      <c r="AC145" s="68">
        <v>100</v>
      </c>
      <c r="AD145" s="68">
        <v>0</v>
      </c>
      <c r="AE145" s="68">
        <v>10.6</v>
      </c>
      <c r="AF145" s="68">
        <v>10.4</v>
      </c>
      <c r="AG145" s="70">
        <f t="shared" si="31"/>
        <v>10.4</v>
      </c>
      <c r="AH145" s="51"/>
      <c r="AI145" s="61">
        <f t="shared" si="32"/>
        <v>10.6</v>
      </c>
      <c r="AJ145" s="71">
        <f t="shared" si="33"/>
        <v>10.6</v>
      </c>
      <c r="AK145" s="65">
        <v>42156</v>
      </c>
      <c r="AL145" s="68">
        <v>11.4</v>
      </c>
      <c r="AM145" s="68">
        <v>6.8</v>
      </c>
      <c r="AN145" s="68">
        <v>6.3</v>
      </c>
      <c r="AO145" s="51"/>
      <c r="AP145" s="71">
        <f t="shared" si="34"/>
        <v>6.3</v>
      </c>
      <c r="AQ145" s="71">
        <f t="shared" si="35"/>
        <v>6.8</v>
      </c>
      <c r="AR145" s="51"/>
      <c r="AS145" s="57"/>
      <c r="AT145" s="73">
        <v>42156</v>
      </c>
      <c r="AU145" s="74">
        <v>144346.52388399999</v>
      </c>
      <c r="AV145" s="74">
        <v>-6.7904112481214769</v>
      </c>
      <c r="AW145" s="74">
        <v>50.2</v>
      </c>
      <c r="AX145" s="74">
        <v>53.8</v>
      </c>
      <c r="AY145" s="57"/>
      <c r="AZ145" s="51"/>
      <c r="BA145" s="51"/>
      <c r="BB145" s="57"/>
      <c r="BC145" s="57"/>
      <c r="BD145" s="57"/>
      <c r="BE145" s="57"/>
      <c r="BF145" s="57"/>
      <c r="BG145" s="57"/>
      <c r="BH145" s="59"/>
      <c r="BI145" s="59"/>
      <c r="BJ145" s="59"/>
      <c r="BK145" s="59"/>
      <c r="BL145" s="59"/>
      <c r="BM145" s="59"/>
      <c r="BN145" s="59"/>
      <c r="BO145" s="59"/>
      <c r="BP145" s="59"/>
      <c r="BQ145" s="59"/>
      <c r="BR145" s="59"/>
      <c r="BS145" s="59"/>
      <c r="BT145" s="59"/>
      <c r="BU145" s="59"/>
      <c r="BV145" s="59"/>
      <c r="BW145" s="59"/>
      <c r="BX145" s="59"/>
    </row>
    <row r="146" spans="1:76" s="46" customFormat="1" ht="14.5" x14ac:dyDescent="0.35">
      <c r="A146" s="65">
        <v>42186</v>
      </c>
      <c r="B146" s="66">
        <f t="shared" si="24"/>
        <v>6</v>
      </c>
      <c r="C146" s="66">
        <f t="shared" si="25"/>
        <v>11.2</v>
      </c>
      <c r="D146" s="67">
        <f t="shared" si="26"/>
        <v>-9.2049503964078685</v>
      </c>
      <c r="E146" s="67">
        <f t="shared" si="26"/>
        <v>-6.3526824683719827</v>
      </c>
      <c r="F146" s="67">
        <f t="shared" si="27"/>
        <v>13.900000000000006</v>
      </c>
      <c r="G146" s="66">
        <f t="shared" si="28"/>
        <v>10.299999999999997</v>
      </c>
      <c r="I146" s="67">
        <f t="shared" si="29"/>
        <v>-8.5249531732521913</v>
      </c>
      <c r="J146" s="67">
        <f t="shared" si="29"/>
        <v>50</v>
      </c>
      <c r="K146" s="67">
        <f t="shared" si="29"/>
        <v>53.9</v>
      </c>
      <c r="M146" s="65">
        <v>42186</v>
      </c>
      <c r="N146" s="68">
        <v>151291.615383</v>
      </c>
      <c r="O146" s="68">
        <v>137385.97317700001</v>
      </c>
      <c r="P146" s="68">
        <v>13905.642206</v>
      </c>
      <c r="Q146" s="68">
        <v>193161.13246600001</v>
      </c>
      <c r="R146" s="68">
        <v>-9.2049503964078685</v>
      </c>
      <c r="S146" s="68">
        <v>-6.3526824683719827</v>
      </c>
      <c r="T146" s="51"/>
      <c r="U146" s="65">
        <v>42186</v>
      </c>
      <c r="V146" s="68">
        <v>15.5</v>
      </c>
      <c r="W146" s="65">
        <v>42186</v>
      </c>
      <c r="X146" s="68">
        <v>101.6</v>
      </c>
      <c r="Y146" s="68">
        <v>1.5999999999999943</v>
      </c>
      <c r="Z146" s="69">
        <f t="shared" si="30"/>
        <v>13.900000000000006</v>
      </c>
      <c r="AA146" s="68"/>
      <c r="AB146" s="65">
        <v>42186</v>
      </c>
      <c r="AC146" s="68">
        <v>100.2</v>
      </c>
      <c r="AD146" s="68">
        <v>0.20000000000000284</v>
      </c>
      <c r="AE146" s="68">
        <v>10.5</v>
      </c>
      <c r="AF146" s="68">
        <v>10.4</v>
      </c>
      <c r="AG146" s="70">
        <f t="shared" si="31"/>
        <v>10.4</v>
      </c>
      <c r="AH146" s="51"/>
      <c r="AI146" s="61">
        <f t="shared" si="32"/>
        <v>10.5</v>
      </c>
      <c r="AJ146" s="71">
        <f t="shared" si="33"/>
        <v>10.299999999999997</v>
      </c>
      <c r="AK146" s="65">
        <v>42186</v>
      </c>
      <c r="AL146" s="68">
        <v>11.2</v>
      </c>
      <c r="AM146" s="68">
        <v>6</v>
      </c>
      <c r="AN146" s="68">
        <v>6.3</v>
      </c>
      <c r="AO146" s="51"/>
      <c r="AP146" s="71">
        <f t="shared" si="34"/>
        <v>6.3</v>
      </c>
      <c r="AQ146" s="71">
        <f t="shared" si="35"/>
        <v>6</v>
      </c>
      <c r="AR146" s="51"/>
      <c r="AS146" s="57"/>
      <c r="AT146" s="73">
        <v>42186</v>
      </c>
      <c r="AU146" s="74">
        <v>151291.615383</v>
      </c>
      <c r="AV146" s="74">
        <v>-8.5249531732521913</v>
      </c>
      <c r="AW146" s="74">
        <v>50</v>
      </c>
      <c r="AX146" s="74">
        <v>53.9</v>
      </c>
      <c r="AY146" s="57"/>
      <c r="AZ146" s="51"/>
      <c r="BA146" s="51"/>
      <c r="BB146" s="57"/>
      <c r="BC146" s="57"/>
      <c r="BD146" s="57"/>
      <c r="BE146" s="57"/>
      <c r="BF146" s="57"/>
      <c r="BG146" s="57"/>
      <c r="BH146" s="59"/>
      <c r="BI146" s="59"/>
      <c r="BJ146" s="59"/>
      <c r="BK146" s="59"/>
      <c r="BL146" s="59"/>
      <c r="BM146" s="59"/>
      <c r="BN146" s="59"/>
      <c r="BO146" s="59"/>
      <c r="BP146" s="59"/>
      <c r="BQ146" s="59"/>
      <c r="BR146" s="59"/>
      <c r="BS146" s="59"/>
      <c r="BT146" s="59"/>
      <c r="BU146" s="59"/>
      <c r="BV146" s="59"/>
      <c r="BW146" s="59"/>
      <c r="BX146" s="59"/>
    </row>
    <row r="147" spans="1:76" s="46" customFormat="1" ht="14.5" x14ac:dyDescent="0.35">
      <c r="A147" s="65">
        <v>42217</v>
      </c>
      <c r="B147" s="66">
        <f t="shared" si="24"/>
        <v>6.1</v>
      </c>
      <c r="C147" s="66">
        <f t="shared" si="25"/>
        <v>10.9</v>
      </c>
      <c r="D147" s="67">
        <f t="shared" si="26"/>
        <v>-5.8408173364939531</v>
      </c>
      <c r="E147" s="67">
        <f t="shared" si="26"/>
        <v>-9.9382213386803642</v>
      </c>
      <c r="F147" s="67">
        <f t="shared" si="27"/>
        <v>13.4</v>
      </c>
      <c r="G147" s="66">
        <f t="shared" si="28"/>
        <v>10.399999999999995</v>
      </c>
      <c r="I147" s="67">
        <f t="shared" si="29"/>
        <v>-13.871720908634503</v>
      </c>
      <c r="J147" s="67">
        <f t="shared" si="29"/>
        <v>49.7</v>
      </c>
      <c r="K147" s="67">
        <f t="shared" si="29"/>
        <v>53.4</v>
      </c>
      <c r="M147" s="65">
        <v>42217</v>
      </c>
      <c r="N147" s="68">
        <v>136473.21162700001</v>
      </c>
      <c r="O147" s="68">
        <v>125123.75193200001</v>
      </c>
      <c r="P147" s="68">
        <v>11349.459695</v>
      </c>
      <c r="Q147" s="68">
        <v>196161.40532399999</v>
      </c>
      <c r="R147" s="68">
        <v>-5.8408173364939531</v>
      </c>
      <c r="S147" s="68">
        <v>-9.9382213386803642</v>
      </c>
      <c r="T147" s="51"/>
      <c r="U147" s="65">
        <v>42217</v>
      </c>
      <c r="V147" s="68">
        <v>15.4</v>
      </c>
      <c r="W147" s="65">
        <v>42217</v>
      </c>
      <c r="X147" s="68">
        <v>102</v>
      </c>
      <c r="Y147" s="68">
        <v>2</v>
      </c>
      <c r="Z147" s="69">
        <f t="shared" si="30"/>
        <v>13.4</v>
      </c>
      <c r="AA147" s="68"/>
      <c r="AB147" s="65">
        <v>42217</v>
      </c>
      <c r="AC147" s="68">
        <v>100.4</v>
      </c>
      <c r="AD147" s="68">
        <v>0.40000000000000568</v>
      </c>
      <c r="AE147" s="68">
        <v>10.8</v>
      </c>
      <c r="AF147" s="68">
        <v>10.5</v>
      </c>
      <c r="AG147" s="70">
        <f t="shared" si="31"/>
        <v>10.5</v>
      </c>
      <c r="AH147" s="51"/>
      <c r="AI147" s="61">
        <f t="shared" si="32"/>
        <v>10.8</v>
      </c>
      <c r="AJ147" s="71">
        <f t="shared" si="33"/>
        <v>10.399999999999995</v>
      </c>
      <c r="AK147" s="65">
        <v>42217</v>
      </c>
      <c r="AL147" s="68">
        <v>10.9</v>
      </c>
      <c r="AM147" s="68">
        <v>6.1</v>
      </c>
      <c r="AN147" s="68">
        <v>6.3</v>
      </c>
      <c r="AO147" s="51"/>
      <c r="AP147" s="71">
        <f t="shared" si="34"/>
        <v>6.3</v>
      </c>
      <c r="AQ147" s="71">
        <f t="shared" si="35"/>
        <v>6.1</v>
      </c>
      <c r="AR147" s="51"/>
      <c r="AS147" s="57"/>
      <c r="AT147" s="73">
        <v>42217</v>
      </c>
      <c r="AU147" s="74">
        <v>136473.21162700001</v>
      </c>
      <c r="AV147" s="74">
        <v>-13.871720908634503</v>
      </c>
      <c r="AW147" s="74">
        <v>49.7</v>
      </c>
      <c r="AX147" s="74">
        <v>53.4</v>
      </c>
      <c r="AY147" s="57"/>
      <c r="AZ147" s="51"/>
      <c r="BA147" s="51"/>
      <c r="BB147" s="57"/>
      <c r="BC147" s="57"/>
      <c r="BD147" s="57"/>
      <c r="BE147" s="57"/>
      <c r="BF147" s="57"/>
      <c r="BG147" s="57"/>
      <c r="BH147" s="59"/>
      <c r="BI147" s="59"/>
      <c r="BJ147" s="59"/>
      <c r="BK147" s="59"/>
      <c r="BL147" s="59"/>
      <c r="BM147" s="59"/>
      <c r="BN147" s="59"/>
      <c r="BO147" s="59"/>
      <c r="BP147" s="59"/>
      <c r="BQ147" s="59"/>
      <c r="BR147" s="59"/>
      <c r="BS147" s="59"/>
      <c r="BT147" s="59"/>
      <c r="BU147" s="59"/>
      <c r="BV147" s="59"/>
      <c r="BW147" s="59"/>
      <c r="BX147" s="59"/>
    </row>
    <row r="148" spans="1:76" s="46" customFormat="1" ht="14.5" x14ac:dyDescent="0.35">
      <c r="A148" s="65">
        <v>42248</v>
      </c>
      <c r="B148" s="66">
        <f t="shared" si="24"/>
        <v>5.7</v>
      </c>
      <c r="C148" s="66">
        <f t="shared" si="25"/>
        <v>10.3</v>
      </c>
      <c r="D148" s="67">
        <f t="shared" si="26"/>
        <v>-4.0452342610586092</v>
      </c>
      <c r="E148" s="67">
        <f t="shared" si="26"/>
        <v>-16.562307103370195</v>
      </c>
      <c r="F148" s="67">
        <f t="shared" si="27"/>
        <v>13.800000000000006</v>
      </c>
      <c r="G148" s="66">
        <f t="shared" si="28"/>
        <v>10.800000000000006</v>
      </c>
      <c r="I148" s="67">
        <f t="shared" si="29"/>
        <v>-20.307999730354638</v>
      </c>
      <c r="J148" s="67">
        <f t="shared" si="29"/>
        <v>49.8</v>
      </c>
      <c r="K148" s="67">
        <f t="shared" si="29"/>
        <v>53.4</v>
      </c>
      <c r="M148" s="65">
        <v>42248</v>
      </c>
      <c r="N148" s="68">
        <v>145317.047184</v>
      </c>
      <c r="O148" s="68">
        <v>135033.77679499998</v>
      </c>
      <c r="P148" s="68">
        <v>10283.270388999999</v>
      </c>
      <c r="Q148" s="68">
        <v>204922.58800399999</v>
      </c>
      <c r="R148" s="68">
        <v>-4.0452342610586092</v>
      </c>
      <c r="S148" s="68">
        <v>-16.562307103370195</v>
      </c>
      <c r="T148" s="51"/>
      <c r="U148" s="65">
        <v>42248</v>
      </c>
      <c r="V148" s="68">
        <v>15.4</v>
      </c>
      <c r="W148" s="65">
        <v>42248</v>
      </c>
      <c r="X148" s="68">
        <v>101.6</v>
      </c>
      <c r="Y148" s="68">
        <v>1.5999999999999943</v>
      </c>
      <c r="Z148" s="69">
        <f t="shared" si="30"/>
        <v>13.800000000000006</v>
      </c>
      <c r="AA148" s="68"/>
      <c r="AB148" s="65">
        <v>42248</v>
      </c>
      <c r="AC148" s="68">
        <v>100.1</v>
      </c>
      <c r="AD148" s="68">
        <v>9.9999999999994316E-2</v>
      </c>
      <c r="AE148" s="68">
        <v>10.9</v>
      </c>
      <c r="AF148" s="68">
        <v>10.5</v>
      </c>
      <c r="AG148" s="70">
        <f t="shared" si="31"/>
        <v>10.5</v>
      </c>
      <c r="AH148" s="51"/>
      <c r="AI148" s="61">
        <f t="shared" si="32"/>
        <v>10.9</v>
      </c>
      <c r="AJ148" s="71">
        <f t="shared" si="33"/>
        <v>10.800000000000006</v>
      </c>
      <c r="AK148" s="65">
        <v>42248</v>
      </c>
      <c r="AL148" s="68">
        <v>10.3</v>
      </c>
      <c r="AM148" s="68">
        <v>5.7</v>
      </c>
      <c r="AN148" s="68">
        <v>6.2</v>
      </c>
      <c r="AO148" s="51"/>
      <c r="AP148" s="71">
        <f t="shared" si="34"/>
        <v>6.2</v>
      </c>
      <c r="AQ148" s="71">
        <f t="shared" si="35"/>
        <v>5.7</v>
      </c>
      <c r="AR148" s="51"/>
      <c r="AS148" s="57"/>
      <c r="AT148" s="73">
        <v>42248</v>
      </c>
      <c r="AU148" s="74">
        <v>145317.047184</v>
      </c>
      <c r="AV148" s="74">
        <v>-20.307999730354638</v>
      </c>
      <c r="AW148" s="74">
        <v>49.8</v>
      </c>
      <c r="AX148" s="74">
        <v>53.4</v>
      </c>
      <c r="AY148" s="57"/>
      <c r="AZ148" s="51"/>
      <c r="BA148" s="51"/>
      <c r="BB148" s="57"/>
      <c r="BC148" s="57"/>
      <c r="BD148" s="57"/>
      <c r="BE148" s="57"/>
      <c r="BF148" s="57"/>
      <c r="BG148" s="57"/>
      <c r="BH148" s="59"/>
      <c r="BI148" s="59"/>
      <c r="BJ148" s="59"/>
      <c r="BK148" s="59"/>
      <c r="BL148" s="59"/>
      <c r="BM148" s="59"/>
      <c r="BN148" s="59"/>
      <c r="BO148" s="59"/>
      <c r="BP148" s="59"/>
      <c r="BQ148" s="59"/>
      <c r="BR148" s="59"/>
      <c r="BS148" s="59"/>
      <c r="BT148" s="59"/>
      <c r="BU148" s="59"/>
      <c r="BV148" s="59"/>
      <c r="BW148" s="59"/>
      <c r="BX148" s="59"/>
    </row>
    <row r="149" spans="1:76" s="46" customFormat="1" ht="14.5" x14ac:dyDescent="0.35">
      <c r="A149" s="65">
        <v>42278</v>
      </c>
      <c r="B149" s="66">
        <f t="shared" si="24"/>
        <v>5.6</v>
      </c>
      <c r="C149" s="66">
        <f t="shared" si="25"/>
        <v>10.199999999999999</v>
      </c>
      <c r="D149" s="67">
        <f t="shared" si="26"/>
        <v>-7.0523187073210218</v>
      </c>
      <c r="E149" s="67">
        <f t="shared" si="26"/>
        <v>-15.594804624738522</v>
      </c>
      <c r="F149" s="67">
        <f t="shared" si="27"/>
        <v>14.100000000000003</v>
      </c>
      <c r="G149" s="66">
        <f t="shared" si="28"/>
        <v>11</v>
      </c>
      <c r="I149" s="67">
        <f t="shared" si="29"/>
        <v>-18.730158687620275</v>
      </c>
      <c r="J149" s="67">
        <f t="shared" si="29"/>
        <v>49.8</v>
      </c>
      <c r="K149" s="67">
        <f t="shared" si="29"/>
        <v>53.1</v>
      </c>
      <c r="M149" s="65">
        <v>42278</v>
      </c>
      <c r="N149" s="68">
        <v>130902.793213</v>
      </c>
      <c r="O149" s="68">
        <v>121561.06422299999</v>
      </c>
      <c r="P149" s="68">
        <v>9341.7289899999996</v>
      </c>
      <c r="Q149" s="68">
        <v>192189.02302600001</v>
      </c>
      <c r="R149" s="68">
        <v>-7.0523187073210218</v>
      </c>
      <c r="S149" s="68">
        <v>-15.594804624738522</v>
      </c>
      <c r="T149" s="51"/>
      <c r="U149" s="65">
        <v>42278</v>
      </c>
      <c r="V149" s="68">
        <v>15.4</v>
      </c>
      <c r="W149" s="65">
        <v>42278</v>
      </c>
      <c r="X149" s="68">
        <v>101.3</v>
      </c>
      <c r="Y149" s="68">
        <v>1.2999999999999972</v>
      </c>
      <c r="Z149" s="69">
        <f t="shared" si="30"/>
        <v>14.100000000000003</v>
      </c>
      <c r="AA149" s="68"/>
      <c r="AB149" s="65">
        <v>42278</v>
      </c>
      <c r="AC149" s="68">
        <v>100</v>
      </c>
      <c r="AD149" s="68">
        <v>0</v>
      </c>
      <c r="AE149" s="68">
        <v>11</v>
      </c>
      <c r="AF149" s="68">
        <v>10.6</v>
      </c>
      <c r="AG149" s="70">
        <f t="shared" si="31"/>
        <v>10.6</v>
      </c>
      <c r="AH149" s="51"/>
      <c r="AI149" s="61">
        <f t="shared" si="32"/>
        <v>11</v>
      </c>
      <c r="AJ149" s="71">
        <f t="shared" si="33"/>
        <v>11</v>
      </c>
      <c r="AK149" s="65">
        <v>42278</v>
      </c>
      <c r="AL149" s="68">
        <v>10.199999999999999</v>
      </c>
      <c r="AM149" s="68">
        <v>5.6</v>
      </c>
      <c r="AN149" s="68">
        <v>6.1</v>
      </c>
      <c r="AO149" s="51"/>
      <c r="AP149" s="71">
        <f t="shared" si="34"/>
        <v>6.1</v>
      </c>
      <c r="AQ149" s="71">
        <f t="shared" si="35"/>
        <v>5.6</v>
      </c>
      <c r="AR149" s="51"/>
      <c r="AS149" s="57"/>
      <c r="AT149" s="73">
        <v>42278</v>
      </c>
      <c r="AU149" s="74">
        <v>130902.793213</v>
      </c>
      <c r="AV149" s="74">
        <v>-18.730158687620275</v>
      </c>
      <c r="AW149" s="74">
        <v>49.8</v>
      </c>
      <c r="AX149" s="74">
        <v>53.1</v>
      </c>
      <c r="AY149" s="57"/>
      <c r="AZ149" s="51"/>
      <c r="BA149" s="51"/>
      <c r="BB149" s="57"/>
      <c r="BC149" s="57"/>
      <c r="BD149" s="57"/>
      <c r="BE149" s="57"/>
      <c r="BF149" s="57"/>
      <c r="BG149" s="57"/>
      <c r="BH149" s="59"/>
      <c r="BI149" s="59"/>
      <c r="BJ149" s="59"/>
      <c r="BK149" s="59"/>
      <c r="BL149" s="59"/>
      <c r="BM149" s="59"/>
      <c r="BN149" s="59"/>
      <c r="BO149" s="59"/>
      <c r="BP149" s="59"/>
      <c r="BQ149" s="59"/>
      <c r="BR149" s="59"/>
      <c r="BS149" s="59"/>
      <c r="BT149" s="59"/>
      <c r="BU149" s="59"/>
      <c r="BV149" s="59"/>
      <c r="BW149" s="59"/>
      <c r="BX149" s="59"/>
    </row>
    <row r="150" spans="1:76" s="46" customFormat="1" ht="14.5" x14ac:dyDescent="0.35">
      <c r="A150" s="65">
        <v>42309</v>
      </c>
      <c r="B150" s="66">
        <f t="shared" si="24"/>
        <v>6.2</v>
      </c>
      <c r="C150" s="66">
        <f t="shared" si="25"/>
        <v>10.199999999999999</v>
      </c>
      <c r="D150" s="67">
        <f t="shared" si="26"/>
        <v>-7.0759444329885053</v>
      </c>
      <c r="E150" s="67">
        <f t="shared" si="26"/>
        <v>-5.2929127807028218</v>
      </c>
      <c r="F150" s="67">
        <f t="shared" si="27"/>
        <v>13.4</v>
      </c>
      <c r="G150" s="66">
        <f t="shared" si="28"/>
        <v>10.999999999999996</v>
      </c>
      <c r="I150" s="67">
        <f t="shared" si="29"/>
        <v>-9.0447390840715958</v>
      </c>
      <c r="J150" s="67">
        <f t="shared" si="29"/>
        <v>49.6</v>
      </c>
      <c r="K150" s="67">
        <f t="shared" si="29"/>
        <v>53.6</v>
      </c>
      <c r="M150" s="65">
        <v>42309</v>
      </c>
      <c r="N150" s="68">
        <v>142616.47621200001</v>
      </c>
      <c r="O150" s="68">
        <v>132949.56287200001</v>
      </c>
      <c r="P150" s="68">
        <v>9666.9133399999992</v>
      </c>
      <c r="Q150" s="68">
        <v>196592.96617100001</v>
      </c>
      <c r="R150" s="68">
        <v>-7.0759444329885053</v>
      </c>
      <c r="S150" s="68">
        <v>-5.2929127807028218</v>
      </c>
      <c r="T150" s="51"/>
      <c r="U150" s="65">
        <v>42309</v>
      </c>
      <c r="V150" s="68">
        <v>14.9</v>
      </c>
      <c r="W150" s="65">
        <v>42309</v>
      </c>
      <c r="X150" s="68">
        <v>101.5</v>
      </c>
      <c r="Y150" s="68">
        <v>1.5</v>
      </c>
      <c r="Z150" s="69">
        <f t="shared" si="30"/>
        <v>13.4</v>
      </c>
      <c r="AA150" s="68"/>
      <c r="AB150" s="65">
        <v>42309</v>
      </c>
      <c r="AC150" s="68">
        <v>100.2</v>
      </c>
      <c r="AD150" s="68">
        <v>0.20000000000000284</v>
      </c>
      <c r="AE150" s="68">
        <v>11.2</v>
      </c>
      <c r="AF150" s="68">
        <v>10.6</v>
      </c>
      <c r="AG150" s="70">
        <f t="shared" si="31"/>
        <v>10.6</v>
      </c>
      <c r="AH150" s="51"/>
      <c r="AI150" s="61">
        <f t="shared" si="32"/>
        <v>11.2</v>
      </c>
      <c r="AJ150" s="71">
        <f t="shared" si="33"/>
        <v>10.999999999999996</v>
      </c>
      <c r="AK150" s="65">
        <v>42309</v>
      </c>
      <c r="AL150" s="68">
        <v>10.199999999999999</v>
      </c>
      <c r="AM150" s="68">
        <v>6.2</v>
      </c>
      <c r="AN150" s="68">
        <v>6.1</v>
      </c>
      <c r="AO150" s="51"/>
      <c r="AP150" s="71">
        <f t="shared" si="34"/>
        <v>6.1</v>
      </c>
      <c r="AQ150" s="71">
        <f t="shared" si="35"/>
        <v>6.2</v>
      </c>
      <c r="AR150" s="51"/>
      <c r="AS150" s="57"/>
      <c r="AT150" s="73">
        <v>42309</v>
      </c>
      <c r="AU150" s="74">
        <v>142616.47621200001</v>
      </c>
      <c r="AV150" s="74">
        <v>-9.0447390840715958</v>
      </c>
      <c r="AW150" s="74">
        <v>49.6</v>
      </c>
      <c r="AX150" s="74">
        <v>53.6</v>
      </c>
      <c r="AY150" s="57"/>
      <c r="AZ150" s="51"/>
      <c r="BA150" s="51"/>
      <c r="BB150" s="57"/>
      <c r="BC150" s="57"/>
      <c r="BD150" s="57"/>
      <c r="BE150" s="57"/>
      <c r="BF150" s="57"/>
      <c r="BG150" s="57"/>
      <c r="BH150" s="59"/>
      <c r="BI150" s="59"/>
      <c r="BJ150" s="59"/>
      <c r="BK150" s="59"/>
      <c r="BL150" s="59"/>
      <c r="BM150" s="59"/>
      <c r="BN150" s="59"/>
      <c r="BO150" s="59"/>
      <c r="BP150" s="59"/>
      <c r="BQ150" s="59"/>
      <c r="BR150" s="59"/>
      <c r="BS150" s="59"/>
      <c r="BT150" s="59"/>
      <c r="BU150" s="59"/>
      <c r="BV150" s="59"/>
      <c r="BW150" s="59"/>
      <c r="BX150" s="59"/>
    </row>
    <row r="151" spans="1:76" s="46" customFormat="1" ht="14.5" x14ac:dyDescent="0.35">
      <c r="A151" s="65">
        <v>42339</v>
      </c>
      <c r="B151" s="66">
        <f t="shared" si="24"/>
        <v>5.9</v>
      </c>
      <c r="C151" s="66">
        <f t="shared" si="25"/>
        <v>10</v>
      </c>
      <c r="D151" s="67">
        <f t="shared" si="26"/>
        <v>-1.88784375221803</v>
      </c>
      <c r="E151" s="67">
        <f t="shared" si="26"/>
        <v>-4.5250878921737376</v>
      </c>
      <c r="F151" s="67">
        <f t="shared" si="27"/>
        <v>12.700000000000006</v>
      </c>
      <c r="G151" s="66">
        <f t="shared" si="28"/>
        <v>10.699999999999994</v>
      </c>
      <c r="I151" s="67">
        <f t="shared" si="29"/>
        <v>-7.891220346700754</v>
      </c>
      <c r="J151" s="67">
        <f t="shared" si="29"/>
        <v>49.7</v>
      </c>
      <c r="K151" s="67">
        <f t="shared" si="29"/>
        <v>54.4</v>
      </c>
      <c r="M151" s="65">
        <v>42339</v>
      </c>
      <c r="N151" s="68">
        <v>163505.5257</v>
      </c>
      <c r="O151" s="68">
        <v>152998.72491399999</v>
      </c>
      <c r="P151" s="68">
        <v>10506.800786</v>
      </c>
      <c r="Q151" s="68">
        <v>223136.10985199999</v>
      </c>
      <c r="R151" s="68">
        <v>-1.88784375221803</v>
      </c>
      <c r="S151" s="68">
        <v>-4.5250878921737376</v>
      </c>
      <c r="T151" s="51"/>
      <c r="U151" s="65">
        <v>42339</v>
      </c>
      <c r="V151" s="68">
        <v>14.3</v>
      </c>
      <c r="W151" s="65">
        <v>42339</v>
      </c>
      <c r="X151" s="68">
        <v>101.6</v>
      </c>
      <c r="Y151" s="68">
        <v>1.5999999999999943</v>
      </c>
      <c r="Z151" s="69">
        <f t="shared" si="30"/>
        <v>12.700000000000006</v>
      </c>
      <c r="AA151" s="68"/>
      <c r="AB151" s="65">
        <v>42339</v>
      </c>
      <c r="AC151" s="68">
        <v>100.4</v>
      </c>
      <c r="AD151" s="68">
        <v>0.40000000000000568</v>
      </c>
      <c r="AE151" s="68">
        <v>11.1</v>
      </c>
      <c r="AF151" s="68">
        <v>10.7</v>
      </c>
      <c r="AG151" s="70">
        <f t="shared" si="31"/>
        <v>10.7</v>
      </c>
      <c r="AH151" s="51"/>
      <c r="AI151" s="61">
        <f t="shared" si="32"/>
        <v>11.1</v>
      </c>
      <c r="AJ151" s="71">
        <f t="shared" si="33"/>
        <v>10.699999999999994</v>
      </c>
      <c r="AK151" s="65">
        <v>42339</v>
      </c>
      <c r="AL151" s="68">
        <v>10</v>
      </c>
      <c r="AM151" s="68">
        <v>5.9</v>
      </c>
      <c r="AN151" s="68">
        <v>6.1</v>
      </c>
      <c r="AO151" s="51"/>
      <c r="AP151" s="71">
        <f t="shared" si="34"/>
        <v>6.1</v>
      </c>
      <c r="AQ151" s="71">
        <f t="shared" si="35"/>
        <v>5.9</v>
      </c>
      <c r="AR151" s="51"/>
      <c r="AS151" s="57"/>
      <c r="AT151" s="73">
        <v>42339</v>
      </c>
      <c r="AU151" s="74">
        <v>163505.5257</v>
      </c>
      <c r="AV151" s="74">
        <v>-7.891220346700754</v>
      </c>
      <c r="AW151" s="74">
        <v>49.7</v>
      </c>
      <c r="AX151" s="74">
        <v>54.4</v>
      </c>
      <c r="AY151" s="57"/>
      <c r="AZ151" s="51"/>
      <c r="BA151" s="51"/>
      <c r="BB151" s="57"/>
      <c r="BC151" s="57"/>
      <c r="BD151" s="57"/>
      <c r="BE151" s="57"/>
      <c r="BF151" s="57"/>
      <c r="BG151" s="57"/>
      <c r="BH151" s="59"/>
      <c r="BI151" s="59"/>
      <c r="BJ151" s="59"/>
      <c r="BK151" s="59"/>
      <c r="BL151" s="59"/>
      <c r="BM151" s="59"/>
      <c r="BN151" s="59"/>
      <c r="BO151" s="59"/>
      <c r="BP151" s="59"/>
      <c r="BQ151" s="59"/>
      <c r="BR151" s="59"/>
      <c r="BS151" s="59"/>
      <c r="BT151" s="59"/>
      <c r="BU151" s="59"/>
      <c r="BV151" s="59"/>
      <c r="BW151" s="59"/>
      <c r="BX151" s="59"/>
    </row>
    <row r="152" spans="1:76" s="46" customFormat="1" ht="14.5" x14ac:dyDescent="0.35">
      <c r="A152" s="65">
        <v>42370</v>
      </c>
      <c r="B152" s="66">
        <f t="shared" si="24"/>
        <v>5.4</v>
      </c>
      <c r="C152" s="66">
        <f t="shared" si="25"/>
        <v>10.199999999999999</v>
      </c>
      <c r="D152" s="67">
        <f t="shared" si="26"/>
        <v>-15.248101434341432</v>
      </c>
      <c r="E152" s="67">
        <f t="shared" si="26"/>
        <v>-17.629108741542616</v>
      </c>
      <c r="F152" s="67">
        <f t="shared" si="27"/>
        <v>13.500000000000004</v>
      </c>
      <c r="G152" s="66">
        <f t="shared" si="28"/>
        <v>9.9999999999999964</v>
      </c>
      <c r="I152" s="67">
        <f t="shared" si="29"/>
        <v>-19.930445200977591</v>
      </c>
      <c r="J152" s="67">
        <f t="shared" si="29"/>
        <v>49.4</v>
      </c>
      <c r="K152" s="67">
        <f t="shared" si="29"/>
        <v>53.5</v>
      </c>
      <c r="M152" s="65">
        <v>42370</v>
      </c>
      <c r="N152" s="68">
        <v>112546.94099</v>
      </c>
      <c r="O152" s="68">
        <v>105020.73199</v>
      </c>
      <c r="P152" s="68">
        <v>7526.2089999999998</v>
      </c>
      <c r="Q152" s="68">
        <v>169398.91790100001</v>
      </c>
      <c r="R152" s="68">
        <v>-15.248101434341432</v>
      </c>
      <c r="S152" s="68">
        <v>-17.629108741542616</v>
      </c>
      <c r="T152" s="51"/>
      <c r="U152" s="65">
        <v>42370</v>
      </c>
      <c r="V152" s="68">
        <v>15.3</v>
      </c>
      <c r="W152" s="65">
        <v>42370</v>
      </c>
      <c r="X152" s="68">
        <v>101.8</v>
      </c>
      <c r="Y152" s="68">
        <v>1.7999999999999972</v>
      </c>
      <c r="Z152" s="69">
        <f t="shared" si="30"/>
        <v>13.500000000000004</v>
      </c>
      <c r="AA152" s="68"/>
      <c r="AB152" s="65">
        <v>42370</v>
      </c>
      <c r="AC152" s="68">
        <v>100.2</v>
      </c>
      <c r="AD152" s="68">
        <v>0.20000000000000284</v>
      </c>
      <c r="AE152" s="68"/>
      <c r="AF152" s="68"/>
      <c r="AG152" s="70">
        <f t="shared" si="31"/>
        <v>10.199999999999999</v>
      </c>
      <c r="AH152" s="51"/>
      <c r="AI152" s="61">
        <f t="shared" si="32"/>
        <v>10.199999999999999</v>
      </c>
      <c r="AJ152" s="71">
        <f t="shared" si="33"/>
        <v>9.9999999999999964</v>
      </c>
      <c r="AK152" s="65">
        <v>42370</v>
      </c>
      <c r="AL152" s="68">
        <v>10.199999999999999</v>
      </c>
      <c r="AM152" s="68"/>
      <c r="AN152" s="68"/>
      <c r="AO152" s="51"/>
      <c r="AP152" s="71">
        <f t="shared" si="34"/>
        <v>5.4</v>
      </c>
      <c r="AQ152" s="71">
        <f t="shared" si="35"/>
        <v>5.4</v>
      </c>
      <c r="AR152" s="51"/>
      <c r="AS152" s="57"/>
      <c r="AT152" s="73">
        <v>42370</v>
      </c>
      <c r="AU152" s="74">
        <v>112546.94099</v>
      </c>
      <c r="AV152" s="74">
        <v>-19.930445200977591</v>
      </c>
      <c r="AW152" s="74">
        <v>49.4</v>
      </c>
      <c r="AX152" s="74">
        <v>53.5</v>
      </c>
      <c r="AY152" s="57"/>
      <c r="AZ152" s="51"/>
      <c r="BA152" s="51"/>
      <c r="BB152" s="57"/>
      <c r="BC152" s="57"/>
      <c r="BD152" s="57"/>
      <c r="BE152" s="57"/>
      <c r="BF152" s="57"/>
      <c r="BG152" s="57"/>
      <c r="BH152" s="59"/>
      <c r="BI152" s="59"/>
      <c r="BJ152" s="59"/>
      <c r="BK152" s="59"/>
      <c r="BL152" s="59"/>
      <c r="BM152" s="59"/>
      <c r="BN152" s="59"/>
      <c r="BO152" s="59"/>
      <c r="BP152" s="59"/>
      <c r="BQ152" s="59"/>
      <c r="BR152" s="59"/>
      <c r="BS152" s="59"/>
      <c r="BT152" s="59"/>
      <c r="BU152" s="59"/>
      <c r="BV152" s="59"/>
      <c r="BW152" s="59"/>
      <c r="BX152" s="59"/>
    </row>
    <row r="153" spans="1:76" s="46" customFormat="1" ht="14.5" x14ac:dyDescent="0.35">
      <c r="A153" s="65">
        <v>42401</v>
      </c>
      <c r="B153" s="66">
        <f t="shared" si="24"/>
        <v>5.4</v>
      </c>
      <c r="C153" s="66">
        <f t="shared" si="25"/>
        <v>10.199999999999999</v>
      </c>
      <c r="D153" s="67">
        <f t="shared" si="26"/>
        <v>-27.961202967351873</v>
      </c>
      <c r="E153" s="67">
        <f t="shared" si="26"/>
        <v>-12.762930705471796</v>
      </c>
      <c r="F153" s="67">
        <f t="shared" si="27"/>
        <v>12.400000000000002</v>
      </c>
      <c r="G153" s="66">
        <f t="shared" si="28"/>
        <v>9.2999999999999936</v>
      </c>
      <c r="I153" s="67">
        <f t="shared" si="29"/>
        <v>-13.759089297555091</v>
      </c>
      <c r="J153" s="67">
        <f t="shared" si="29"/>
        <v>49</v>
      </c>
      <c r="K153" s="67">
        <f t="shared" si="29"/>
        <v>52.7</v>
      </c>
      <c r="M153" s="65">
        <v>42401</v>
      </c>
      <c r="N153" s="68">
        <v>93558.094838999998</v>
      </c>
      <c r="O153" s="68">
        <v>86184.831838999991</v>
      </c>
      <c r="P153" s="68">
        <v>7373.2629999999999</v>
      </c>
      <c r="Q153" s="68">
        <v>121707.15857699999</v>
      </c>
      <c r="R153" s="68">
        <v>-27.961202967351873</v>
      </c>
      <c r="S153" s="68">
        <v>-12.762930705471796</v>
      </c>
      <c r="T153" s="51"/>
      <c r="U153" s="65">
        <v>42401</v>
      </c>
      <c r="V153" s="68">
        <v>14.7</v>
      </c>
      <c r="W153" s="65">
        <v>42401</v>
      </c>
      <c r="X153" s="68">
        <v>102.3</v>
      </c>
      <c r="Y153" s="68">
        <v>2.2999999999999972</v>
      </c>
      <c r="Z153" s="69">
        <f t="shared" si="30"/>
        <v>12.400000000000002</v>
      </c>
      <c r="AA153" s="68"/>
      <c r="AB153" s="65">
        <v>42401</v>
      </c>
      <c r="AC153" s="68">
        <v>100.9</v>
      </c>
      <c r="AD153" s="68">
        <v>0.90000000000000568</v>
      </c>
      <c r="AE153" s="68"/>
      <c r="AF153" s="68">
        <v>10.199999999999999</v>
      </c>
      <c r="AG153" s="70">
        <f t="shared" si="31"/>
        <v>10.199999999999999</v>
      </c>
      <c r="AH153" s="51"/>
      <c r="AI153" s="61">
        <f t="shared" si="32"/>
        <v>10.199999999999999</v>
      </c>
      <c r="AJ153" s="71">
        <f t="shared" si="33"/>
        <v>9.2999999999999936</v>
      </c>
      <c r="AK153" s="65">
        <v>42401</v>
      </c>
      <c r="AL153" s="68">
        <v>10.199999999999999</v>
      </c>
      <c r="AM153" s="68"/>
      <c r="AN153" s="68">
        <v>5.4</v>
      </c>
      <c r="AO153" s="51"/>
      <c r="AP153" s="71">
        <f t="shared" si="34"/>
        <v>5.4</v>
      </c>
      <c r="AQ153" s="71">
        <f t="shared" si="35"/>
        <v>5.4</v>
      </c>
      <c r="AR153" s="51"/>
      <c r="AS153" s="57"/>
      <c r="AT153" s="73">
        <v>42401</v>
      </c>
      <c r="AU153" s="74">
        <v>93558.094838999998</v>
      </c>
      <c r="AV153" s="74">
        <v>-13.759089297555091</v>
      </c>
      <c r="AW153" s="74">
        <v>49</v>
      </c>
      <c r="AX153" s="74">
        <v>52.7</v>
      </c>
      <c r="AY153" s="57"/>
      <c r="AZ153" s="51"/>
      <c r="BA153" s="51"/>
      <c r="BB153" s="57"/>
      <c r="BC153" s="57"/>
      <c r="BD153" s="57"/>
      <c r="BE153" s="57"/>
      <c r="BF153" s="57"/>
      <c r="BG153" s="57"/>
      <c r="BH153" s="59"/>
      <c r="BI153" s="59"/>
      <c r="BJ153" s="59"/>
      <c r="BK153" s="59"/>
      <c r="BL153" s="59"/>
      <c r="BM153" s="59"/>
      <c r="BN153" s="59"/>
      <c r="BO153" s="59"/>
      <c r="BP153" s="59"/>
      <c r="BQ153" s="59"/>
      <c r="BR153" s="59"/>
      <c r="BS153" s="59"/>
      <c r="BT153" s="59"/>
      <c r="BU153" s="59"/>
      <c r="BV153" s="59"/>
      <c r="BW153" s="59"/>
      <c r="BX153" s="59"/>
    </row>
    <row r="154" spans="1:76" s="46" customFormat="1" ht="14.5" x14ac:dyDescent="0.35">
      <c r="A154" s="65">
        <v>42430</v>
      </c>
      <c r="B154" s="66">
        <f t="shared" si="24"/>
        <v>6.8</v>
      </c>
      <c r="C154" s="66">
        <f t="shared" si="25"/>
        <v>10.7</v>
      </c>
      <c r="D154" s="67">
        <f t="shared" si="26"/>
        <v>7.5316344175629988</v>
      </c>
      <c r="E154" s="67">
        <f t="shared" si="26"/>
        <v>-6.399112171812062</v>
      </c>
      <c r="F154" s="67">
        <f t="shared" si="27"/>
        <v>12.400000000000002</v>
      </c>
      <c r="G154" s="66">
        <f t="shared" si="28"/>
        <v>9.7999999999999972</v>
      </c>
      <c r="I154" s="67">
        <f t="shared" si="29"/>
        <v>-8.1366212694289199</v>
      </c>
      <c r="J154" s="67">
        <f t="shared" si="29"/>
        <v>50.2</v>
      </c>
      <c r="K154" s="67">
        <f t="shared" si="29"/>
        <v>53.8</v>
      </c>
      <c r="M154" s="65">
        <v>42430</v>
      </c>
      <c r="N154" s="68">
        <v>130187.76553600001</v>
      </c>
      <c r="O154" s="68">
        <v>122475.92253600001</v>
      </c>
      <c r="P154" s="68">
        <v>7711.8429999999998</v>
      </c>
      <c r="Q154" s="68">
        <v>155098.17821499999</v>
      </c>
      <c r="R154" s="68">
        <v>7.5316344175629988</v>
      </c>
      <c r="S154" s="68">
        <v>-6.399112171812062</v>
      </c>
      <c r="T154" s="51"/>
      <c r="U154" s="65">
        <v>42430</v>
      </c>
      <c r="V154" s="68">
        <v>14.7</v>
      </c>
      <c r="W154" s="65">
        <v>42430</v>
      </c>
      <c r="X154" s="68">
        <v>102.3</v>
      </c>
      <c r="Y154" s="68">
        <v>2.2999999999999972</v>
      </c>
      <c r="Z154" s="69">
        <f t="shared" si="30"/>
        <v>12.400000000000002</v>
      </c>
      <c r="AA154" s="68"/>
      <c r="AB154" s="65">
        <v>42430</v>
      </c>
      <c r="AC154" s="68">
        <v>100.7</v>
      </c>
      <c r="AD154" s="68">
        <v>0.70000000000000284</v>
      </c>
      <c r="AE154" s="68">
        <v>10.5</v>
      </c>
      <c r="AF154" s="68">
        <v>10.3</v>
      </c>
      <c r="AG154" s="70">
        <f t="shared" si="31"/>
        <v>10.3</v>
      </c>
      <c r="AH154" s="51"/>
      <c r="AI154" s="61">
        <f t="shared" si="32"/>
        <v>10.5</v>
      </c>
      <c r="AJ154" s="71">
        <f t="shared" si="33"/>
        <v>9.7999999999999972</v>
      </c>
      <c r="AK154" s="65">
        <v>42430</v>
      </c>
      <c r="AL154" s="68">
        <v>10.7</v>
      </c>
      <c r="AM154" s="68">
        <v>6.8</v>
      </c>
      <c r="AN154" s="68">
        <v>5.8</v>
      </c>
      <c r="AO154" s="51"/>
      <c r="AP154" s="71">
        <f t="shared" si="34"/>
        <v>5.8</v>
      </c>
      <c r="AQ154" s="71">
        <f t="shared" si="35"/>
        <v>6.8</v>
      </c>
      <c r="AR154" s="51"/>
      <c r="AS154" s="57"/>
      <c r="AT154" s="73">
        <v>42430</v>
      </c>
      <c r="AU154" s="74">
        <v>130187.76553600001</v>
      </c>
      <c r="AV154" s="74">
        <v>-8.1366212694289199</v>
      </c>
      <c r="AW154" s="74">
        <v>50.2</v>
      </c>
      <c r="AX154" s="74">
        <v>53.8</v>
      </c>
      <c r="AY154" s="57"/>
      <c r="AZ154" s="51"/>
      <c r="BA154" s="51"/>
      <c r="BB154" s="57"/>
      <c r="BC154" s="57"/>
      <c r="BD154" s="57"/>
      <c r="BE154" s="57"/>
      <c r="BF154" s="57"/>
      <c r="BG154" s="57"/>
      <c r="BH154" s="59"/>
      <c r="BI154" s="59"/>
      <c r="BJ154" s="59"/>
      <c r="BK154" s="59"/>
      <c r="BL154" s="59"/>
      <c r="BM154" s="59"/>
      <c r="BN154" s="59"/>
      <c r="BO154" s="59"/>
      <c r="BP154" s="59"/>
      <c r="BQ154" s="59"/>
      <c r="BR154" s="59"/>
      <c r="BS154" s="59"/>
      <c r="BT154" s="59"/>
      <c r="BU154" s="59"/>
      <c r="BV154" s="59"/>
      <c r="BW154" s="59"/>
      <c r="BX154" s="59"/>
    </row>
    <row r="155" spans="1:76" s="46" customFormat="1" ht="14.5" x14ac:dyDescent="0.35">
      <c r="A155" s="65">
        <v>42461</v>
      </c>
      <c r="B155" s="66">
        <f t="shared" si="24"/>
        <v>6</v>
      </c>
      <c r="C155" s="66">
        <f t="shared" si="25"/>
        <v>10.5</v>
      </c>
      <c r="D155" s="67">
        <f t="shared" si="26"/>
        <v>-5.2379684739628711</v>
      </c>
      <c r="E155" s="67">
        <f t="shared" si="26"/>
        <v>-9.5312166229944122</v>
      </c>
      <c r="F155" s="67">
        <f t="shared" si="27"/>
        <v>12.100000000000003</v>
      </c>
      <c r="G155" s="66">
        <f t="shared" si="28"/>
        <v>9.3999999999999968</v>
      </c>
      <c r="I155" s="67">
        <f t="shared" si="29"/>
        <v>-11.122333102573343</v>
      </c>
      <c r="J155" s="67">
        <f t="shared" si="29"/>
        <v>50.1</v>
      </c>
      <c r="K155" s="67">
        <f t="shared" si="29"/>
        <v>53.5</v>
      </c>
      <c r="M155" s="65">
        <v>42461</v>
      </c>
      <c r="N155" s="68">
        <v>126829.152831</v>
      </c>
      <c r="O155" s="68">
        <v>118123.455831</v>
      </c>
      <c r="P155" s="68">
        <v>8705.6970000000001</v>
      </c>
      <c r="Q155" s="68">
        <v>166688.631697</v>
      </c>
      <c r="R155" s="68">
        <v>-5.2379684739628711</v>
      </c>
      <c r="S155" s="68">
        <v>-9.5312166229944122</v>
      </c>
      <c r="T155" s="51"/>
      <c r="U155" s="65">
        <v>42461</v>
      </c>
      <c r="V155" s="68">
        <v>14.4</v>
      </c>
      <c r="W155" s="65">
        <v>42461</v>
      </c>
      <c r="X155" s="68">
        <v>102.3</v>
      </c>
      <c r="Y155" s="68">
        <v>2.2999999999999972</v>
      </c>
      <c r="Z155" s="69">
        <f t="shared" si="30"/>
        <v>12.100000000000003</v>
      </c>
      <c r="AA155" s="68"/>
      <c r="AB155" s="65">
        <v>42461</v>
      </c>
      <c r="AC155" s="68">
        <v>100.7</v>
      </c>
      <c r="AD155" s="68">
        <v>0.70000000000000284</v>
      </c>
      <c r="AE155" s="68">
        <v>10.1</v>
      </c>
      <c r="AF155" s="68">
        <v>10.3</v>
      </c>
      <c r="AG155" s="70">
        <f t="shared" si="31"/>
        <v>10.3</v>
      </c>
      <c r="AH155" s="51"/>
      <c r="AI155" s="61">
        <f t="shared" si="32"/>
        <v>10.1</v>
      </c>
      <c r="AJ155" s="71">
        <f t="shared" si="33"/>
        <v>9.3999999999999968</v>
      </c>
      <c r="AK155" s="65">
        <v>42461</v>
      </c>
      <c r="AL155" s="68">
        <v>10.5</v>
      </c>
      <c r="AM155" s="68">
        <v>6</v>
      </c>
      <c r="AN155" s="68">
        <v>5.8</v>
      </c>
      <c r="AO155" s="51"/>
      <c r="AP155" s="71">
        <f t="shared" si="34"/>
        <v>5.8</v>
      </c>
      <c r="AQ155" s="71">
        <f t="shared" si="35"/>
        <v>6</v>
      </c>
      <c r="AR155" s="51"/>
      <c r="AS155" s="57"/>
      <c r="AT155" s="73">
        <v>42461</v>
      </c>
      <c r="AU155" s="74">
        <v>126829.152831</v>
      </c>
      <c r="AV155" s="74">
        <v>-11.122333102573343</v>
      </c>
      <c r="AW155" s="74">
        <v>50.1</v>
      </c>
      <c r="AX155" s="74">
        <v>53.5</v>
      </c>
      <c r="AY155" s="57"/>
      <c r="AZ155" s="51"/>
      <c r="BA155" s="51"/>
      <c r="BB155" s="57"/>
      <c r="BC155" s="57"/>
      <c r="BD155" s="57"/>
      <c r="BE155" s="57"/>
      <c r="BF155" s="57"/>
      <c r="BG155" s="57"/>
      <c r="BH155" s="59"/>
      <c r="BI155" s="59"/>
      <c r="BJ155" s="59"/>
      <c r="BK155" s="59"/>
      <c r="BL155" s="59"/>
      <c r="BM155" s="59"/>
      <c r="BN155" s="59"/>
      <c r="BO155" s="59"/>
      <c r="BP155" s="59"/>
      <c r="BQ155" s="59"/>
      <c r="BR155" s="59"/>
      <c r="BS155" s="59"/>
      <c r="BT155" s="59"/>
      <c r="BU155" s="59"/>
      <c r="BV155" s="59"/>
      <c r="BW155" s="59"/>
      <c r="BX155" s="59"/>
    </row>
    <row r="156" spans="1:76" s="46" customFormat="1" ht="14.5" x14ac:dyDescent="0.35">
      <c r="A156" s="65">
        <v>42491</v>
      </c>
      <c r="B156" s="66">
        <f t="shared" si="24"/>
        <v>6</v>
      </c>
      <c r="C156" s="66">
        <f t="shared" si="25"/>
        <v>9.6</v>
      </c>
      <c r="D156" s="67">
        <f t="shared" si="26"/>
        <v>-6.93328656041062</v>
      </c>
      <c r="E156" s="67">
        <f t="shared" si="26"/>
        <v>-0.16842386579831137</v>
      </c>
      <c r="F156" s="67">
        <f t="shared" si="27"/>
        <v>12.4</v>
      </c>
      <c r="G156" s="66">
        <f t="shared" si="28"/>
        <v>9.7000000000000028</v>
      </c>
      <c r="I156" s="67">
        <f t="shared" si="29"/>
        <v>-0.59105741184820049</v>
      </c>
      <c r="J156" s="67">
        <f t="shared" si="29"/>
        <v>50.1</v>
      </c>
      <c r="K156" s="67">
        <f t="shared" si="29"/>
        <v>53.1</v>
      </c>
      <c r="M156" s="65">
        <v>42491</v>
      </c>
      <c r="N156" s="68">
        <v>130867.44272000001</v>
      </c>
      <c r="O156" s="68">
        <v>121466.01372</v>
      </c>
      <c r="P156" s="68">
        <v>9401.4290000000001</v>
      </c>
      <c r="Q156" s="68">
        <v>175710.06490900001</v>
      </c>
      <c r="R156" s="68">
        <v>-6.93328656041062</v>
      </c>
      <c r="S156" s="68">
        <v>-0.16842386579831137</v>
      </c>
      <c r="T156" s="51"/>
      <c r="U156" s="65">
        <v>42491</v>
      </c>
      <c r="V156" s="68">
        <v>14.4</v>
      </c>
      <c r="W156" s="65">
        <v>42491</v>
      </c>
      <c r="X156" s="68">
        <v>102</v>
      </c>
      <c r="Y156" s="68">
        <v>2</v>
      </c>
      <c r="Z156" s="69">
        <f t="shared" si="30"/>
        <v>12.4</v>
      </c>
      <c r="AA156" s="68"/>
      <c r="AB156" s="65">
        <v>42491</v>
      </c>
      <c r="AC156" s="68">
        <v>100.3</v>
      </c>
      <c r="AD156" s="68">
        <v>0.29999999999999716</v>
      </c>
      <c r="AE156" s="68">
        <v>10</v>
      </c>
      <c r="AF156" s="68">
        <v>10.199999999999999</v>
      </c>
      <c r="AG156" s="70">
        <f t="shared" si="31"/>
        <v>10.199999999999999</v>
      </c>
      <c r="AH156" s="51"/>
      <c r="AI156" s="61">
        <f t="shared" si="32"/>
        <v>10</v>
      </c>
      <c r="AJ156" s="71">
        <f t="shared" si="33"/>
        <v>9.7000000000000028</v>
      </c>
      <c r="AK156" s="65">
        <v>42491</v>
      </c>
      <c r="AL156" s="68">
        <v>9.6</v>
      </c>
      <c r="AM156" s="68">
        <v>6</v>
      </c>
      <c r="AN156" s="68">
        <v>5.9</v>
      </c>
      <c r="AO156" s="51"/>
      <c r="AP156" s="71">
        <f t="shared" si="34"/>
        <v>5.9</v>
      </c>
      <c r="AQ156" s="71">
        <f t="shared" si="35"/>
        <v>6</v>
      </c>
      <c r="AR156" s="51"/>
      <c r="AS156" s="57"/>
      <c r="AT156" s="73">
        <v>42491</v>
      </c>
      <c r="AU156" s="74">
        <v>130867.44272000001</v>
      </c>
      <c r="AV156" s="74">
        <v>-0.59105741184820049</v>
      </c>
      <c r="AW156" s="74">
        <v>50.1</v>
      </c>
      <c r="AX156" s="74">
        <v>53.1</v>
      </c>
      <c r="AY156" s="57"/>
      <c r="AZ156" s="51"/>
      <c r="BA156" s="51"/>
      <c r="BB156" s="57"/>
      <c r="BC156" s="57"/>
      <c r="BD156" s="57"/>
      <c r="BE156" s="57"/>
      <c r="BF156" s="57"/>
      <c r="BG156" s="57"/>
      <c r="BH156" s="59"/>
      <c r="BI156" s="59"/>
      <c r="BJ156" s="59"/>
      <c r="BK156" s="59"/>
      <c r="BL156" s="59"/>
      <c r="BM156" s="59"/>
      <c r="BN156" s="59"/>
      <c r="BO156" s="59"/>
      <c r="BP156" s="59"/>
      <c r="BQ156" s="59"/>
      <c r="BR156" s="59"/>
      <c r="BS156" s="59"/>
      <c r="BT156" s="59"/>
      <c r="BU156" s="59"/>
      <c r="BV156" s="59"/>
      <c r="BW156" s="59"/>
      <c r="BX156" s="59"/>
    </row>
    <row r="157" spans="1:76" s="46" customFormat="1" ht="14.5" x14ac:dyDescent="0.35">
      <c r="A157" s="65">
        <v>42522</v>
      </c>
      <c r="B157" s="66">
        <f t="shared" si="24"/>
        <v>6.2</v>
      </c>
      <c r="C157" s="66">
        <f t="shared" si="25"/>
        <v>9</v>
      </c>
      <c r="D157" s="67">
        <f t="shared" si="26"/>
        <v>-6.8269386447883678</v>
      </c>
      <c r="E157" s="67">
        <f t="shared" si="26"/>
        <v>-7.2944043902928497</v>
      </c>
      <c r="F157" s="67">
        <f t="shared" si="27"/>
        <v>12.399999999999995</v>
      </c>
      <c r="G157" s="66">
        <f t="shared" si="28"/>
        <v>10.300000000000002</v>
      </c>
      <c r="I157" s="67">
        <f t="shared" si="29"/>
        <v>-9.0644270606161204</v>
      </c>
      <c r="J157" s="67">
        <f t="shared" si="29"/>
        <v>50</v>
      </c>
      <c r="K157" s="67">
        <f t="shared" si="29"/>
        <v>53.7</v>
      </c>
      <c r="M157" s="65">
        <v>42522</v>
      </c>
      <c r="N157" s="68">
        <v>131262.33851199999</v>
      </c>
      <c r="O157" s="68">
        <v>121425.97751199998</v>
      </c>
      <c r="P157" s="68">
        <v>9836.3610000000008</v>
      </c>
      <c r="Q157" s="68">
        <v>176604.575996</v>
      </c>
      <c r="R157" s="68">
        <v>-6.8269386447883678</v>
      </c>
      <c r="S157" s="68">
        <v>-7.2944043902928497</v>
      </c>
      <c r="T157" s="51"/>
      <c r="U157" s="65">
        <v>42522</v>
      </c>
      <c r="V157" s="68">
        <v>14.3</v>
      </c>
      <c r="W157" s="65">
        <v>42522</v>
      </c>
      <c r="X157" s="68">
        <v>101.9</v>
      </c>
      <c r="Y157" s="68">
        <v>1.9000000000000057</v>
      </c>
      <c r="Z157" s="69">
        <f t="shared" si="30"/>
        <v>12.399999999999995</v>
      </c>
      <c r="AA157" s="68"/>
      <c r="AB157" s="65">
        <v>42522</v>
      </c>
      <c r="AC157" s="68">
        <v>100.3</v>
      </c>
      <c r="AD157" s="68">
        <v>0.29999999999999716</v>
      </c>
      <c r="AE157" s="68">
        <v>10.6</v>
      </c>
      <c r="AF157" s="68">
        <v>10.3</v>
      </c>
      <c r="AG157" s="70">
        <f t="shared" si="31"/>
        <v>10.3</v>
      </c>
      <c r="AH157" s="51"/>
      <c r="AI157" s="61">
        <f t="shared" si="32"/>
        <v>10.6</v>
      </c>
      <c r="AJ157" s="71">
        <f t="shared" si="33"/>
        <v>10.300000000000002</v>
      </c>
      <c r="AK157" s="65">
        <v>42522</v>
      </c>
      <c r="AL157" s="68">
        <v>9</v>
      </c>
      <c r="AM157" s="68">
        <v>6.2</v>
      </c>
      <c r="AN157" s="68">
        <v>6</v>
      </c>
      <c r="AO157" s="51"/>
      <c r="AP157" s="71">
        <f t="shared" si="34"/>
        <v>6</v>
      </c>
      <c r="AQ157" s="71">
        <f t="shared" si="35"/>
        <v>6.2</v>
      </c>
      <c r="AR157" s="51"/>
      <c r="AS157" s="57"/>
      <c r="AT157" s="73">
        <v>42522</v>
      </c>
      <c r="AU157" s="74">
        <v>131262.33851199999</v>
      </c>
      <c r="AV157" s="74">
        <v>-9.0644270606161204</v>
      </c>
      <c r="AW157" s="74">
        <v>50</v>
      </c>
      <c r="AX157" s="74">
        <v>53.7</v>
      </c>
      <c r="AY157" s="57"/>
      <c r="AZ157" s="51"/>
      <c r="BA157" s="51"/>
      <c r="BB157" s="57"/>
      <c r="BC157" s="57"/>
      <c r="BD157" s="57"/>
      <c r="BE157" s="57"/>
      <c r="BF157" s="57"/>
      <c r="BG157" s="57"/>
      <c r="BH157" s="59"/>
      <c r="BI157" s="59"/>
      <c r="BJ157" s="59"/>
      <c r="BK157" s="59"/>
      <c r="BL157" s="59"/>
      <c r="BM157" s="59"/>
      <c r="BN157" s="59"/>
      <c r="BO157" s="59"/>
      <c r="BP157" s="59"/>
      <c r="BQ157" s="59"/>
      <c r="BR157" s="59"/>
      <c r="BS157" s="59"/>
      <c r="BT157" s="59"/>
      <c r="BU157" s="59"/>
      <c r="BV157" s="59"/>
      <c r="BW157" s="59"/>
      <c r="BX157" s="59"/>
    </row>
    <row r="158" spans="1:76" s="46" customFormat="1" ht="14.5" x14ac:dyDescent="0.35">
      <c r="A158" s="65">
        <v>42552</v>
      </c>
      <c r="B158" s="66">
        <f t="shared" si="24"/>
        <v>6</v>
      </c>
      <c r="C158" s="66">
        <f t="shared" si="25"/>
        <v>8.1</v>
      </c>
      <c r="D158" s="67">
        <f t="shared" si="26"/>
        <v>-6.4722736527756624</v>
      </c>
      <c r="E158" s="67">
        <f t="shared" si="26"/>
        <v>-11.417473231995153</v>
      </c>
      <c r="F158" s="67">
        <f t="shared" si="27"/>
        <v>11.100000000000003</v>
      </c>
      <c r="G158" s="66">
        <f t="shared" si="28"/>
        <v>9.7999999999999936</v>
      </c>
      <c r="I158" s="67">
        <f t="shared" si="29"/>
        <v>-12.544962171203478</v>
      </c>
      <c r="J158" s="67">
        <f t="shared" si="29"/>
        <v>49.9</v>
      </c>
      <c r="K158" s="67">
        <f t="shared" si="29"/>
        <v>53.9</v>
      </c>
      <c r="M158" s="65">
        <v>42552</v>
      </c>
      <c r="N158" s="68">
        <v>132312.13946499999</v>
      </c>
      <c r="O158" s="68">
        <v>121699.96646499999</v>
      </c>
      <c r="P158" s="68">
        <v>10612.173000000001</v>
      </c>
      <c r="Q158" s="68">
        <v>180659.21538199999</v>
      </c>
      <c r="R158" s="68">
        <v>-6.4722736527756624</v>
      </c>
      <c r="S158" s="68">
        <v>-11.417473231995153</v>
      </c>
      <c r="T158" s="51"/>
      <c r="U158" s="65">
        <v>42552</v>
      </c>
      <c r="V158" s="68">
        <v>12.9</v>
      </c>
      <c r="W158" s="65">
        <v>42552</v>
      </c>
      <c r="X158" s="68">
        <v>101.8</v>
      </c>
      <c r="Y158" s="68">
        <v>1.7999999999999972</v>
      </c>
      <c r="Z158" s="69">
        <f t="shared" si="30"/>
        <v>11.100000000000003</v>
      </c>
      <c r="AA158" s="68"/>
      <c r="AB158" s="65">
        <v>42552</v>
      </c>
      <c r="AC158" s="68">
        <v>100.4</v>
      </c>
      <c r="AD158" s="68">
        <v>0.40000000000000568</v>
      </c>
      <c r="AE158" s="68">
        <v>10.199999999999999</v>
      </c>
      <c r="AF158" s="68">
        <v>10.3</v>
      </c>
      <c r="AG158" s="70">
        <f t="shared" si="31"/>
        <v>10.3</v>
      </c>
      <c r="AH158" s="51"/>
      <c r="AI158" s="61">
        <f t="shared" si="32"/>
        <v>10.199999999999999</v>
      </c>
      <c r="AJ158" s="71">
        <f t="shared" si="33"/>
        <v>9.7999999999999936</v>
      </c>
      <c r="AK158" s="65">
        <v>42552</v>
      </c>
      <c r="AL158" s="68">
        <v>8.1</v>
      </c>
      <c r="AM158" s="68">
        <v>6</v>
      </c>
      <c r="AN158" s="68">
        <v>6</v>
      </c>
      <c r="AO158" s="51"/>
      <c r="AP158" s="71">
        <f t="shared" si="34"/>
        <v>6</v>
      </c>
      <c r="AQ158" s="71">
        <f t="shared" si="35"/>
        <v>6</v>
      </c>
      <c r="AR158" s="51"/>
      <c r="AS158" s="57"/>
      <c r="AT158" s="73">
        <v>42552</v>
      </c>
      <c r="AU158" s="74">
        <v>132312.13946499999</v>
      </c>
      <c r="AV158" s="74">
        <v>-12.544962171203478</v>
      </c>
      <c r="AW158" s="74">
        <v>49.9</v>
      </c>
      <c r="AX158" s="74">
        <v>53.9</v>
      </c>
      <c r="AY158" s="57"/>
      <c r="AZ158" s="51"/>
      <c r="BA158" s="51"/>
      <c r="BB158" s="57"/>
      <c r="BC158" s="57"/>
      <c r="BD158" s="57"/>
      <c r="BE158" s="57"/>
      <c r="BF158" s="57"/>
      <c r="BG158" s="57"/>
      <c r="BH158" s="59"/>
      <c r="BI158" s="59"/>
      <c r="BJ158" s="59"/>
      <c r="BK158" s="59"/>
      <c r="BL158" s="59"/>
      <c r="BM158" s="59"/>
      <c r="BN158" s="59"/>
      <c r="BO158" s="59"/>
      <c r="BP158" s="59"/>
      <c r="BQ158" s="59"/>
      <c r="BR158" s="59"/>
      <c r="BS158" s="59"/>
      <c r="BT158" s="59"/>
      <c r="BU158" s="59"/>
      <c r="BV158" s="59"/>
      <c r="BW158" s="59"/>
      <c r="BX158" s="59"/>
    </row>
    <row r="159" spans="1:76" ht="14.5" x14ac:dyDescent="0.35">
      <c r="A159" s="65">
        <v>42583</v>
      </c>
      <c r="B159" s="66">
        <f t="shared" si="24"/>
        <v>6.3</v>
      </c>
      <c r="C159" s="66">
        <f t="shared" si="25"/>
        <v>8.1</v>
      </c>
      <c r="D159" s="67">
        <f t="shared" si="26"/>
        <v>-3.7370842010903398</v>
      </c>
      <c r="E159" s="67">
        <f t="shared" si="26"/>
        <v>2.3145757374458253</v>
      </c>
      <c r="F159" s="67">
        <f t="shared" si="27"/>
        <v>11.700000000000003</v>
      </c>
      <c r="G159" s="66">
        <f t="shared" si="28"/>
        <v>10.199999999999994</v>
      </c>
      <c r="H159" s="46"/>
      <c r="I159" s="67">
        <f t="shared" si="29"/>
        <v>1.6566330359244585</v>
      </c>
      <c r="J159" s="67">
        <f t="shared" si="29"/>
        <v>50.4</v>
      </c>
      <c r="K159" s="67">
        <f t="shared" si="29"/>
        <v>53.5</v>
      </c>
      <c r="M159" s="65">
        <v>42583</v>
      </c>
      <c r="N159" s="68">
        <v>138734.07193599999</v>
      </c>
      <c r="O159" s="68">
        <v>128019.83593599999</v>
      </c>
      <c r="P159" s="68">
        <v>10714.236000000001</v>
      </c>
      <c r="Q159" s="68">
        <v>188830.688437</v>
      </c>
      <c r="R159" s="68">
        <v>-3.7370842010903398</v>
      </c>
      <c r="S159" s="68">
        <v>2.3145757374458253</v>
      </c>
      <c r="U159" s="65">
        <v>42583</v>
      </c>
      <c r="V159" s="68">
        <v>13</v>
      </c>
      <c r="W159" s="65">
        <v>42583</v>
      </c>
      <c r="X159" s="68">
        <v>101.3</v>
      </c>
      <c r="Y159" s="68">
        <v>1.2999999999999972</v>
      </c>
      <c r="Z159" s="69">
        <f t="shared" si="30"/>
        <v>11.700000000000003</v>
      </c>
      <c r="AA159" s="68"/>
      <c r="AB159" s="65">
        <v>42583</v>
      </c>
      <c r="AC159" s="68">
        <v>100.4</v>
      </c>
      <c r="AD159" s="68">
        <v>0.40000000000000568</v>
      </c>
      <c r="AE159" s="68">
        <v>10.6</v>
      </c>
      <c r="AF159" s="68">
        <v>10.3</v>
      </c>
      <c r="AG159" s="70">
        <f t="shared" si="31"/>
        <v>10.3</v>
      </c>
      <c r="AI159" s="61">
        <f t="shared" si="32"/>
        <v>10.6</v>
      </c>
      <c r="AJ159" s="71">
        <f t="shared" si="33"/>
        <v>10.199999999999994</v>
      </c>
      <c r="AK159" s="65">
        <v>42583</v>
      </c>
      <c r="AL159" s="68">
        <v>8.1</v>
      </c>
      <c r="AM159" s="68">
        <v>6.3</v>
      </c>
      <c r="AN159" s="68">
        <v>6</v>
      </c>
      <c r="AP159" s="71">
        <f t="shared" si="34"/>
        <v>6</v>
      </c>
      <c r="AQ159" s="71">
        <f t="shared" si="35"/>
        <v>6.3</v>
      </c>
      <c r="AT159" s="73">
        <v>42583</v>
      </c>
      <c r="AU159" s="74">
        <v>138734.07193599999</v>
      </c>
      <c r="AV159" s="74">
        <v>1.6566330359244585</v>
      </c>
      <c r="AW159" s="74">
        <v>50.4</v>
      </c>
      <c r="AX159" s="74">
        <v>53.5</v>
      </c>
      <c r="BH159" s="59"/>
      <c r="BI159" s="59"/>
      <c r="BJ159" s="59"/>
      <c r="BK159" s="59"/>
      <c r="BL159" s="59"/>
      <c r="BM159" s="59"/>
      <c r="BN159" s="59"/>
      <c r="BO159" s="59"/>
      <c r="BP159" s="59"/>
      <c r="BQ159" s="59"/>
      <c r="BR159" s="59"/>
      <c r="BS159" s="59"/>
      <c r="BT159" s="59"/>
      <c r="BU159" s="59"/>
      <c r="BV159" s="59"/>
      <c r="BW159" s="59"/>
      <c r="BX159" s="59"/>
    </row>
    <row r="160" spans="1:76" ht="14.5" x14ac:dyDescent="0.35">
      <c r="A160" s="65">
        <v>42614</v>
      </c>
      <c r="B160" s="66">
        <f t="shared" si="24"/>
        <v>6.1</v>
      </c>
      <c r="C160" s="66">
        <f t="shared" si="25"/>
        <v>8.1999999999999993</v>
      </c>
      <c r="D160" s="67">
        <f t="shared" si="26"/>
        <v>-10.483274749868302</v>
      </c>
      <c r="E160" s="67">
        <f t="shared" si="26"/>
        <v>-1.8789408659226088</v>
      </c>
      <c r="F160" s="67">
        <f t="shared" si="27"/>
        <v>11.099999999999994</v>
      </c>
      <c r="G160" s="66">
        <f t="shared" si="28"/>
        <v>9.6999999999999993</v>
      </c>
      <c r="H160" s="46"/>
      <c r="I160" s="67">
        <f t="shared" si="29"/>
        <v>-1.5877422839995814</v>
      </c>
      <c r="J160" s="67">
        <f t="shared" si="29"/>
        <v>50.4</v>
      </c>
      <c r="K160" s="67">
        <f t="shared" si="29"/>
        <v>53.7</v>
      </c>
      <c r="M160" s="65">
        <v>42614</v>
      </c>
      <c r="N160" s="68">
        <v>143009.78698</v>
      </c>
      <c r="O160" s="68">
        <v>132496.57198000001</v>
      </c>
      <c r="P160" s="68">
        <v>10513.215</v>
      </c>
      <c r="Q160" s="68">
        <v>183439.99007900001</v>
      </c>
      <c r="R160" s="68">
        <v>-10.483274749868302</v>
      </c>
      <c r="S160" s="68">
        <v>-1.8789408659226088</v>
      </c>
      <c r="U160" s="65">
        <v>42614</v>
      </c>
      <c r="V160" s="68">
        <v>13</v>
      </c>
      <c r="W160" s="65">
        <v>42614</v>
      </c>
      <c r="X160" s="68">
        <v>101.9</v>
      </c>
      <c r="Y160" s="68">
        <v>1.9000000000000057</v>
      </c>
      <c r="Z160" s="69">
        <f t="shared" si="30"/>
        <v>11.099999999999994</v>
      </c>
      <c r="AA160" s="68"/>
      <c r="AB160" s="65">
        <v>42614</v>
      </c>
      <c r="AC160" s="68">
        <v>101</v>
      </c>
      <c r="AD160" s="68">
        <v>1</v>
      </c>
      <c r="AE160" s="68">
        <v>10.7</v>
      </c>
      <c r="AF160" s="68">
        <v>10.4</v>
      </c>
      <c r="AG160" s="70">
        <f t="shared" si="31"/>
        <v>10.4</v>
      </c>
      <c r="AI160" s="61">
        <f t="shared" si="32"/>
        <v>10.7</v>
      </c>
      <c r="AJ160" s="71">
        <f t="shared" si="33"/>
        <v>9.6999999999999993</v>
      </c>
      <c r="AK160" s="65">
        <v>42614</v>
      </c>
      <c r="AL160" s="68">
        <v>8.1999999999999993</v>
      </c>
      <c r="AM160" s="68">
        <v>6.1</v>
      </c>
      <c r="AN160" s="68">
        <v>6</v>
      </c>
      <c r="AP160" s="71">
        <f t="shared" si="34"/>
        <v>6</v>
      </c>
      <c r="AQ160" s="71">
        <f t="shared" si="35"/>
        <v>6.1</v>
      </c>
      <c r="AT160" s="73">
        <v>42614</v>
      </c>
      <c r="AU160" s="74">
        <v>143009.78698</v>
      </c>
      <c r="AV160" s="74">
        <v>-1.5877422839995814</v>
      </c>
      <c r="AW160" s="74">
        <v>50.4</v>
      </c>
      <c r="AX160" s="74">
        <v>53.7</v>
      </c>
      <c r="BH160" s="59"/>
      <c r="BI160" s="59"/>
      <c r="BJ160" s="59"/>
      <c r="BK160" s="59"/>
      <c r="BL160" s="59"/>
      <c r="BM160" s="59"/>
      <c r="BN160" s="59"/>
      <c r="BO160" s="59"/>
      <c r="BP160" s="59"/>
      <c r="BQ160" s="59"/>
      <c r="BR160" s="59"/>
      <c r="BS160" s="59"/>
      <c r="BT160" s="59"/>
      <c r="BU160" s="59"/>
      <c r="BV160" s="59"/>
      <c r="BW160" s="59"/>
      <c r="BX160" s="59"/>
    </row>
    <row r="161" spans="1:76" ht="14.5" x14ac:dyDescent="0.35">
      <c r="A161" s="65">
        <v>42644</v>
      </c>
      <c r="B161" s="66">
        <f t="shared" si="24"/>
        <v>6.1</v>
      </c>
      <c r="C161" s="66">
        <f t="shared" si="25"/>
        <v>8.3000000000000007</v>
      </c>
      <c r="D161" s="67">
        <f t="shared" si="26"/>
        <v>-7.9882859225123743</v>
      </c>
      <c r="E161" s="67">
        <f t="shared" si="26"/>
        <v>-1.8843531698586424</v>
      </c>
      <c r="F161" s="67">
        <f t="shared" si="27"/>
        <v>11.000000000000005</v>
      </c>
      <c r="G161" s="66">
        <f t="shared" si="28"/>
        <v>8.9000000000000057</v>
      </c>
      <c r="H161" s="46"/>
      <c r="I161" s="67">
        <f t="shared" si="29"/>
        <v>-1.7047143931978264</v>
      </c>
      <c r="J161" s="67">
        <f t="shared" si="29"/>
        <v>51.2</v>
      </c>
      <c r="K161" s="67">
        <f t="shared" si="29"/>
        <v>54</v>
      </c>
      <c r="M161" s="65">
        <v>42644</v>
      </c>
      <c r="N161" s="68">
        <v>128671.274456</v>
      </c>
      <c r="O161" s="68">
        <v>119270.42445599999</v>
      </c>
      <c r="P161" s="68">
        <v>9400.85</v>
      </c>
      <c r="Q161" s="68">
        <v>176836.41435499999</v>
      </c>
      <c r="R161" s="68">
        <v>-7.9882859225123743</v>
      </c>
      <c r="S161" s="68">
        <v>-1.8843531698586424</v>
      </c>
      <c r="U161" s="65">
        <v>42644</v>
      </c>
      <c r="V161" s="68">
        <v>13.1</v>
      </c>
      <c r="W161" s="65">
        <v>42644</v>
      </c>
      <c r="X161" s="68">
        <v>102.1</v>
      </c>
      <c r="Y161" s="68">
        <v>2.0999999999999943</v>
      </c>
      <c r="Z161" s="69">
        <f t="shared" si="30"/>
        <v>11.000000000000005</v>
      </c>
      <c r="AA161" s="68"/>
      <c r="AB161" s="65">
        <v>42644</v>
      </c>
      <c r="AC161" s="68">
        <v>101.1</v>
      </c>
      <c r="AD161" s="68">
        <v>1.0999999999999943</v>
      </c>
      <c r="AE161" s="68">
        <v>10</v>
      </c>
      <c r="AF161" s="68">
        <v>10.3</v>
      </c>
      <c r="AG161" s="70">
        <f t="shared" si="31"/>
        <v>10.3</v>
      </c>
      <c r="AI161" s="61">
        <f t="shared" si="32"/>
        <v>10</v>
      </c>
      <c r="AJ161" s="71">
        <f t="shared" si="33"/>
        <v>8.9000000000000057</v>
      </c>
      <c r="AK161" s="65">
        <v>42644</v>
      </c>
      <c r="AL161" s="68">
        <v>8.3000000000000007</v>
      </c>
      <c r="AM161" s="68">
        <v>6.1</v>
      </c>
      <c r="AN161" s="68">
        <v>6</v>
      </c>
      <c r="AP161" s="71">
        <f t="shared" si="34"/>
        <v>6</v>
      </c>
      <c r="AQ161" s="71">
        <f t="shared" si="35"/>
        <v>6.1</v>
      </c>
      <c r="AT161" s="73">
        <v>42644</v>
      </c>
      <c r="AU161" s="74">
        <v>128671.274456</v>
      </c>
      <c r="AV161" s="74">
        <v>-1.7047143931978264</v>
      </c>
      <c r="AW161" s="74">
        <v>51.2</v>
      </c>
      <c r="AX161" s="74">
        <v>54</v>
      </c>
      <c r="BH161" s="59"/>
      <c r="BI161" s="59"/>
      <c r="BJ161" s="59"/>
      <c r="BK161" s="59"/>
      <c r="BL161" s="59"/>
      <c r="BM161" s="59"/>
      <c r="BN161" s="59"/>
      <c r="BO161" s="59"/>
      <c r="BP161" s="59"/>
      <c r="BQ161" s="59"/>
      <c r="BR161" s="59"/>
      <c r="BS161" s="59"/>
      <c r="BT161" s="59"/>
      <c r="BU161" s="59"/>
      <c r="BV161" s="59"/>
      <c r="BW161" s="59"/>
      <c r="BX161" s="59"/>
    </row>
    <row r="162" spans="1:76" ht="14.5" x14ac:dyDescent="0.35">
      <c r="A162" s="65">
        <v>42675</v>
      </c>
      <c r="B162" s="66">
        <f t="shared" si="24"/>
        <v>6.2</v>
      </c>
      <c r="C162" s="66">
        <f t="shared" si="25"/>
        <v>8.3000000000000007</v>
      </c>
      <c r="D162" s="67">
        <f t="shared" si="26"/>
        <v>-1.542394759618464</v>
      </c>
      <c r="E162" s="67">
        <f t="shared" si="26"/>
        <v>4.74773770642412</v>
      </c>
      <c r="F162" s="67">
        <f t="shared" si="27"/>
        <v>10.800000000000002</v>
      </c>
      <c r="G162" s="66">
        <f t="shared" si="28"/>
        <v>9.3000000000000007</v>
      </c>
      <c r="H162" s="46"/>
      <c r="I162" s="67">
        <f t="shared" si="29"/>
        <v>5.511508484696809</v>
      </c>
      <c r="J162" s="67">
        <f t="shared" si="29"/>
        <v>51.7</v>
      </c>
      <c r="K162" s="67">
        <f t="shared" si="29"/>
        <v>54.7</v>
      </c>
      <c r="M162" s="65">
        <v>42675</v>
      </c>
      <c r="N162" s="68">
        <v>150476.795399</v>
      </c>
      <c r="O162" s="68">
        <v>139261.659399</v>
      </c>
      <c r="P162" s="68">
        <v>11215.136</v>
      </c>
      <c r="Q162" s="68">
        <v>193560.726563</v>
      </c>
      <c r="R162" s="68">
        <v>-1.542394759618464</v>
      </c>
      <c r="S162" s="68">
        <v>4.74773770642412</v>
      </c>
      <c r="U162" s="65">
        <v>42675</v>
      </c>
      <c r="V162" s="68">
        <v>13.1</v>
      </c>
      <c r="W162" s="65">
        <v>42675</v>
      </c>
      <c r="X162" s="68">
        <v>102.3</v>
      </c>
      <c r="Y162" s="68">
        <v>2.2999999999999972</v>
      </c>
      <c r="Z162" s="69">
        <f t="shared" si="30"/>
        <v>10.800000000000002</v>
      </c>
      <c r="AA162" s="68"/>
      <c r="AB162" s="65">
        <v>42675</v>
      </c>
      <c r="AC162" s="68">
        <v>101.5</v>
      </c>
      <c r="AD162" s="68">
        <v>1.5</v>
      </c>
      <c r="AE162" s="68">
        <v>10.8</v>
      </c>
      <c r="AF162" s="68">
        <v>10.4</v>
      </c>
      <c r="AG162" s="70">
        <f t="shared" si="31"/>
        <v>10.4</v>
      </c>
      <c r="AI162" s="61">
        <f t="shared" si="32"/>
        <v>10.8</v>
      </c>
      <c r="AJ162" s="71">
        <f t="shared" si="33"/>
        <v>9.3000000000000007</v>
      </c>
      <c r="AK162" s="65">
        <v>42675</v>
      </c>
      <c r="AL162" s="68">
        <v>8.3000000000000007</v>
      </c>
      <c r="AM162" s="68">
        <v>6.2</v>
      </c>
      <c r="AN162" s="68">
        <v>6</v>
      </c>
      <c r="AP162" s="71">
        <f t="shared" si="34"/>
        <v>6</v>
      </c>
      <c r="AQ162" s="71">
        <f t="shared" si="35"/>
        <v>6.2</v>
      </c>
      <c r="AT162" s="73">
        <v>42675</v>
      </c>
      <c r="AU162" s="74">
        <v>150476.795399</v>
      </c>
      <c r="AV162" s="74">
        <v>5.511508484696809</v>
      </c>
      <c r="AW162" s="74">
        <v>51.7</v>
      </c>
      <c r="AX162" s="74">
        <v>54.7</v>
      </c>
      <c r="BH162" s="59"/>
      <c r="BI162" s="59"/>
      <c r="BJ162" s="59"/>
      <c r="BK162" s="59"/>
      <c r="BL162" s="59"/>
      <c r="BM162" s="59"/>
      <c r="BN162" s="59"/>
      <c r="BO162" s="59"/>
      <c r="BP162" s="59"/>
      <c r="BQ162" s="59"/>
      <c r="BR162" s="59"/>
      <c r="BS162" s="59"/>
      <c r="BT162" s="59"/>
      <c r="BU162" s="59"/>
      <c r="BV162" s="59"/>
      <c r="BW162" s="59"/>
      <c r="BX162" s="59"/>
    </row>
    <row r="163" spans="1:76" ht="14.5" x14ac:dyDescent="0.35">
      <c r="A163" s="65">
        <v>42705</v>
      </c>
      <c r="B163" s="66">
        <f t="shared" si="24"/>
        <v>6</v>
      </c>
      <c r="C163" s="66">
        <f t="shared" si="25"/>
        <v>8.1</v>
      </c>
      <c r="D163" s="67">
        <f t="shared" si="26"/>
        <v>-6.2918902634414504</v>
      </c>
      <c r="E163" s="67">
        <f t="shared" si="26"/>
        <v>2.7279988159026254</v>
      </c>
      <c r="F163" s="67">
        <f t="shared" si="27"/>
        <v>11.400000000000006</v>
      </c>
      <c r="G163" s="66">
        <f t="shared" si="28"/>
        <v>9.4</v>
      </c>
      <c r="H163" s="46"/>
      <c r="I163" s="67">
        <f t="shared" si="29"/>
        <v>3.6481272375738527</v>
      </c>
      <c r="J163" s="67">
        <f t="shared" si="29"/>
        <v>51.4</v>
      </c>
      <c r="K163" s="67">
        <f t="shared" si="29"/>
        <v>54.5</v>
      </c>
      <c r="M163" s="65">
        <v>42705</v>
      </c>
      <c r="N163" s="68">
        <v>169470.41531800001</v>
      </c>
      <c r="O163" s="68">
        <v>157172.52831800003</v>
      </c>
      <c r="P163" s="68">
        <v>12297.887000000001</v>
      </c>
      <c r="Q163" s="68">
        <v>209096.63068199999</v>
      </c>
      <c r="R163" s="68">
        <v>-6.2918902634414504</v>
      </c>
      <c r="S163" s="68">
        <v>2.7279988159026254</v>
      </c>
      <c r="U163" s="65">
        <v>42705</v>
      </c>
      <c r="V163" s="68">
        <v>13.5</v>
      </c>
      <c r="W163" s="65">
        <v>42705</v>
      </c>
      <c r="X163" s="68">
        <v>102.1</v>
      </c>
      <c r="Y163" s="68">
        <v>2.0999999999999943</v>
      </c>
      <c r="Z163" s="69">
        <f t="shared" si="30"/>
        <v>11.400000000000006</v>
      </c>
      <c r="AA163" s="68"/>
      <c r="AB163" s="65">
        <v>42705</v>
      </c>
      <c r="AC163" s="68">
        <v>101.5</v>
      </c>
      <c r="AD163" s="68">
        <v>1.5</v>
      </c>
      <c r="AE163" s="68">
        <v>10.9</v>
      </c>
      <c r="AF163" s="68">
        <v>10.4</v>
      </c>
      <c r="AG163" s="70">
        <f t="shared" si="31"/>
        <v>10.4</v>
      </c>
      <c r="AI163" s="61">
        <f t="shared" si="32"/>
        <v>10.9</v>
      </c>
      <c r="AJ163" s="71">
        <f t="shared" si="33"/>
        <v>9.4</v>
      </c>
      <c r="AK163" s="65">
        <v>42705</v>
      </c>
      <c r="AL163" s="68">
        <v>8.1</v>
      </c>
      <c r="AM163" s="68">
        <v>6</v>
      </c>
      <c r="AN163" s="68">
        <v>6</v>
      </c>
      <c r="AP163" s="71">
        <f t="shared" si="34"/>
        <v>6</v>
      </c>
      <c r="AQ163" s="71">
        <f t="shared" si="35"/>
        <v>6</v>
      </c>
      <c r="AT163" s="73">
        <v>42705</v>
      </c>
      <c r="AU163" s="74">
        <v>169470.41531800001</v>
      </c>
      <c r="AV163" s="74">
        <v>3.6481272375738527</v>
      </c>
      <c r="AW163" s="74">
        <v>51.4</v>
      </c>
      <c r="AX163" s="74">
        <v>54.5</v>
      </c>
      <c r="BH163" s="59"/>
      <c r="BI163" s="59"/>
      <c r="BJ163" s="59"/>
      <c r="BK163" s="59"/>
      <c r="BL163" s="59"/>
      <c r="BM163" s="59"/>
      <c r="BN163" s="59"/>
      <c r="BO163" s="59"/>
      <c r="BP163" s="59"/>
      <c r="BQ163" s="59"/>
      <c r="BR163" s="59"/>
      <c r="BS163" s="59"/>
      <c r="BT163" s="59"/>
      <c r="BU163" s="59"/>
      <c r="BV163" s="59"/>
      <c r="BW163" s="59"/>
      <c r="BX163" s="59"/>
    </row>
    <row r="164" spans="1:76" ht="14.5" x14ac:dyDescent="0.35">
      <c r="A164" s="65">
        <v>42736</v>
      </c>
      <c r="B164" s="66">
        <f t="shared" si="24"/>
        <v>6.3</v>
      </c>
      <c r="C164" s="66">
        <f t="shared" si="25"/>
        <v>8.9</v>
      </c>
      <c r="D164" s="67">
        <f t="shared" si="26"/>
        <v>6.4194019505810589</v>
      </c>
      <c r="E164" s="67">
        <f t="shared" si="26"/>
        <v>12.955962547752584</v>
      </c>
      <c r="F164" s="67">
        <f t="shared" si="27"/>
        <v>10.1</v>
      </c>
      <c r="G164" s="66">
        <f t="shared" si="28"/>
        <v>7.5999999999999943</v>
      </c>
      <c r="H164" s="46"/>
      <c r="I164" s="67">
        <f t="shared" si="29"/>
        <v>16.925474416663672</v>
      </c>
      <c r="J164" s="67">
        <f t="shared" si="29"/>
        <v>51.3</v>
      </c>
      <c r="K164" s="67">
        <f t="shared" si="29"/>
        <v>54.6</v>
      </c>
      <c r="M164" s="65">
        <v>42736</v>
      </c>
      <c r="N164" s="68">
        <v>131596.04469400001</v>
      </c>
      <c r="O164" s="68">
        <v>118627.17869400002</v>
      </c>
      <c r="P164" s="68">
        <v>12968.866</v>
      </c>
      <c r="Q164" s="68">
        <v>180273.31534100001</v>
      </c>
      <c r="R164" s="68">
        <v>6.4194019505810589</v>
      </c>
      <c r="S164" s="68">
        <v>12.955962547752584</v>
      </c>
      <c r="U164" s="65">
        <v>42736</v>
      </c>
      <c r="V164" s="68">
        <v>12.6</v>
      </c>
      <c r="W164" s="65">
        <v>42736</v>
      </c>
      <c r="X164" s="68">
        <v>102.5</v>
      </c>
      <c r="Y164" s="68">
        <v>2.5</v>
      </c>
      <c r="Z164" s="69">
        <f t="shared" si="30"/>
        <v>10.1</v>
      </c>
      <c r="AA164" s="68"/>
      <c r="AB164" s="65">
        <v>42736</v>
      </c>
      <c r="AC164" s="68">
        <v>101.9</v>
      </c>
      <c r="AD164" s="68">
        <v>1.9000000000000057</v>
      </c>
      <c r="AE164" s="68"/>
      <c r="AF164" s="68"/>
      <c r="AG164" s="70">
        <f t="shared" si="31"/>
        <v>9.5</v>
      </c>
      <c r="AI164" s="61">
        <f t="shared" si="32"/>
        <v>9.5</v>
      </c>
      <c r="AJ164" s="71">
        <f t="shared" si="33"/>
        <v>7.5999999999999943</v>
      </c>
      <c r="AK164" s="65">
        <v>42736</v>
      </c>
      <c r="AL164" s="68">
        <v>8.9</v>
      </c>
      <c r="AM164" s="68"/>
      <c r="AN164" s="68"/>
      <c r="AP164" s="71">
        <f t="shared" si="34"/>
        <v>6.3</v>
      </c>
      <c r="AQ164" s="71">
        <f t="shared" si="35"/>
        <v>6.3</v>
      </c>
      <c r="AT164" s="73">
        <v>42736</v>
      </c>
      <c r="AU164" s="74">
        <v>131596.04469400001</v>
      </c>
      <c r="AV164" s="74">
        <v>16.925474416663672</v>
      </c>
      <c r="AW164" s="74">
        <v>51.3</v>
      </c>
      <c r="AX164" s="74">
        <v>54.6</v>
      </c>
      <c r="BH164" s="59"/>
      <c r="BI164" s="59"/>
      <c r="BJ164" s="59"/>
      <c r="BK164" s="59"/>
      <c r="BL164" s="59"/>
      <c r="BM164" s="59"/>
      <c r="BN164" s="59"/>
      <c r="BO164" s="59"/>
      <c r="BP164" s="59"/>
      <c r="BQ164" s="59"/>
      <c r="BR164" s="59"/>
      <c r="BS164" s="59"/>
      <c r="BT164" s="59"/>
      <c r="BU164" s="59"/>
      <c r="BV164" s="59"/>
      <c r="BW164" s="59"/>
      <c r="BX164" s="59"/>
    </row>
    <row r="165" spans="1:76" ht="14.5" x14ac:dyDescent="0.35">
      <c r="A165" s="65">
        <v>42767</v>
      </c>
      <c r="B165" s="66">
        <f t="shared" si="24"/>
        <v>6.3</v>
      </c>
      <c r="C165" s="66">
        <f t="shared" si="25"/>
        <v>8.9</v>
      </c>
      <c r="D165" s="67">
        <f t="shared" si="26"/>
        <v>-2.3495094556750113</v>
      </c>
      <c r="E165" s="67">
        <f t="shared" si="26"/>
        <v>36.096594332417489</v>
      </c>
      <c r="F165" s="67">
        <f t="shared" si="27"/>
        <v>12.200000000000003</v>
      </c>
      <c r="G165" s="66">
        <f t="shared" si="28"/>
        <v>8.7999999999999972</v>
      </c>
      <c r="H165" s="46"/>
      <c r="I165" s="67">
        <f t="shared" si="29"/>
        <v>38.722918831709762</v>
      </c>
      <c r="J165" s="67">
        <f t="shared" si="29"/>
        <v>51.6</v>
      </c>
      <c r="K165" s="67">
        <f t="shared" si="29"/>
        <v>54.2</v>
      </c>
      <c r="M165" s="65">
        <v>42767</v>
      </c>
      <c r="N165" s="68">
        <v>129786.51996400001</v>
      </c>
      <c r="O165" s="68">
        <v>117294.620964</v>
      </c>
      <c r="P165" s="68">
        <v>12491.898999999999</v>
      </c>
      <c r="Q165" s="68">
        <v>118847.637378</v>
      </c>
      <c r="R165" s="68">
        <v>-2.3495094556750113</v>
      </c>
      <c r="S165" s="68">
        <v>36.096594332417489</v>
      </c>
      <c r="U165" s="65">
        <v>42767</v>
      </c>
      <c r="V165" s="68">
        <v>13</v>
      </c>
      <c r="W165" s="65">
        <v>42767</v>
      </c>
      <c r="X165" s="68">
        <v>100.8</v>
      </c>
      <c r="Y165" s="68">
        <v>0.79999999999999716</v>
      </c>
      <c r="Z165" s="69">
        <f t="shared" si="30"/>
        <v>12.200000000000003</v>
      </c>
      <c r="AA165" s="68"/>
      <c r="AB165" s="65">
        <v>42767</v>
      </c>
      <c r="AC165" s="68">
        <v>100.7</v>
      </c>
      <c r="AD165" s="68">
        <v>0.70000000000000284</v>
      </c>
      <c r="AE165" s="68"/>
      <c r="AF165" s="68">
        <v>9.5</v>
      </c>
      <c r="AG165" s="70">
        <f t="shared" si="31"/>
        <v>9.5</v>
      </c>
      <c r="AI165" s="61">
        <f t="shared" si="32"/>
        <v>9.5</v>
      </c>
      <c r="AJ165" s="71">
        <f t="shared" si="33"/>
        <v>8.7999999999999972</v>
      </c>
      <c r="AK165" s="65">
        <v>42767</v>
      </c>
      <c r="AL165" s="68">
        <v>8.9</v>
      </c>
      <c r="AM165" s="68"/>
      <c r="AN165" s="68">
        <v>6.3</v>
      </c>
      <c r="AP165" s="71">
        <f t="shared" si="34"/>
        <v>6.3</v>
      </c>
      <c r="AQ165" s="71">
        <f t="shared" si="35"/>
        <v>6.3</v>
      </c>
      <c r="AT165" s="73">
        <v>42767</v>
      </c>
      <c r="AU165" s="74">
        <v>129786.51996400001</v>
      </c>
      <c r="AV165" s="74">
        <v>38.722918831709762</v>
      </c>
      <c r="AW165" s="74">
        <v>51.6</v>
      </c>
      <c r="AX165" s="74">
        <v>54.2</v>
      </c>
      <c r="BH165" s="59"/>
      <c r="BI165" s="59"/>
      <c r="BJ165" s="59"/>
      <c r="BK165" s="59"/>
      <c r="BL165" s="59"/>
      <c r="BM165" s="59"/>
      <c r="BN165" s="59"/>
      <c r="BO165" s="59"/>
      <c r="BP165" s="59"/>
      <c r="BQ165" s="59"/>
      <c r="BR165" s="59"/>
      <c r="BS165" s="59"/>
      <c r="BT165" s="59"/>
      <c r="BU165" s="59"/>
      <c r="BV165" s="59"/>
      <c r="BW165" s="59"/>
      <c r="BX165" s="59"/>
    </row>
    <row r="166" spans="1:76" ht="14.5" x14ac:dyDescent="0.35">
      <c r="A166" s="65">
        <v>42795</v>
      </c>
      <c r="B166" s="66">
        <f t="shared" si="24"/>
        <v>7.6</v>
      </c>
      <c r="C166" s="66">
        <f t="shared" si="25"/>
        <v>9.1999999999999993</v>
      </c>
      <c r="D166" s="67">
        <f t="shared" si="26"/>
        <v>15.570582182805056</v>
      </c>
      <c r="E166" s="67">
        <f t="shared" si="26"/>
        <v>15.274593901100125</v>
      </c>
      <c r="F166" s="67">
        <f t="shared" si="27"/>
        <v>11.499999999999995</v>
      </c>
      <c r="G166" s="66">
        <f t="shared" si="28"/>
        <v>10.199999999999998</v>
      </c>
      <c r="H166" s="46"/>
      <c r="I166" s="67">
        <f t="shared" si="29"/>
        <v>20.242608578079206</v>
      </c>
      <c r="J166" s="67">
        <f t="shared" si="29"/>
        <v>51.8</v>
      </c>
      <c r="K166" s="67">
        <f t="shared" si="29"/>
        <v>55.1</v>
      </c>
      <c r="M166" s="65">
        <v>42795</v>
      </c>
      <c r="N166" s="68">
        <v>156541.16532999999</v>
      </c>
      <c r="O166" s="68">
        <v>141183.62232999998</v>
      </c>
      <c r="P166" s="68">
        <v>15357.543</v>
      </c>
      <c r="Q166" s="68">
        <v>179247.86751800001</v>
      </c>
      <c r="R166" s="68">
        <v>15.570582182805056</v>
      </c>
      <c r="S166" s="68">
        <v>15.274593901100125</v>
      </c>
      <c r="U166" s="65">
        <v>42795</v>
      </c>
      <c r="V166" s="68">
        <v>12.4</v>
      </c>
      <c r="W166" s="65">
        <v>42795</v>
      </c>
      <c r="X166" s="68">
        <v>100.9</v>
      </c>
      <c r="Y166" s="68">
        <v>0.90000000000000568</v>
      </c>
      <c r="Z166" s="69">
        <f t="shared" si="30"/>
        <v>11.499999999999995</v>
      </c>
      <c r="AA166" s="68"/>
      <c r="AB166" s="65">
        <v>42795</v>
      </c>
      <c r="AC166" s="68">
        <v>100.7</v>
      </c>
      <c r="AD166" s="68">
        <v>0.70000000000000284</v>
      </c>
      <c r="AE166" s="68">
        <v>10.9</v>
      </c>
      <c r="AF166" s="68">
        <v>10</v>
      </c>
      <c r="AG166" s="70">
        <f t="shared" si="31"/>
        <v>10</v>
      </c>
      <c r="AI166" s="61">
        <f t="shared" si="32"/>
        <v>10.9</v>
      </c>
      <c r="AJ166" s="71">
        <f t="shared" si="33"/>
        <v>10.199999999999998</v>
      </c>
      <c r="AK166" s="65">
        <v>42795</v>
      </c>
      <c r="AL166" s="68">
        <v>9.1999999999999993</v>
      </c>
      <c r="AM166" s="68">
        <v>7.6</v>
      </c>
      <c r="AN166" s="68">
        <v>6.8</v>
      </c>
      <c r="AP166" s="71">
        <f t="shared" si="34"/>
        <v>6.8</v>
      </c>
      <c r="AQ166" s="71">
        <f t="shared" si="35"/>
        <v>7.6</v>
      </c>
      <c r="AT166" s="73">
        <v>42795</v>
      </c>
      <c r="AU166" s="74">
        <v>156541.16532999999</v>
      </c>
      <c r="AV166" s="74">
        <v>20.242608578079206</v>
      </c>
      <c r="AW166" s="74">
        <v>51.8</v>
      </c>
      <c r="AX166" s="74">
        <v>55.1</v>
      </c>
      <c r="BH166" s="59"/>
      <c r="BI166" s="59"/>
      <c r="BJ166" s="59"/>
      <c r="BK166" s="59"/>
      <c r="BL166" s="59"/>
      <c r="BM166" s="59"/>
      <c r="BN166" s="59"/>
      <c r="BO166" s="59"/>
      <c r="BP166" s="59"/>
      <c r="BQ166" s="59"/>
      <c r="BR166" s="59"/>
      <c r="BS166" s="59"/>
      <c r="BT166" s="59"/>
      <c r="BU166" s="59"/>
      <c r="BV166" s="59"/>
      <c r="BW166" s="59"/>
      <c r="BX166" s="59"/>
    </row>
    <row r="167" spans="1:76" ht="14.5" x14ac:dyDescent="0.35">
      <c r="A167" s="65">
        <v>42826</v>
      </c>
      <c r="B167" s="66">
        <f t="shared" si="24"/>
        <v>6.5</v>
      </c>
      <c r="C167" s="66">
        <f t="shared" si="25"/>
        <v>8.9</v>
      </c>
      <c r="D167" s="67">
        <f t="shared" si="26"/>
        <v>6.6439808727515661</v>
      </c>
      <c r="E167" s="67">
        <f t="shared" si="26"/>
        <v>8.5204859332930738</v>
      </c>
      <c r="F167" s="67">
        <f t="shared" si="27"/>
        <v>11.699999999999998</v>
      </c>
      <c r="G167" s="66">
        <f t="shared" si="28"/>
        <v>9.7999999999999936</v>
      </c>
      <c r="H167" s="46"/>
      <c r="I167" s="67">
        <f t="shared" si="29"/>
        <v>11.371344139795351</v>
      </c>
      <c r="J167" s="67">
        <f t="shared" si="29"/>
        <v>51.2</v>
      </c>
      <c r="K167" s="67">
        <f t="shared" si="29"/>
        <v>54</v>
      </c>
      <c r="M167" s="65">
        <v>42826</v>
      </c>
      <c r="N167" s="68">
        <v>141251.33226900001</v>
      </c>
      <c r="O167" s="68">
        <v>128188.14826900001</v>
      </c>
      <c r="P167" s="68">
        <v>13063.183999999999</v>
      </c>
      <c r="Q167" s="68">
        <v>177763.39250399999</v>
      </c>
      <c r="R167" s="68">
        <v>6.6439808727515661</v>
      </c>
      <c r="S167" s="68">
        <v>8.5204859332930738</v>
      </c>
      <c r="U167" s="65">
        <v>42826</v>
      </c>
      <c r="V167" s="68">
        <v>12.9</v>
      </c>
      <c r="W167" s="65">
        <v>42826</v>
      </c>
      <c r="X167" s="68">
        <v>101.2</v>
      </c>
      <c r="Y167" s="68">
        <v>1.2000000000000028</v>
      </c>
      <c r="Z167" s="69">
        <f t="shared" si="30"/>
        <v>11.699999999999998</v>
      </c>
      <c r="AA167" s="68"/>
      <c r="AB167" s="65">
        <v>42826</v>
      </c>
      <c r="AC167" s="68">
        <v>100.9</v>
      </c>
      <c r="AD167" s="68">
        <v>0.90000000000000568</v>
      </c>
      <c r="AE167" s="68">
        <v>10.7</v>
      </c>
      <c r="AF167" s="68">
        <v>10.199999999999999</v>
      </c>
      <c r="AG167" s="70">
        <f t="shared" si="31"/>
        <v>10.199999999999999</v>
      </c>
      <c r="AI167" s="61">
        <f t="shared" si="32"/>
        <v>10.7</v>
      </c>
      <c r="AJ167" s="71">
        <f t="shared" si="33"/>
        <v>9.7999999999999936</v>
      </c>
      <c r="AK167" s="65">
        <v>42826</v>
      </c>
      <c r="AL167" s="68">
        <v>8.9</v>
      </c>
      <c r="AM167" s="68">
        <v>6.5</v>
      </c>
      <c r="AN167" s="68">
        <v>6.7</v>
      </c>
      <c r="AP167" s="71">
        <f t="shared" si="34"/>
        <v>6.7</v>
      </c>
      <c r="AQ167" s="71">
        <f t="shared" si="35"/>
        <v>6.5</v>
      </c>
      <c r="AT167" s="73">
        <v>42826</v>
      </c>
      <c r="AU167" s="74">
        <v>141251.33226900001</v>
      </c>
      <c r="AV167" s="74">
        <v>11.371344139795351</v>
      </c>
      <c r="AW167" s="74">
        <v>51.2</v>
      </c>
      <c r="AX167" s="74">
        <v>54</v>
      </c>
      <c r="BH167" s="59"/>
      <c r="BI167" s="59"/>
      <c r="BJ167" s="59"/>
      <c r="BK167" s="59"/>
      <c r="BL167" s="59"/>
      <c r="BM167" s="59"/>
      <c r="BN167" s="59"/>
      <c r="BO167" s="59"/>
      <c r="BP167" s="59"/>
      <c r="BQ167" s="59"/>
      <c r="BR167" s="59"/>
      <c r="BS167" s="59"/>
      <c r="BT167" s="59"/>
      <c r="BU167" s="59"/>
      <c r="BV167" s="59"/>
      <c r="BW167" s="59"/>
      <c r="BX167" s="59"/>
    </row>
    <row r="168" spans="1:76" ht="14.5" x14ac:dyDescent="0.35">
      <c r="A168" s="65">
        <v>42856</v>
      </c>
      <c r="B168" s="66">
        <f t="shared" si="24"/>
        <v>6.5</v>
      </c>
      <c r="C168" s="66">
        <f t="shared" si="25"/>
        <v>8.6</v>
      </c>
      <c r="D168" s="67">
        <f t="shared" si="26"/>
        <v>7.6138493562839455</v>
      </c>
      <c r="E168" s="67">
        <f t="shared" si="26"/>
        <v>11.168707219842053</v>
      </c>
      <c r="F168" s="67">
        <f t="shared" si="27"/>
        <v>11.4</v>
      </c>
      <c r="G168" s="66">
        <f t="shared" si="28"/>
        <v>9.600000000000005</v>
      </c>
      <c r="H168" s="46"/>
      <c r="I168" s="67">
        <f t="shared" si="29"/>
        <v>13.982164749066003</v>
      </c>
      <c r="J168" s="67">
        <f t="shared" si="29"/>
        <v>51.2</v>
      </c>
      <c r="K168" s="67">
        <f t="shared" si="29"/>
        <v>54.5</v>
      </c>
      <c r="M168" s="65">
        <v>42856</v>
      </c>
      <c r="N168" s="68">
        <v>149165.54416399999</v>
      </c>
      <c r="O168" s="68">
        <v>135032.19716399998</v>
      </c>
      <c r="P168" s="68">
        <v>14133.347</v>
      </c>
      <c r="Q168" s="68">
        <v>189088.36455500001</v>
      </c>
      <c r="R168" s="68">
        <v>7.6138493562839455</v>
      </c>
      <c r="S168" s="68">
        <v>11.168707219842053</v>
      </c>
      <c r="U168" s="65">
        <v>42856</v>
      </c>
      <c r="V168" s="68">
        <v>12.9</v>
      </c>
      <c r="W168" s="65">
        <v>42856</v>
      </c>
      <c r="X168" s="68">
        <v>101.5</v>
      </c>
      <c r="Y168" s="68">
        <v>1.5</v>
      </c>
      <c r="Z168" s="69">
        <f t="shared" si="30"/>
        <v>11.4</v>
      </c>
      <c r="AA168" s="77"/>
      <c r="AB168" s="65">
        <v>42856</v>
      </c>
      <c r="AC168" s="68">
        <v>101.1</v>
      </c>
      <c r="AD168" s="68">
        <v>1.0999999999999943</v>
      </c>
      <c r="AE168" s="68">
        <v>10.7</v>
      </c>
      <c r="AF168" s="68">
        <v>10.3</v>
      </c>
      <c r="AG168" s="70">
        <f t="shared" si="31"/>
        <v>10.3</v>
      </c>
      <c r="AI168" s="61">
        <f t="shared" si="32"/>
        <v>10.7</v>
      </c>
      <c r="AJ168" s="71">
        <f t="shared" si="33"/>
        <v>9.600000000000005</v>
      </c>
      <c r="AK168" s="65">
        <v>42856</v>
      </c>
      <c r="AL168" s="68">
        <v>8.6</v>
      </c>
      <c r="AM168" s="68">
        <v>6.5</v>
      </c>
      <c r="AN168" s="68">
        <v>6.7</v>
      </c>
      <c r="AP168" s="71">
        <f t="shared" si="34"/>
        <v>6.7</v>
      </c>
      <c r="AQ168" s="71">
        <f t="shared" si="35"/>
        <v>6.5</v>
      </c>
      <c r="AT168" s="73">
        <v>42856</v>
      </c>
      <c r="AU168" s="74">
        <v>149165.54416399999</v>
      </c>
      <c r="AV168" s="74">
        <v>13.982164749066003</v>
      </c>
      <c r="AW168" s="74">
        <v>51.2</v>
      </c>
      <c r="AX168" s="74">
        <v>54.5</v>
      </c>
      <c r="BH168" s="59"/>
      <c r="BI168" s="59"/>
      <c r="BJ168" s="59"/>
      <c r="BK168" s="59"/>
      <c r="BL168" s="59"/>
      <c r="BM168" s="59"/>
      <c r="BN168" s="59"/>
      <c r="BO168" s="59"/>
      <c r="BP168" s="59"/>
      <c r="BQ168" s="59"/>
      <c r="BR168" s="59"/>
      <c r="BS168" s="59"/>
      <c r="BT168" s="59"/>
      <c r="BU168" s="59"/>
      <c r="BV168" s="59"/>
      <c r="BW168" s="59"/>
      <c r="BX168" s="59"/>
    </row>
    <row r="169" spans="1:76" ht="14.5" x14ac:dyDescent="0.35">
      <c r="A169" s="65">
        <v>42887</v>
      </c>
      <c r="B169" s="66">
        <f t="shared" si="24"/>
        <v>7.6</v>
      </c>
      <c r="C169" s="66">
        <f t="shared" si="25"/>
        <v>8.6</v>
      </c>
      <c r="D169" s="67">
        <f t="shared" si="26"/>
        <v>10.27718724706833</v>
      </c>
      <c r="E169" s="67">
        <f t="shared" si="26"/>
        <v>15.649480111553615</v>
      </c>
      <c r="F169" s="67">
        <f t="shared" si="27"/>
        <v>11.4</v>
      </c>
      <c r="G169" s="66">
        <f t="shared" si="28"/>
        <v>10.099999999999994</v>
      </c>
      <c r="H169" s="46"/>
      <c r="I169" s="67">
        <f t="shared" si="29"/>
        <v>16.969617068770759</v>
      </c>
      <c r="J169" s="67">
        <f t="shared" si="29"/>
        <v>51.7</v>
      </c>
      <c r="K169" s="67">
        <f t="shared" si="29"/>
        <v>54.9</v>
      </c>
      <c r="M169" s="65">
        <v>42887</v>
      </c>
      <c r="N169" s="68">
        <v>153537.05471299999</v>
      </c>
      <c r="O169" s="68">
        <v>140428.51171299999</v>
      </c>
      <c r="P169" s="68">
        <v>13108.543</v>
      </c>
      <c r="Q169" s="68">
        <v>194754.55895800001</v>
      </c>
      <c r="R169" s="68">
        <v>10.27718724706833</v>
      </c>
      <c r="S169" s="68">
        <v>15.649480111553615</v>
      </c>
      <c r="U169" s="65">
        <v>42887</v>
      </c>
      <c r="V169" s="68">
        <v>12.9</v>
      </c>
      <c r="W169" s="65">
        <v>42887</v>
      </c>
      <c r="X169" s="68">
        <v>101.5</v>
      </c>
      <c r="Y169" s="68">
        <v>1.5</v>
      </c>
      <c r="Z169" s="69">
        <f t="shared" si="30"/>
        <v>11.4</v>
      </c>
      <c r="AB169" s="65">
        <v>42887</v>
      </c>
      <c r="AC169" s="68">
        <v>100.9</v>
      </c>
      <c r="AD169" s="68">
        <v>0.90000000000000568</v>
      </c>
      <c r="AE169" s="68">
        <v>11</v>
      </c>
      <c r="AF169" s="68">
        <v>10.4</v>
      </c>
      <c r="AG169" s="70">
        <f t="shared" si="31"/>
        <v>10.4</v>
      </c>
      <c r="AI169" s="61">
        <f t="shared" si="32"/>
        <v>11</v>
      </c>
      <c r="AJ169" s="71">
        <f t="shared" si="33"/>
        <v>10.099999999999994</v>
      </c>
      <c r="AK169" s="65">
        <v>42887</v>
      </c>
      <c r="AL169" s="68">
        <v>8.6</v>
      </c>
      <c r="AM169" s="68">
        <v>7.6</v>
      </c>
      <c r="AN169" s="68">
        <v>6.9</v>
      </c>
      <c r="AP169" s="71">
        <f t="shared" si="34"/>
        <v>6.9</v>
      </c>
      <c r="AQ169" s="71">
        <f t="shared" si="35"/>
        <v>7.6</v>
      </c>
      <c r="AT169" s="73">
        <v>42887</v>
      </c>
      <c r="AU169" s="74">
        <v>153537.05471299999</v>
      </c>
      <c r="AV169" s="74">
        <v>16.969617068770759</v>
      </c>
      <c r="AW169" s="74">
        <v>51.7</v>
      </c>
      <c r="AX169" s="74">
        <v>54.9</v>
      </c>
      <c r="BH169" s="59"/>
      <c r="BI169" s="59"/>
      <c r="BJ169" s="59"/>
      <c r="BK169" s="59"/>
      <c r="BL169" s="59"/>
      <c r="BM169" s="59"/>
      <c r="BN169" s="59"/>
      <c r="BO169" s="59"/>
      <c r="BP169" s="59"/>
      <c r="BQ169" s="59"/>
      <c r="BR169" s="59"/>
      <c r="BS169" s="59"/>
      <c r="BT169" s="59"/>
      <c r="BU169" s="59"/>
      <c r="BV169" s="59"/>
      <c r="BW169" s="59"/>
      <c r="BX169" s="59"/>
    </row>
    <row r="170" spans="1:76" ht="14.5" x14ac:dyDescent="0.35">
      <c r="A170" s="65">
        <v>42917</v>
      </c>
      <c r="B170" s="66">
        <f t="shared" si="24"/>
        <v>6.4</v>
      </c>
      <c r="C170" s="66">
        <f t="shared" si="25"/>
        <v>8.3000000000000007</v>
      </c>
      <c r="D170" s="67">
        <f t="shared" si="26"/>
        <v>6.343386578851379</v>
      </c>
      <c r="E170" s="67">
        <f t="shared" si="26"/>
        <v>11.260277359189818</v>
      </c>
      <c r="F170" s="67">
        <f t="shared" si="27"/>
        <v>11.799999999999994</v>
      </c>
      <c r="G170" s="66">
        <f t="shared" si="28"/>
        <v>9.6999999999999975</v>
      </c>
      <c r="H170" s="46"/>
      <c r="I170" s="67">
        <f t="shared" si="29"/>
        <v>11.304453114036882</v>
      </c>
      <c r="J170" s="67">
        <f t="shared" si="29"/>
        <v>51.4</v>
      </c>
      <c r="K170" s="67">
        <f t="shared" si="29"/>
        <v>54.5</v>
      </c>
      <c r="M170" s="65">
        <v>42917</v>
      </c>
      <c r="N170" s="68">
        <v>147269.303235</v>
      </c>
      <c r="O170" s="68">
        <v>135403.72023499999</v>
      </c>
      <c r="P170" s="68">
        <v>11865.583000000001</v>
      </c>
      <c r="Q170" s="68">
        <v>192119.12780399999</v>
      </c>
      <c r="R170" s="68">
        <v>6.343386578851379</v>
      </c>
      <c r="S170" s="68">
        <v>11.260277359189818</v>
      </c>
      <c r="U170" s="65">
        <v>42917</v>
      </c>
      <c r="V170" s="68">
        <v>13.2</v>
      </c>
      <c r="W170" s="65">
        <v>42917</v>
      </c>
      <c r="X170" s="68">
        <v>101.4</v>
      </c>
      <c r="Y170" s="68">
        <v>1.4000000000000057</v>
      </c>
      <c r="Z170" s="69">
        <f t="shared" si="30"/>
        <v>11.799999999999994</v>
      </c>
      <c r="AB170" s="65">
        <v>42917</v>
      </c>
      <c r="AC170" s="68">
        <v>100.7</v>
      </c>
      <c r="AD170" s="68">
        <v>0.70000000000000284</v>
      </c>
      <c r="AE170" s="68">
        <v>10.4</v>
      </c>
      <c r="AF170" s="68">
        <v>10.4</v>
      </c>
      <c r="AG170" s="70">
        <f t="shared" si="31"/>
        <v>10.4</v>
      </c>
      <c r="AI170" s="61">
        <f t="shared" si="32"/>
        <v>10.4</v>
      </c>
      <c r="AJ170" s="71">
        <f t="shared" si="33"/>
        <v>9.6999999999999975</v>
      </c>
      <c r="AK170" s="65">
        <v>42917</v>
      </c>
      <c r="AL170" s="68">
        <v>8.3000000000000007</v>
      </c>
      <c r="AM170" s="68">
        <v>6.4</v>
      </c>
      <c r="AN170" s="68">
        <v>6.8</v>
      </c>
      <c r="AP170" s="71">
        <f t="shared" si="34"/>
        <v>6.8</v>
      </c>
      <c r="AQ170" s="71">
        <f t="shared" si="35"/>
        <v>6.4</v>
      </c>
      <c r="AT170" s="73">
        <v>42917</v>
      </c>
      <c r="AU170" s="74">
        <v>147269.303235</v>
      </c>
      <c r="AV170" s="74">
        <v>11.304453114036882</v>
      </c>
      <c r="AW170" s="74">
        <v>51.4</v>
      </c>
      <c r="AX170" s="74">
        <v>54.5</v>
      </c>
      <c r="BH170" s="59"/>
      <c r="BI170" s="59"/>
      <c r="BJ170" s="59"/>
      <c r="BK170" s="59"/>
      <c r="BL170" s="59"/>
      <c r="BM170" s="59"/>
      <c r="BN170" s="59"/>
      <c r="BO170" s="59"/>
      <c r="BP170" s="59"/>
      <c r="BQ170" s="59"/>
      <c r="BR170" s="59"/>
      <c r="BS170" s="59"/>
      <c r="BT170" s="59"/>
      <c r="BU170" s="59"/>
      <c r="BV170" s="59"/>
      <c r="BW170" s="59"/>
      <c r="BX170" s="59"/>
    </row>
    <row r="171" spans="1:76" ht="14.5" x14ac:dyDescent="0.35">
      <c r="A171" s="65">
        <v>42948</v>
      </c>
      <c r="B171" s="66">
        <f t="shared" si="24"/>
        <v>6</v>
      </c>
      <c r="C171" s="66">
        <f t="shared" si="25"/>
        <v>7.8</v>
      </c>
      <c r="D171" s="67">
        <f t="shared" si="26"/>
        <v>4.8784516014055734</v>
      </c>
      <c r="E171" s="67">
        <f t="shared" si="26"/>
        <v>14.224568291982296</v>
      </c>
      <c r="F171" s="67">
        <f t="shared" si="27"/>
        <v>11.400000000000002</v>
      </c>
      <c r="G171" s="66">
        <f t="shared" si="28"/>
        <v>9.0000000000000053</v>
      </c>
      <c r="H171" s="46"/>
      <c r="I171" s="67">
        <f t="shared" si="29"/>
        <v>13.88453803827376</v>
      </c>
      <c r="J171" s="67">
        <f t="shared" si="29"/>
        <v>51.7</v>
      </c>
      <c r="K171" s="67">
        <f t="shared" si="29"/>
        <v>53.4</v>
      </c>
      <c r="M171" s="65">
        <v>42948</v>
      </c>
      <c r="N171" s="68">
        <v>157996.656926</v>
      </c>
      <c r="O171" s="68">
        <v>146230.104926</v>
      </c>
      <c r="P171" s="68">
        <v>11766.552</v>
      </c>
      <c r="Q171" s="68">
        <v>198042.702181</v>
      </c>
      <c r="R171" s="68">
        <v>4.8784516014055734</v>
      </c>
      <c r="S171" s="68">
        <v>14.224568291982296</v>
      </c>
      <c r="U171" s="65">
        <v>42948</v>
      </c>
      <c r="V171" s="68">
        <v>13.2</v>
      </c>
      <c r="W171" s="65">
        <v>42948</v>
      </c>
      <c r="X171" s="68">
        <v>101.8</v>
      </c>
      <c r="Y171" s="68">
        <v>1.7999999999999972</v>
      </c>
      <c r="Z171" s="69">
        <f t="shared" si="30"/>
        <v>11.400000000000002</v>
      </c>
      <c r="AB171" s="65">
        <v>42948</v>
      </c>
      <c r="AC171" s="68">
        <v>101.1</v>
      </c>
      <c r="AD171" s="68">
        <v>1.0999999999999943</v>
      </c>
      <c r="AE171" s="68">
        <v>10.1</v>
      </c>
      <c r="AF171" s="68">
        <v>10.4</v>
      </c>
      <c r="AG171" s="70">
        <f t="shared" si="31"/>
        <v>10.4</v>
      </c>
      <c r="AI171" s="61">
        <f t="shared" si="32"/>
        <v>10.1</v>
      </c>
      <c r="AJ171" s="71">
        <f t="shared" si="33"/>
        <v>9.0000000000000053</v>
      </c>
      <c r="AK171" s="65">
        <v>42948</v>
      </c>
      <c r="AL171" s="68">
        <v>7.8</v>
      </c>
      <c r="AM171" s="68">
        <v>6</v>
      </c>
      <c r="AN171" s="68">
        <v>6.7</v>
      </c>
      <c r="AP171" s="71">
        <f t="shared" si="34"/>
        <v>6.7</v>
      </c>
      <c r="AQ171" s="71">
        <f t="shared" si="35"/>
        <v>6</v>
      </c>
      <c r="AT171" s="73">
        <v>42948</v>
      </c>
      <c r="AU171" s="74">
        <v>157996.656926</v>
      </c>
      <c r="AV171" s="74">
        <v>13.88453803827376</v>
      </c>
      <c r="AW171" s="74">
        <v>51.7</v>
      </c>
      <c r="AX171" s="74">
        <v>53.4</v>
      </c>
      <c r="BH171" s="59"/>
      <c r="BI171" s="59"/>
      <c r="BJ171" s="59"/>
      <c r="BK171" s="59"/>
      <c r="BL171" s="59"/>
      <c r="BM171" s="59"/>
      <c r="BN171" s="59"/>
      <c r="BO171" s="59"/>
      <c r="BP171" s="59"/>
      <c r="BQ171" s="59"/>
      <c r="BR171" s="59"/>
      <c r="BS171" s="59"/>
      <c r="BT171" s="59"/>
      <c r="BU171" s="59"/>
      <c r="BV171" s="59"/>
      <c r="BW171" s="59"/>
      <c r="BX171" s="59"/>
    </row>
    <row r="172" spans="1:76" ht="14.5" x14ac:dyDescent="0.35">
      <c r="A172" s="65">
        <v>42979</v>
      </c>
      <c r="B172" s="66">
        <f t="shared" si="24"/>
        <v>6.6</v>
      </c>
      <c r="C172" s="66">
        <f t="shared" si="25"/>
        <v>7.5</v>
      </c>
      <c r="D172" s="67">
        <f t="shared" si="26"/>
        <v>7.9064146987545829</v>
      </c>
      <c r="E172" s="67">
        <f t="shared" si="26"/>
        <v>18.466932455198439</v>
      </c>
      <c r="F172" s="67">
        <f t="shared" si="27"/>
        <v>11.500000000000005</v>
      </c>
      <c r="G172" s="66">
        <f t="shared" si="28"/>
        <v>9.3000000000000007</v>
      </c>
      <c r="H172" s="46"/>
      <c r="I172" s="67">
        <f t="shared" si="29"/>
        <v>19.269584295551677</v>
      </c>
      <c r="J172" s="67">
        <f t="shared" si="29"/>
        <v>52.4</v>
      </c>
      <c r="K172" s="67">
        <f t="shared" si="29"/>
        <v>55.4</v>
      </c>
      <c r="M172" s="65">
        <v>42979</v>
      </c>
      <c r="N172" s="68">
        <v>170567.17843299999</v>
      </c>
      <c r="O172" s="68">
        <v>156964.62443299999</v>
      </c>
      <c r="P172" s="68">
        <v>13602.554</v>
      </c>
      <c r="Q172" s="68">
        <v>197943.51641800001</v>
      </c>
      <c r="R172" s="68">
        <v>7.9064146987545829</v>
      </c>
      <c r="S172" s="68">
        <v>18.466932455198439</v>
      </c>
      <c r="U172" s="65">
        <v>42979</v>
      </c>
      <c r="V172" s="68">
        <v>13.1</v>
      </c>
      <c r="W172" s="65">
        <v>42979</v>
      </c>
      <c r="X172" s="68">
        <v>101.6</v>
      </c>
      <c r="Y172" s="68">
        <v>1.5999999999999943</v>
      </c>
      <c r="Z172" s="69">
        <f t="shared" si="30"/>
        <v>11.500000000000005</v>
      </c>
      <c r="AB172" s="65">
        <v>42979</v>
      </c>
      <c r="AC172" s="68">
        <v>101</v>
      </c>
      <c r="AD172" s="68">
        <v>1</v>
      </c>
      <c r="AE172" s="68">
        <v>10.3</v>
      </c>
      <c r="AF172" s="68">
        <v>10.4</v>
      </c>
      <c r="AG172" s="70">
        <f t="shared" si="31"/>
        <v>10.4</v>
      </c>
      <c r="AI172" s="61">
        <f t="shared" si="32"/>
        <v>10.3</v>
      </c>
      <c r="AJ172" s="71">
        <f t="shared" si="33"/>
        <v>9.3000000000000007</v>
      </c>
      <c r="AK172" s="65">
        <v>42979</v>
      </c>
      <c r="AL172" s="68">
        <v>7.5</v>
      </c>
      <c r="AM172" s="68">
        <v>6.6</v>
      </c>
      <c r="AN172" s="68">
        <v>6.7</v>
      </c>
      <c r="AP172" s="71">
        <f t="shared" si="34"/>
        <v>6.7</v>
      </c>
      <c r="AQ172" s="71">
        <f t="shared" si="35"/>
        <v>6.6</v>
      </c>
      <c r="AT172" s="73">
        <v>42979</v>
      </c>
      <c r="AU172" s="74">
        <v>170567.17843299999</v>
      </c>
      <c r="AV172" s="74">
        <v>19.269584295551677</v>
      </c>
      <c r="AW172" s="74">
        <v>52.4</v>
      </c>
      <c r="AX172" s="74">
        <v>55.4</v>
      </c>
      <c r="BH172" s="59"/>
      <c r="BI172" s="59"/>
      <c r="BJ172" s="59"/>
      <c r="BK172" s="59"/>
      <c r="BL172" s="59"/>
      <c r="BM172" s="59"/>
      <c r="BN172" s="59"/>
      <c r="BO172" s="59"/>
      <c r="BP172" s="59"/>
      <c r="BQ172" s="59"/>
      <c r="BR172" s="59"/>
      <c r="BS172" s="59"/>
      <c r="BT172" s="59"/>
      <c r="BU172" s="59"/>
      <c r="BV172" s="59"/>
      <c r="BW172" s="59"/>
      <c r="BX172" s="59"/>
    </row>
    <row r="173" spans="1:76" ht="14.5" x14ac:dyDescent="0.35">
      <c r="A173" s="65">
        <v>43009</v>
      </c>
      <c r="B173" s="66">
        <f t="shared" si="24"/>
        <v>6.2</v>
      </c>
      <c r="C173" s="66">
        <f t="shared" si="25"/>
        <v>7.3</v>
      </c>
      <c r="D173" s="67">
        <f t="shared" si="26"/>
        <v>6.2581257126055805</v>
      </c>
      <c r="E173" s="67">
        <f t="shared" si="26"/>
        <v>16.431838701328704</v>
      </c>
      <c r="F173" s="67">
        <f t="shared" si="27"/>
        <v>11.099999999999994</v>
      </c>
      <c r="G173" s="66">
        <f t="shared" si="28"/>
        <v>8.7000000000000028</v>
      </c>
      <c r="H173" s="46"/>
      <c r="I173" s="67">
        <f t="shared" si="29"/>
        <v>17.35664378814942</v>
      </c>
      <c r="J173" s="67">
        <f t="shared" si="29"/>
        <v>51.6</v>
      </c>
      <c r="K173" s="67">
        <f t="shared" si="29"/>
        <v>54.3</v>
      </c>
      <c r="M173" s="65">
        <v>43009</v>
      </c>
      <c r="N173" s="68">
        <v>151004.28922100001</v>
      </c>
      <c r="O173" s="68">
        <v>138868.74822100002</v>
      </c>
      <c r="P173" s="68">
        <v>12135.540999999999</v>
      </c>
      <c r="Q173" s="68">
        <v>187903.05947099999</v>
      </c>
      <c r="R173" s="68">
        <v>6.2581257126055805</v>
      </c>
      <c r="S173" s="68">
        <v>16.431838701328704</v>
      </c>
      <c r="U173" s="65">
        <v>43009</v>
      </c>
      <c r="V173" s="68">
        <v>13</v>
      </c>
      <c r="W173" s="65">
        <v>43009</v>
      </c>
      <c r="X173" s="68">
        <v>101.9</v>
      </c>
      <c r="Y173" s="68">
        <v>1.9000000000000057</v>
      </c>
      <c r="Z173" s="69">
        <f t="shared" si="30"/>
        <v>11.099999999999994</v>
      </c>
      <c r="AB173" s="65">
        <v>43009</v>
      </c>
      <c r="AC173" s="68">
        <v>101.3</v>
      </c>
      <c r="AD173" s="68">
        <v>1.2999999999999972</v>
      </c>
      <c r="AE173" s="68">
        <v>10</v>
      </c>
      <c r="AF173" s="68">
        <v>10.3</v>
      </c>
      <c r="AG173" s="70">
        <f t="shared" si="31"/>
        <v>10.3</v>
      </c>
      <c r="AI173" s="61">
        <f t="shared" si="32"/>
        <v>10</v>
      </c>
      <c r="AJ173" s="71">
        <f t="shared" si="33"/>
        <v>8.7000000000000028</v>
      </c>
      <c r="AK173" s="65">
        <v>43009</v>
      </c>
      <c r="AL173" s="68">
        <v>7.3</v>
      </c>
      <c r="AM173" s="68">
        <v>6.2</v>
      </c>
      <c r="AN173" s="68">
        <v>6.7</v>
      </c>
      <c r="AP173" s="71">
        <f t="shared" si="34"/>
        <v>6.7</v>
      </c>
      <c r="AQ173" s="71">
        <f t="shared" si="35"/>
        <v>6.2</v>
      </c>
      <c r="AT173" s="73">
        <v>43009</v>
      </c>
      <c r="AU173" s="74">
        <v>151004.28922100001</v>
      </c>
      <c r="AV173" s="74">
        <v>17.35664378814942</v>
      </c>
      <c r="AW173" s="74">
        <v>51.6</v>
      </c>
      <c r="AX173" s="74">
        <v>54.3</v>
      </c>
      <c r="BH173" s="59"/>
      <c r="BI173" s="59"/>
      <c r="BJ173" s="59"/>
      <c r="BK173" s="59"/>
      <c r="BL173" s="59"/>
      <c r="BM173" s="59"/>
      <c r="BN173" s="59"/>
      <c r="BO173" s="59"/>
      <c r="BP173" s="59"/>
      <c r="BQ173" s="59"/>
      <c r="BR173" s="59"/>
      <c r="BS173" s="59"/>
      <c r="BT173" s="59"/>
      <c r="BU173" s="59"/>
      <c r="BV173" s="59"/>
      <c r="BW173" s="59"/>
      <c r="BX173" s="59"/>
    </row>
    <row r="174" spans="1:76" ht="14.5" x14ac:dyDescent="0.35">
      <c r="A174" s="65">
        <v>43040</v>
      </c>
      <c r="B174" s="66">
        <f t="shared" si="24"/>
        <v>6.1</v>
      </c>
      <c r="C174" s="66">
        <f t="shared" si="25"/>
        <v>7.2</v>
      </c>
      <c r="D174" s="67">
        <f t="shared" si="26"/>
        <v>11.509496117617131</v>
      </c>
      <c r="E174" s="67">
        <f t="shared" si="26"/>
        <v>16.382185480524182</v>
      </c>
      <c r="F174" s="67">
        <f t="shared" si="27"/>
        <v>11.599999999999998</v>
      </c>
      <c r="G174" s="66">
        <f t="shared" si="28"/>
        <v>8.9000000000000021</v>
      </c>
      <c r="H174" s="46"/>
      <c r="I174" s="67">
        <f t="shared" si="29"/>
        <v>17.895564079894655</v>
      </c>
      <c r="J174" s="67">
        <f t="shared" si="29"/>
        <v>51.8</v>
      </c>
      <c r="K174" s="67">
        <f t="shared" si="29"/>
        <v>54.8</v>
      </c>
      <c r="M174" s="65">
        <v>43040</v>
      </c>
      <c r="N174" s="68">
        <v>177405.46674500001</v>
      </c>
      <c r="O174" s="68">
        <v>162075.76274499999</v>
      </c>
      <c r="P174" s="68">
        <v>15329.704</v>
      </c>
      <c r="Q174" s="68">
        <v>215838.590872</v>
      </c>
      <c r="R174" s="68">
        <v>11.509496117617131</v>
      </c>
      <c r="S174" s="68">
        <v>16.382185480524182</v>
      </c>
      <c r="U174" s="65">
        <v>43040</v>
      </c>
      <c r="V174" s="68">
        <v>13.3</v>
      </c>
      <c r="W174" s="65">
        <v>43040</v>
      </c>
      <c r="X174" s="68">
        <v>101.7</v>
      </c>
      <c r="Y174" s="68">
        <v>1.7000000000000028</v>
      </c>
      <c r="Z174" s="69">
        <f t="shared" si="30"/>
        <v>11.599999999999998</v>
      </c>
      <c r="AB174" s="65">
        <v>43040</v>
      </c>
      <c r="AC174" s="68">
        <v>101.3</v>
      </c>
      <c r="AD174" s="68">
        <v>1.2999999999999972</v>
      </c>
      <c r="AE174" s="68">
        <v>10.199999999999999</v>
      </c>
      <c r="AF174" s="68">
        <v>10.3</v>
      </c>
      <c r="AG174" s="70">
        <f t="shared" si="31"/>
        <v>10.3</v>
      </c>
      <c r="AI174" s="61">
        <f t="shared" si="32"/>
        <v>10.199999999999999</v>
      </c>
      <c r="AJ174" s="71">
        <f t="shared" si="33"/>
        <v>8.9000000000000021</v>
      </c>
      <c r="AK174" s="65">
        <v>43040</v>
      </c>
      <c r="AL174" s="68">
        <v>7.2</v>
      </c>
      <c r="AM174" s="68">
        <v>6.1</v>
      </c>
      <c r="AN174" s="68">
        <v>6.6</v>
      </c>
      <c r="AP174" s="71">
        <f t="shared" si="34"/>
        <v>6.6</v>
      </c>
      <c r="AQ174" s="71">
        <f t="shared" si="35"/>
        <v>6.1</v>
      </c>
      <c r="AT174" s="73">
        <v>43040</v>
      </c>
      <c r="AU174" s="74">
        <v>177405.46674500001</v>
      </c>
      <c r="AV174" s="74">
        <v>17.895564079894655</v>
      </c>
      <c r="AW174" s="74">
        <v>51.8</v>
      </c>
      <c r="AX174" s="74">
        <v>54.8</v>
      </c>
      <c r="BH174" s="59"/>
      <c r="BI174" s="59"/>
      <c r="BJ174" s="59"/>
      <c r="BK174" s="59"/>
      <c r="BL174" s="59"/>
      <c r="BM174" s="59"/>
      <c r="BN174" s="59"/>
      <c r="BO174" s="59"/>
      <c r="BP174" s="59"/>
      <c r="BQ174" s="59"/>
      <c r="BR174" s="59"/>
      <c r="BS174" s="59"/>
      <c r="BT174" s="59"/>
      <c r="BU174" s="59"/>
      <c r="BV174" s="59"/>
      <c r="BW174" s="59"/>
      <c r="BX174" s="59"/>
    </row>
    <row r="175" spans="1:76" ht="14.5" x14ac:dyDescent="0.35">
      <c r="A175" s="65">
        <v>43070</v>
      </c>
      <c r="B175" s="66">
        <f t="shared" si="24"/>
        <v>6.2</v>
      </c>
      <c r="C175" s="66">
        <f t="shared" si="25"/>
        <v>7.2</v>
      </c>
      <c r="D175" s="67">
        <f t="shared" ref="D175:E179" si="36">IF(R175="","",R175)</f>
        <v>10.725261485971215</v>
      </c>
      <c r="E175" s="67">
        <f t="shared" si="36"/>
        <v>3.5453064327666093</v>
      </c>
      <c r="F175" s="67">
        <f t="shared" si="27"/>
        <v>10.900000000000002</v>
      </c>
      <c r="G175" s="66">
        <f t="shared" si="28"/>
        <v>7.9999999999999947</v>
      </c>
      <c r="H175" s="46"/>
      <c r="I175" s="67">
        <f t="shared" si="29"/>
        <v>4.8397649475334861</v>
      </c>
      <c r="J175" s="67">
        <f t="shared" si="29"/>
        <v>51.6</v>
      </c>
      <c r="K175" s="67">
        <f t="shared" si="29"/>
        <v>55</v>
      </c>
      <c r="M175" s="65">
        <v>43070</v>
      </c>
      <c r="N175" s="68">
        <v>177672.385075</v>
      </c>
      <c r="O175" s="68">
        <v>162744.776075</v>
      </c>
      <c r="P175" s="68">
        <v>14927.609</v>
      </c>
      <c r="Q175" s="68">
        <v>231522.791081</v>
      </c>
      <c r="R175" s="68">
        <v>10.725261485971215</v>
      </c>
      <c r="S175" s="68">
        <v>3.5453064327666093</v>
      </c>
      <c r="U175" s="65">
        <v>43070</v>
      </c>
      <c r="V175" s="68">
        <v>12.7</v>
      </c>
      <c r="W175" s="65">
        <v>43070</v>
      </c>
      <c r="X175" s="68">
        <v>101.8</v>
      </c>
      <c r="Y175" s="68">
        <v>1.7999999999999972</v>
      </c>
      <c r="Z175" s="69">
        <f t="shared" si="30"/>
        <v>10.900000000000002</v>
      </c>
      <c r="AB175" s="65">
        <v>43070</v>
      </c>
      <c r="AC175" s="68">
        <v>101.4</v>
      </c>
      <c r="AD175" s="68">
        <v>1.4000000000000057</v>
      </c>
      <c r="AE175" s="68">
        <v>9.4</v>
      </c>
      <c r="AF175" s="68">
        <v>10.199999999999999</v>
      </c>
      <c r="AG175" s="70">
        <f t="shared" si="31"/>
        <v>10.199999999999999</v>
      </c>
      <c r="AI175" s="61">
        <f t="shared" si="32"/>
        <v>9.4</v>
      </c>
      <c r="AJ175" s="71">
        <f t="shared" si="33"/>
        <v>7.9999999999999947</v>
      </c>
      <c r="AK175" s="65">
        <v>43070</v>
      </c>
      <c r="AL175" s="68">
        <v>7.2</v>
      </c>
      <c r="AM175" s="68">
        <v>6.2</v>
      </c>
      <c r="AN175" s="68">
        <v>6.6</v>
      </c>
      <c r="AP175" s="71">
        <f t="shared" si="34"/>
        <v>6.6</v>
      </c>
      <c r="AQ175" s="71">
        <f t="shared" si="35"/>
        <v>6.2</v>
      </c>
      <c r="AT175" s="73">
        <v>43070</v>
      </c>
      <c r="AU175" s="74">
        <v>177672.385075</v>
      </c>
      <c r="AV175" s="74">
        <v>4.8397649475334861</v>
      </c>
      <c r="AW175" s="74">
        <v>51.6</v>
      </c>
      <c r="AX175" s="74">
        <v>55</v>
      </c>
      <c r="BH175" s="59"/>
      <c r="BI175" s="59"/>
      <c r="BJ175" s="59"/>
      <c r="BK175" s="59"/>
      <c r="BL175" s="59"/>
      <c r="BM175" s="59"/>
      <c r="BN175" s="59"/>
      <c r="BO175" s="59"/>
      <c r="BP175" s="59"/>
      <c r="BQ175" s="59"/>
      <c r="BR175" s="59"/>
      <c r="BS175" s="59"/>
      <c r="BT175" s="59"/>
      <c r="BU175" s="59"/>
      <c r="BV175" s="59"/>
      <c r="BW175" s="59"/>
      <c r="BX175" s="59"/>
    </row>
    <row r="176" spans="1:76" ht="14.5" x14ac:dyDescent="0.35">
      <c r="A176" s="65">
        <v>43101</v>
      </c>
      <c r="B176" s="66">
        <f t="shared" si="24"/>
        <v>7.2</v>
      </c>
      <c r="C176" s="66">
        <f t="shared" si="25"/>
        <v>7.9</v>
      </c>
      <c r="D176" s="67">
        <f t="shared" si="36"/>
        <v>10.648173054170391</v>
      </c>
      <c r="E176" s="67">
        <f t="shared" si="36"/>
        <v>36.884573037741021</v>
      </c>
      <c r="F176" s="67">
        <f t="shared" si="27"/>
        <v>11.7</v>
      </c>
      <c r="G176" s="66">
        <f t="shared" si="28"/>
        <v>8.4000000000000021</v>
      </c>
      <c r="I176" s="67">
        <f t="shared" si="29"/>
        <v>37.656507445363502</v>
      </c>
      <c r="J176" s="67">
        <f t="shared" si="29"/>
        <v>51.3</v>
      </c>
      <c r="K176" s="67">
        <f t="shared" si="29"/>
        <v>55.3</v>
      </c>
      <c r="M176" s="65">
        <v>43101</v>
      </c>
      <c r="N176" s="68">
        <v>181150.51906200001</v>
      </c>
      <c r="O176" s="68">
        <v>162382.30706200001</v>
      </c>
      <c r="P176" s="68">
        <v>18768.212</v>
      </c>
      <c r="Q176" s="68">
        <v>199469.12992899999</v>
      </c>
      <c r="R176" s="68">
        <v>10.648173054170391</v>
      </c>
      <c r="S176" s="68">
        <v>36.884573037741021</v>
      </c>
      <c r="U176" s="65">
        <v>43101</v>
      </c>
      <c r="V176" s="68">
        <v>13.2</v>
      </c>
      <c r="W176" s="65">
        <v>43101</v>
      </c>
      <c r="X176" s="68">
        <v>101.5</v>
      </c>
      <c r="Y176" s="68">
        <v>1.5</v>
      </c>
      <c r="Z176" s="69">
        <f t="shared" si="30"/>
        <v>11.7</v>
      </c>
      <c r="AB176" s="65">
        <v>43101</v>
      </c>
      <c r="AC176" s="68">
        <v>101.3</v>
      </c>
      <c r="AD176" s="68">
        <v>1.2999999999999972</v>
      </c>
      <c r="AE176" s="68"/>
      <c r="AF176" s="68"/>
      <c r="AG176" s="70">
        <f t="shared" si="31"/>
        <v>9.6999999999999993</v>
      </c>
      <c r="AI176" s="61">
        <f t="shared" si="32"/>
        <v>9.6999999999999993</v>
      </c>
      <c r="AJ176" s="71">
        <f t="shared" si="33"/>
        <v>8.4000000000000021</v>
      </c>
      <c r="AK176" s="65">
        <v>43101</v>
      </c>
      <c r="AL176" s="68">
        <v>7.9</v>
      </c>
      <c r="AM176" s="68"/>
      <c r="AN176" s="68"/>
      <c r="AP176" s="71">
        <f t="shared" si="34"/>
        <v>7.2</v>
      </c>
      <c r="AQ176" s="71">
        <f t="shared" si="35"/>
        <v>7.2</v>
      </c>
      <c r="AT176" s="73">
        <v>43101</v>
      </c>
      <c r="AU176" s="74">
        <v>181150.51906200001</v>
      </c>
      <c r="AV176" s="74">
        <v>37.656507445363502</v>
      </c>
      <c r="AW176" s="74">
        <v>51.3</v>
      </c>
      <c r="AX176" s="74">
        <v>55.3</v>
      </c>
      <c r="BH176" s="59"/>
      <c r="BI176" s="59"/>
      <c r="BJ176" s="59"/>
      <c r="BK176" s="59"/>
      <c r="BL176" s="59"/>
      <c r="BM176" s="59"/>
      <c r="BN176" s="59"/>
      <c r="BO176" s="59"/>
      <c r="BP176" s="59"/>
      <c r="BQ176" s="59"/>
      <c r="BR176" s="59"/>
      <c r="BS176" s="59"/>
      <c r="BT176" s="59"/>
      <c r="BU176" s="59"/>
      <c r="BV176" s="59"/>
      <c r="BW176" s="59"/>
      <c r="BX176" s="59"/>
    </row>
    <row r="177" spans="1:76" ht="14.5" x14ac:dyDescent="0.35">
      <c r="A177" s="65">
        <v>43132</v>
      </c>
      <c r="B177" s="66">
        <f t="shared" si="24"/>
        <v>7.2</v>
      </c>
      <c r="C177" s="66">
        <f t="shared" si="25"/>
        <v>7.9</v>
      </c>
      <c r="D177" s="67">
        <f t="shared" si="36"/>
        <v>43.50180459167494</v>
      </c>
      <c r="E177" s="67">
        <f t="shared" si="36"/>
        <v>4.482865419390234</v>
      </c>
      <c r="F177" s="67">
        <f t="shared" si="27"/>
        <v>9.899999999999995</v>
      </c>
      <c r="G177" s="66">
        <f t="shared" si="28"/>
        <v>7.6999999999999993</v>
      </c>
      <c r="I177" s="67">
        <f t="shared" si="29"/>
        <v>6.5942279524668068</v>
      </c>
      <c r="J177" s="67">
        <f t="shared" si="29"/>
        <v>50.3</v>
      </c>
      <c r="K177" s="67">
        <f t="shared" si="29"/>
        <v>54.4</v>
      </c>
      <c r="M177" s="65">
        <v>43132</v>
      </c>
      <c r="N177" s="68">
        <v>138344.93894200001</v>
      </c>
      <c r="O177" s="68">
        <v>122552.78096600001</v>
      </c>
      <c r="P177" s="68">
        <v>15792.157976</v>
      </c>
      <c r="Q177" s="68">
        <v>170548.50435199999</v>
      </c>
      <c r="R177" s="68">
        <v>43.50180459167494</v>
      </c>
      <c r="S177" s="68">
        <v>4.482865419390234</v>
      </c>
      <c r="U177" s="65">
        <v>43132</v>
      </c>
      <c r="V177" s="68">
        <v>12.8</v>
      </c>
      <c r="W177" s="65">
        <v>43132</v>
      </c>
      <c r="X177" s="68">
        <v>102.9</v>
      </c>
      <c r="Y177" s="68">
        <v>2.9000000000000057</v>
      </c>
      <c r="Z177" s="69">
        <f t="shared" si="30"/>
        <v>9.899999999999995</v>
      </c>
      <c r="AB177" s="65">
        <v>43132</v>
      </c>
      <c r="AC177" s="68">
        <v>102</v>
      </c>
      <c r="AD177" s="68">
        <v>2</v>
      </c>
      <c r="AE177" s="68"/>
      <c r="AF177" s="68">
        <v>9.6999999999999993</v>
      </c>
      <c r="AG177" s="70">
        <f t="shared" si="31"/>
        <v>9.6999999999999993</v>
      </c>
      <c r="AI177" s="61">
        <f t="shared" si="32"/>
        <v>9.6999999999999993</v>
      </c>
      <c r="AJ177" s="71">
        <f t="shared" si="33"/>
        <v>7.6999999999999993</v>
      </c>
      <c r="AK177" s="65">
        <v>43132</v>
      </c>
      <c r="AL177" s="68">
        <v>7.9</v>
      </c>
      <c r="AM177" s="68"/>
      <c r="AN177" s="68">
        <v>7.2</v>
      </c>
      <c r="AP177" s="71">
        <f t="shared" si="34"/>
        <v>7.2</v>
      </c>
      <c r="AQ177" s="71">
        <f t="shared" si="35"/>
        <v>7.2</v>
      </c>
      <c r="AT177" s="73">
        <v>43132</v>
      </c>
      <c r="AU177" s="74">
        <v>138344.93894200001</v>
      </c>
      <c r="AV177" s="74">
        <v>6.5942279524668068</v>
      </c>
      <c r="AW177" s="74">
        <v>50.3</v>
      </c>
      <c r="AX177" s="74">
        <v>54.4</v>
      </c>
      <c r="BH177" s="59"/>
      <c r="BI177" s="59"/>
      <c r="BJ177" s="59"/>
      <c r="BK177" s="59"/>
      <c r="BL177" s="59"/>
      <c r="BM177" s="59"/>
      <c r="BN177" s="59"/>
      <c r="BO177" s="59"/>
      <c r="BP177" s="59"/>
      <c r="BQ177" s="59"/>
      <c r="BR177" s="59"/>
      <c r="BS177" s="59"/>
      <c r="BT177" s="59"/>
      <c r="BU177" s="59"/>
      <c r="BV177" s="59"/>
      <c r="BW177" s="59"/>
      <c r="BX177" s="59"/>
    </row>
    <row r="178" spans="1:76" ht="14.5" x14ac:dyDescent="0.35">
      <c r="A178" s="65">
        <v>43160</v>
      </c>
      <c r="B178" s="66">
        <f t="shared" si="24"/>
        <v>6</v>
      </c>
      <c r="C178" s="66">
        <f t="shared" si="25"/>
        <v>7.5</v>
      </c>
      <c r="D178" s="67">
        <f t="shared" si="36"/>
        <v>-2.9833430160406236</v>
      </c>
      <c r="E178" s="67">
        <f t="shared" si="36"/>
        <v>14.320361724919357</v>
      </c>
      <c r="F178" s="67">
        <f t="shared" si="27"/>
        <v>10.700000000000006</v>
      </c>
      <c r="G178" s="66">
        <f t="shared" si="28"/>
        <v>8.699999999999994</v>
      </c>
      <c r="I178" s="67">
        <f t="shared" si="29"/>
        <v>14.790520342167692</v>
      </c>
      <c r="J178" s="67">
        <f t="shared" ref="J178" si="37">IF(AW178="","",AW178)</f>
        <v>51.5</v>
      </c>
      <c r="K178" s="67">
        <f t="shared" ref="K178" si="38">IF(AX178="","",AX178)</f>
        <v>54.6</v>
      </c>
      <c r="M178" s="65">
        <v>43160</v>
      </c>
      <c r="N178" s="68">
        <v>179694.418232</v>
      </c>
      <c r="O178" s="68">
        <v>161401.627744</v>
      </c>
      <c r="P178" s="68">
        <v>18292.790487999999</v>
      </c>
      <c r="Q178" s="68">
        <v>173900.28878100001</v>
      </c>
      <c r="R178" s="68">
        <v>-2.9833430160406236</v>
      </c>
      <c r="S178" s="68">
        <v>14.320361724919357</v>
      </c>
      <c r="U178" s="65">
        <v>43160</v>
      </c>
      <c r="V178" s="68">
        <v>12.8</v>
      </c>
      <c r="W178" s="65">
        <v>43160</v>
      </c>
      <c r="X178" s="68">
        <v>102.1</v>
      </c>
      <c r="Y178" s="68">
        <v>2.0999999999999943</v>
      </c>
      <c r="Z178" s="69">
        <f t="shared" si="30"/>
        <v>10.700000000000006</v>
      </c>
      <c r="AB178" s="65">
        <v>43160</v>
      </c>
      <c r="AC178" s="68">
        <v>101.4</v>
      </c>
      <c r="AD178" s="68">
        <v>1.4000000000000057</v>
      </c>
      <c r="AE178" s="68">
        <v>10.1</v>
      </c>
      <c r="AF178" s="68">
        <v>9.8000000000000007</v>
      </c>
      <c r="AG178" s="70">
        <f t="shared" si="31"/>
        <v>9.8000000000000007</v>
      </c>
      <c r="AI178" s="61">
        <f t="shared" si="32"/>
        <v>10.1</v>
      </c>
      <c r="AJ178" s="71">
        <f t="shared" si="33"/>
        <v>8.699999999999994</v>
      </c>
      <c r="AK178" s="65">
        <v>43160</v>
      </c>
      <c r="AL178" s="68">
        <v>7.5</v>
      </c>
      <c r="AM178" s="68">
        <v>6</v>
      </c>
      <c r="AN178" s="68">
        <v>6.8</v>
      </c>
      <c r="AP178" s="71">
        <f t="shared" si="34"/>
        <v>6.8</v>
      </c>
      <c r="AQ178" s="71">
        <f t="shared" si="35"/>
        <v>6</v>
      </c>
      <c r="AT178" s="73">
        <v>43160</v>
      </c>
      <c r="AU178" s="74">
        <v>179694.418232</v>
      </c>
      <c r="AV178" s="74">
        <v>14.790520342167692</v>
      </c>
      <c r="AW178" s="74">
        <v>51.5</v>
      </c>
      <c r="AX178" s="74">
        <v>54.6</v>
      </c>
      <c r="BH178" s="59"/>
      <c r="BI178" s="59"/>
      <c r="BJ178" s="59"/>
      <c r="BK178" s="59"/>
      <c r="BL178" s="59"/>
      <c r="BM178" s="59"/>
      <c r="BN178" s="59"/>
      <c r="BO178" s="59"/>
      <c r="BP178" s="59"/>
      <c r="BQ178" s="59"/>
      <c r="BR178" s="59"/>
      <c r="BS178" s="59"/>
      <c r="BT178" s="59"/>
      <c r="BU178" s="59"/>
      <c r="BV178" s="59"/>
      <c r="BW178" s="59"/>
      <c r="BX178" s="59"/>
    </row>
    <row r="179" spans="1:76" ht="14.5" x14ac:dyDescent="0.35">
      <c r="A179" s="65">
        <v>43191</v>
      </c>
      <c r="B179" s="66">
        <f t="shared" si="24"/>
        <v>7</v>
      </c>
      <c r="C179" s="66">
        <f t="shared" si="25"/>
        <v>7</v>
      </c>
      <c r="D179" s="67">
        <f t="shared" si="36"/>
        <v>11.910716916321002</v>
      </c>
      <c r="E179" s="67">
        <f t="shared" si="36"/>
        <v>20.173746135822636</v>
      </c>
      <c r="F179" s="67">
        <f t="shared" si="27"/>
        <v>10.900000000000002</v>
      </c>
      <c r="G179" s="66">
        <f t="shared" si="28"/>
        <v>7.9999999999999947</v>
      </c>
      <c r="I179" s="67">
        <f t="shared" si="29"/>
        <v>22.277879509180472</v>
      </c>
      <c r="J179" s="67">
        <f t="shared" ref="J179" si="39">IF(AW179="","",AW179)</f>
        <v>51.4</v>
      </c>
      <c r="K179" s="67">
        <f t="shared" ref="K179" si="40">IF(AX179="","",AX179)</f>
        <v>54.8</v>
      </c>
      <c r="M179" s="65">
        <v>43191</v>
      </c>
      <c r="N179" s="68">
        <v>172719.13387699999</v>
      </c>
      <c r="O179" s="68">
        <v>154048.49987699999</v>
      </c>
      <c r="P179" s="68">
        <v>18670.633999999998</v>
      </c>
      <c r="Q179" s="68">
        <v>198936.28696600001</v>
      </c>
      <c r="R179" s="68">
        <v>11.910716916321002</v>
      </c>
      <c r="S179" s="68">
        <v>20.173746135822636</v>
      </c>
      <c r="U179" s="65">
        <v>43191</v>
      </c>
      <c r="V179" s="68">
        <v>12.7</v>
      </c>
      <c r="W179" s="65">
        <v>43191</v>
      </c>
      <c r="X179" s="68">
        <v>101.8</v>
      </c>
      <c r="Y179" s="68">
        <v>1.7999999999999972</v>
      </c>
      <c r="Z179" s="69">
        <f t="shared" si="30"/>
        <v>10.900000000000002</v>
      </c>
      <c r="AB179" s="65">
        <v>43191</v>
      </c>
      <c r="AC179" s="68">
        <v>101.4</v>
      </c>
      <c r="AD179" s="68">
        <v>1.4000000000000057</v>
      </c>
      <c r="AE179" s="68">
        <v>9.4</v>
      </c>
      <c r="AF179" s="68">
        <v>9.6999999999999993</v>
      </c>
      <c r="AG179" s="70">
        <f t="shared" si="31"/>
        <v>9.6999999999999993</v>
      </c>
      <c r="AI179" s="61">
        <f t="shared" ref="AI179:AI182" si="41">IF(AE179="",AG179,AE179)</f>
        <v>9.4</v>
      </c>
      <c r="AJ179" s="71">
        <f t="shared" ref="AJ179:AJ182" si="42">IF(OR(AI179="",AD179=""),"",AI179-AD179)</f>
        <v>7.9999999999999947</v>
      </c>
      <c r="AK179" s="65">
        <v>43191</v>
      </c>
      <c r="AL179" s="68">
        <v>7</v>
      </c>
      <c r="AM179" s="68">
        <v>7</v>
      </c>
      <c r="AN179" s="68">
        <v>6.9</v>
      </c>
      <c r="AP179" s="71">
        <f t="shared" ref="AP179" si="43">IF(AN179="",AN180,AN179)</f>
        <v>6.9</v>
      </c>
      <c r="AQ179" s="71">
        <f t="shared" ref="AQ179" si="44">IF(AM179="",AP179,AM179)</f>
        <v>7</v>
      </c>
      <c r="AT179" s="73">
        <v>43191</v>
      </c>
      <c r="AU179" s="74">
        <v>172719.13387699999</v>
      </c>
      <c r="AV179" s="74">
        <v>22.277879509180472</v>
      </c>
      <c r="AW179" s="74">
        <v>51.4</v>
      </c>
      <c r="AX179" s="74">
        <v>54.8</v>
      </c>
      <c r="BH179" s="59"/>
      <c r="BI179" s="59"/>
      <c r="BJ179" s="59"/>
      <c r="BK179" s="59"/>
      <c r="BL179" s="59"/>
      <c r="BM179" s="59"/>
      <c r="BN179" s="59"/>
      <c r="BO179" s="59"/>
      <c r="BP179" s="59"/>
      <c r="BQ179" s="59"/>
      <c r="BR179" s="59"/>
      <c r="BS179" s="59"/>
      <c r="BT179" s="59"/>
      <c r="BU179" s="59"/>
      <c r="BV179" s="59"/>
      <c r="BW179" s="59"/>
      <c r="BX179" s="59"/>
    </row>
    <row r="180" spans="1:76" ht="14.5" x14ac:dyDescent="0.35">
      <c r="A180" s="65">
        <v>43221</v>
      </c>
      <c r="B180" s="66">
        <f t="shared" ref="B180:B181" si="45">IF(AQ180="","",AQ180)</f>
        <v>6.8</v>
      </c>
      <c r="C180" s="66">
        <f t="shared" ref="C180:C181" si="46">IF(AL180="","",AL180)</f>
        <v>6.1</v>
      </c>
      <c r="D180" s="67">
        <f t="shared" ref="D180:D181" si="47">IF(R180="","",R180)</f>
        <v>11.901067167173265</v>
      </c>
      <c r="E180" s="67">
        <f t="shared" ref="E180:E181" si="48">IF(S180="","",S180)</f>
        <v>24.572928520670082</v>
      </c>
      <c r="F180" s="67">
        <f t="shared" ref="F180:F181" si="49">IF(Z180="","",Z180)</f>
        <v>10.800000000000002</v>
      </c>
      <c r="G180" s="66">
        <f t="shared" ref="G180:G181" si="50">IF(AJ180="","",AJ180)</f>
        <v>7</v>
      </c>
      <c r="I180" s="67">
        <f t="shared" ref="I180:I181" si="51">IF(AV180="","",AV180)</f>
        <v>26.15333353801099</v>
      </c>
      <c r="J180" s="67">
        <f t="shared" ref="J180" si="52">IF(AW180="","",AW180)</f>
        <v>51.9</v>
      </c>
      <c r="K180" s="67">
        <f t="shared" ref="K180" si="53">IF(AX180="","",AX180)</f>
        <v>54.9</v>
      </c>
      <c r="M180" s="65">
        <v>43221</v>
      </c>
      <c r="N180" s="68">
        <v>188177.306453</v>
      </c>
      <c r="O180" s="68">
        <v>168213.56245299999</v>
      </c>
      <c r="P180" s="68">
        <v>19963.743999999999</v>
      </c>
      <c r="Q180" s="68">
        <v>211591.897826</v>
      </c>
      <c r="R180" s="68">
        <v>11.901067167173265</v>
      </c>
      <c r="S180" s="68">
        <v>24.572928520670082</v>
      </c>
      <c r="U180" s="65">
        <v>43221</v>
      </c>
      <c r="V180" s="68">
        <v>12.6</v>
      </c>
      <c r="W180" s="65">
        <v>43221</v>
      </c>
      <c r="X180" s="68">
        <v>101.8</v>
      </c>
      <c r="Y180" s="68">
        <v>1.7999999999999972</v>
      </c>
      <c r="Z180" s="69">
        <f t="shared" si="30"/>
        <v>10.800000000000002</v>
      </c>
      <c r="AB180" s="65">
        <v>43221</v>
      </c>
      <c r="AC180" s="68">
        <v>101.5</v>
      </c>
      <c r="AD180" s="68">
        <v>1.5</v>
      </c>
      <c r="AE180" s="68">
        <v>8.5</v>
      </c>
      <c r="AF180" s="68">
        <v>9.5</v>
      </c>
      <c r="AG180" s="70">
        <f t="shared" si="31"/>
        <v>9.5</v>
      </c>
      <c r="AI180" s="61">
        <f t="shared" si="41"/>
        <v>8.5</v>
      </c>
      <c r="AJ180" s="71">
        <f t="shared" si="42"/>
        <v>7</v>
      </c>
      <c r="AK180" s="65">
        <v>43221</v>
      </c>
      <c r="AL180" s="68">
        <v>6.1</v>
      </c>
      <c r="AM180" s="68">
        <v>6.8</v>
      </c>
      <c r="AN180" s="68">
        <v>6.9</v>
      </c>
      <c r="AP180" s="71">
        <f t="shared" ref="AP180" si="54">IF(AN180="",AN181,AN180)</f>
        <v>6.9</v>
      </c>
      <c r="AQ180" s="71">
        <f t="shared" ref="AQ180" si="55">IF(AM180="",AP180,AM180)</f>
        <v>6.8</v>
      </c>
      <c r="AT180" s="73">
        <v>43221</v>
      </c>
      <c r="AU180" s="74">
        <v>188177.306453</v>
      </c>
      <c r="AV180" s="74">
        <v>26.15333353801099</v>
      </c>
      <c r="AW180" s="74">
        <v>51.9</v>
      </c>
      <c r="AX180" s="74">
        <v>54.9</v>
      </c>
      <c r="BH180" s="59"/>
      <c r="BI180" s="59"/>
      <c r="BJ180" s="59"/>
      <c r="BK180" s="59"/>
      <c r="BL180" s="59"/>
      <c r="BM180" s="59"/>
      <c r="BN180" s="59"/>
      <c r="BO180" s="59"/>
      <c r="BP180" s="59"/>
      <c r="BQ180" s="59"/>
      <c r="BR180" s="59"/>
      <c r="BS180" s="59"/>
      <c r="BT180" s="59"/>
      <c r="BU180" s="59"/>
      <c r="BV180" s="59"/>
      <c r="BW180" s="59"/>
      <c r="BX180" s="59"/>
    </row>
    <row r="181" spans="1:76" ht="14.5" x14ac:dyDescent="0.35">
      <c r="A181" s="65">
        <v>43252</v>
      </c>
      <c r="B181" s="66">
        <f t="shared" si="45"/>
        <v>6</v>
      </c>
      <c r="C181" s="66">
        <f t="shared" si="46"/>
        <v>6</v>
      </c>
      <c r="D181" s="67">
        <f t="shared" si="47"/>
        <v>10.701574970830151</v>
      </c>
      <c r="E181" s="67">
        <f t="shared" si="48"/>
        <v>11.126171776948071</v>
      </c>
      <c r="F181" s="67">
        <f t="shared" si="49"/>
        <v>10.799999999999994</v>
      </c>
      <c r="G181" s="66">
        <f t="shared" si="50"/>
        <v>7.2000000000000028</v>
      </c>
      <c r="I181" s="67">
        <f t="shared" si="51"/>
        <v>13.777499820184413</v>
      </c>
      <c r="J181" s="67">
        <f t="shared" ref="J181" si="56">IF(AW181="","",AW181)</f>
        <v>51.5</v>
      </c>
      <c r="K181" s="67">
        <f t="shared" ref="K181" si="57">IF(AX181="","",AX181)</f>
        <v>55</v>
      </c>
      <c r="M181" s="65">
        <v>43252</v>
      </c>
      <c r="N181" s="68">
        <v>174690.62215000001</v>
      </c>
      <c r="O181" s="68">
        <v>156052.82915000001</v>
      </c>
      <c r="P181" s="68">
        <v>18637.793000000001</v>
      </c>
      <c r="Q181" s="68">
        <v>215596.36409399999</v>
      </c>
      <c r="R181" s="68">
        <v>10.701574970830151</v>
      </c>
      <c r="S181" s="68">
        <v>11.126171776948071</v>
      </c>
      <c r="U181" s="65">
        <v>43252</v>
      </c>
      <c r="V181" s="68">
        <v>12.7</v>
      </c>
      <c r="W181" s="65">
        <v>43252</v>
      </c>
      <c r="X181" s="68">
        <v>101.9</v>
      </c>
      <c r="Y181" s="68">
        <v>1.9000000000000057</v>
      </c>
      <c r="Z181" s="69">
        <f t="shared" si="30"/>
        <v>10.799999999999994</v>
      </c>
      <c r="AB181" s="65">
        <v>43252</v>
      </c>
      <c r="AC181" s="68">
        <v>101.8</v>
      </c>
      <c r="AD181" s="68">
        <v>1.7999999999999972</v>
      </c>
      <c r="AE181" s="68">
        <v>9</v>
      </c>
      <c r="AF181" s="68">
        <v>9.4</v>
      </c>
      <c r="AG181" s="70">
        <f t="shared" si="31"/>
        <v>9.4</v>
      </c>
      <c r="AI181" s="61">
        <f t="shared" si="41"/>
        <v>9</v>
      </c>
      <c r="AJ181" s="71">
        <f t="shared" si="42"/>
        <v>7.2000000000000028</v>
      </c>
      <c r="AK181" s="65">
        <v>43252</v>
      </c>
      <c r="AL181" s="68">
        <v>6</v>
      </c>
      <c r="AM181" s="68">
        <v>6</v>
      </c>
      <c r="AN181" s="68">
        <v>6.7</v>
      </c>
      <c r="AP181" s="71">
        <f t="shared" ref="AP181" si="58">IF(AN181="",AN182,AN181)</f>
        <v>6.7</v>
      </c>
      <c r="AQ181" s="71">
        <f t="shared" ref="AQ181" si="59">IF(AM181="",AP181,AM181)</f>
        <v>6</v>
      </c>
      <c r="AT181" s="73">
        <v>43252</v>
      </c>
      <c r="AU181" s="74">
        <v>174690.62215000001</v>
      </c>
      <c r="AV181" s="74">
        <v>13.777499820184413</v>
      </c>
      <c r="AW181" s="74">
        <v>51.5</v>
      </c>
      <c r="AX181" s="74">
        <v>55</v>
      </c>
      <c r="BH181" s="59"/>
      <c r="BI181" s="59"/>
      <c r="BJ181" s="59"/>
      <c r="BK181" s="59"/>
      <c r="BL181" s="59"/>
      <c r="BM181" s="59"/>
      <c r="BN181" s="59"/>
      <c r="BO181" s="59"/>
      <c r="BP181" s="59"/>
      <c r="BQ181" s="59"/>
      <c r="BR181" s="59"/>
      <c r="BS181" s="59"/>
      <c r="BT181" s="59"/>
      <c r="BU181" s="59"/>
      <c r="BV181" s="59"/>
      <c r="BW181" s="59"/>
      <c r="BX181" s="59"/>
    </row>
    <row r="182" spans="1:76" ht="14.5" x14ac:dyDescent="0.35">
      <c r="A182" s="65">
        <v>43282</v>
      </c>
      <c r="B182" s="66">
        <f t="shared" ref="B182:B183" si="60">IF(AQ182="","",AQ182)</f>
        <v>6</v>
      </c>
      <c r="C182" s="66">
        <f t="shared" ref="C182:C183" si="61">IF(AL182="","",AL182)</f>
        <v>5.5</v>
      </c>
      <c r="D182" s="67">
        <f t="shared" ref="D182:D183" si="62">IF(R182="","",R182)</f>
        <v>11.598747979812583</v>
      </c>
      <c r="E182" s="67">
        <f t="shared" ref="E182:E183" si="63">IF(S182="","",S182)</f>
        <v>23.757232093158525</v>
      </c>
      <c r="F182" s="67">
        <f t="shared" ref="F182:F183" si="64">IF(Z182="","",Z182)</f>
        <v>11.100000000000005</v>
      </c>
      <c r="G182" s="66">
        <f t="shared" ref="G182:G183" si="65">IF(AJ182="","",AJ182)</f>
        <v>6.5999999999999979</v>
      </c>
      <c r="I182" s="67">
        <f t="shared" ref="I182:I183" si="66">IF(AV182="","",AV182)</f>
        <v>26.920037107623102</v>
      </c>
      <c r="J182" s="67">
        <f t="shared" ref="J182:J183" si="67">IF(AW182="","",AW182)</f>
        <v>51.2</v>
      </c>
      <c r="K182" s="67">
        <f t="shared" ref="K182:K183" si="68">IF(AX182="","",AX182)</f>
        <v>54</v>
      </c>
      <c r="M182" s="65">
        <v>43282</v>
      </c>
      <c r="N182" s="68">
        <v>186914.25431399999</v>
      </c>
      <c r="O182" s="68">
        <v>167571.89631399998</v>
      </c>
      <c r="P182" s="68">
        <v>19342.358</v>
      </c>
      <c r="Q182" s="68">
        <v>214402.54125899999</v>
      </c>
      <c r="R182" s="68">
        <v>11.598747979812583</v>
      </c>
      <c r="S182" s="68">
        <v>23.757232093158525</v>
      </c>
      <c r="U182" s="65">
        <v>43282</v>
      </c>
      <c r="V182" s="68">
        <v>13.2</v>
      </c>
      <c r="W182" s="65">
        <v>43282</v>
      </c>
      <c r="X182" s="68">
        <v>102.1</v>
      </c>
      <c r="Y182" s="68">
        <v>2.0999999999999943</v>
      </c>
      <c r="Z182" s="69">
        <f t="shared" si="30"/>
        <v>11.100000000000005</v>
      </c>
      <c r="AB182" s="65">
        <v>43282</v>
      </c>
      <c r="AC182" s="68">
        <v>102.2</v>
      </c>
      <c r="AD182" s="68">
        <v>2.2000000000000028</v>
      </c>
      <c r="AE182" s="68">
        <v>8.8000000000000007</v>
      </c>
      <c r="AF182" s="68">
        <v>9.3000000000000007</v>
      </c>
      <c r="AG182" s="70">
        <f t="shared" si="31"/>
        <v>9.3000000000000007</v>
      </c>
      <c r="AI182" s="61">
        <f t="shared" si="41"/>
        <v>8.8000000000000007</v>
      </c>
      <c r="AJ182" s="71">
        <f t="shared" si="42"/>
        <v>6.5999999999999979</v>
      </c>
      <c r="AK182" s="65">
        <v>43282</v>
      </c>
      <c r="AL182" s="68">
        <v>5.5</v>
      </c>
      <c r="AM182" s="68">
        <v>6</v>
      </c>
      <c r="AN182" s="68">
        <v>6.6</v>
      </c>
      <c r="AP182" s="71">
        <f t="shared" ref="AP182" si="69">IF(AN182="",AN183,AN182)</f>
        <v>6.6</v>
      </c>
      <c r="AQ182" s="71">
        <f t="shared" ref="AQ182" si="70">IF(AM182="",AP182,AM182)</f>
        <v>6</v>
      </c>
      <c r="AT182" s="73">
        <v>43282</v>
      </c>
      <c r="AU182" s="74">
        <v>186914.25431399999</v>
      </c>
      <c r="AV182" s="74">
        <v>26.920037107623102</v>
      </c>
      <c r="AW182" s="74">
        <v>51.2</v>
      </c>
      <c r="AX182" s="74">
        <v>54</v>
      </c>
      <c r="BH182" s="59"/>
      <c r="BI182" s="59"/>
      <c r="BJ182" s="59"/>
      <c r="BK182" s="59"/>
      <c r="BL182" s="59"/>
      <c r="BM182" s="59"/>
      <c r="BN182" s="59"/>
      <c r="BO182" s="59"/>
      <c r="BP182" s="59"/>
      <c r="BQ182" s="59"/>
      <c r="BR182" s="59"/>
      <c r="BS182" s="59"/>
      <c r="BT182" s="59"/>
      <c r="BU182" s="59"/>
      <c r="BV182" s="59"/>
      <c r="BW182" s="59"/>
      <c r="BX182" s="59"/>
    </row>
    <row r="183" spans="1:76" ht="14.5" x14ac:dyDescent="0.35">
      <c r="A183" s="65">
        <v>43313</v>
      </c>
      <c r="B183" s="66">
        <f t="shared" si="60"/>
        <v>6.1</v>
      </c>
      <c r="C183" s="66">
        <f t="shared" si="61"/>
        <v>5.3</v>
      </c>
      <c r="D183" s="67">
        <f t="shared" si="62"/>
        <v>9.5466351245402503</v>
      </c>
      <c r="E183" s="67">
        <f t="shared" si="63"/>
        <v>16.346074939285661</v>
      </c>
      <c r="F183" s="67">
        <f t="shared" si="64"/>
        <v>10.900000000000002</v>
      </c>
      <c r="G183" s="66">
        <f t="shared" si="65"/>
        <v>6.7000000000000028</v>
      </c>
      <c r="I183" s="67">
        <f t="shared" si="66"/>
        <v>20.668412971734355</v>
      </c>
      <c r="J183" s="67">
        <f t="shared" si="67"/>
        <v>51.3</v>
      </c>
      <c r="K183" s="67">
        <f t="shared" si="68"/>
        <v>54.2</v>
      </c>
      <c r="M183" s="65">
        <v>43313</v>
      </c>
      <c r="N183" s="68">
        <v>190652.05846100001</v>
      </c>
      <c r="O183" s="68">
        <v>170132.98746100001</v>
      </c>
      <c r="P183" s="68">
        <v>20519.071</v>
      </c>
      <c r="Q183" s="68">
        <v>216949.11634899999</v>
      </c>
      <c r="R183" s="68">
        <v>9.5466351245402503</v>
      </c>
      <c r="S183" s="68">
        <v>16.346074939285661</v>
      </c>
      <c r="U183" s="65">
        <v>43313</v>
      </c>
      <c r="V183" s="68">
        <v>13.2</v>
      </c>
      <c r="W183" s="65">
        <v>43313</v>
      </c>
      <c r="X183" s="68">
        <v>102.3</v>
      </c>
      <c r="Y183" s="68">
        <v>2.2999999999999972</v>
      </c>
      <c r="Z183" s="69">
        <f t="shared" si="30"/>
        <v>10.900000000000002</v>
      </c>
      <c r="AB183" s="65">
        <v>43313</v>
      </c>
      <c r="AC183" s="68">
        <v>102.3</v>
      </c>
      <c r="AD183" s="68">
        <v>2.2999999999999972</v>
      </c>
      <c r="AE183" s="68">
        <v>9</v>
      </c>
      <c r="AF183" s="68">
        <v>9.3000000000000007</v>
      </c>
      <c r="AG183" s="70">
        <f t="shared" si="31"/>
        <v>9.3000000000000007</v>
      </c>
      <c r="AI183" s="61">
        <f t="shared" ref="AI183:AI185" si="71">IF(AE183="",AG183,AE183)</f>
        <v>9</v>
      </c>
      <c r="AJ183" s="71">
        <f t="shared" ref="AJ183:AJ185" si="72">IF(OR(AI183="",AD183=""),"",AI183-AD183)</f>
        <v>6.7000000000000028</v>
      </c>
      <c r="AK183" s="65">
        <v>43313</v>
      </c>
      <c r="AL183" s="68">
        <v>5.3</v>
      </c>
      <c r="AM183" s="68">
        <v>6.1</v>
      </c>
      <c r="AN183" s="68">
        <v>6.5</v>
      </c>
      <c r="AP183" s="71">
        <f t="shared" ref="AP183" si="73">IF(AN183="",AN184,AN183)</f>
        <v>6.5</v>
      </c>
      <c r="AQ183" s="71">
        <f t="shared" ref="AQ183" si="74">IF(AM183="",AP183,AM183)</f>
        <v>6.1</v>
      </c>
      <c r="AT183" s="73">
        <v>43313</v>
      </c>
      <c r="AU183" s="74">
        <v>190652.05846100001</v>
      </c>
      <c r="AV183" s="74">
        <v>20.668412971734355</v>
      </c>
      <c r="AW183" s="74">
        <v>51.3</v>
      </c>
      <c r="AX183" s="74">
        <v>54.2</v>
      </c>
      <c r="BH183" s="59"/>
      <c r="BI183" s="59"/>
      <c r="BJ183" s="59"/>
      <c r="BK183" s="59"/>
      <c r="BL183" s="59"/>
      <c r="BM183" s="59"/>
      <c r="BN183" s="59"/>
      <c r="BO183" s="59"/>
      <c r="BP183" s="59"/>
      <c r="BQ183" s="59"/>
      <c r="BR183" s="59"/>
      <c r="BS183" s="59"/>
      <c r="BT183" s="59"/>
      <c r="BU183" s="59"/>
      <c r="BV183" s="59"/>
      <c r="BW183" s="59"/>
      <c r="BX183" s="59"/>
    </row>
    <row r="184" spans="1:76" ht="14.5" x14ac:dyDescent="0.35">
      <c r="A184" s="65">
        <v>43344</v>
      </c>
      <c r="B184" s="66">
        <f t="shared" ref="B184:B187" si="75">IF(AQ184="","",AQ184)</f>
        <v>5.8</v>
      </c>
      <c r="C184" s="66">
        <f t="shared" ref="C184:C187" si="76">IF(AL184="","",AL184)</f>
        <v>5.4</v>
      </c>
      <c r="D184" s="67">
        <f t="shared" ref="D184:D187" si="77">IF(R184="","",R184)</f>
        <v>13.869703741154426</v>
      </c>
      <c r="E184" s="67">
        <f t="shared" ref="E184:E187" si="78">IF(S184="","",S184)</f>
        <v>11.611106624715585</v>
      </c>
      <c r="F184" s="67">
        <f t="shared" ref="F184:F187" si="79">IF(Z184="","",Z184)</f>
        <v>10.7</v>
      </c>
      <c r="G184" s="66">
        <f t="shared" ref="G184:G187" si="80">IF(AJ184="","",AJ184)</f>
        <v>6.600000000000005</v>
      </c>
      <c r="I184" s="67">
        <f t="shared" ref="I184:I185" si="81">IF(AV184="","",AV184)</f>
        <v>14.403275080058961</v>
      </c>
      <c r="J184" s="67">
        <f t="shared" ref="J184:J185" si="82">IF(AW184="","",AW184)</f>
        <v>50.8</v>
      </c>
      <c r="K184" s="67">
        <f t="shared" ref="K184:K185" si="83">IF(AX184="","",AX184)</f>
        <v>54.9</v>
      </c>
      <c r="M184" s="65">
        <v>43344</v>
      </c>
      <c r="N184" s="68">
        <v>195134.43833899999</v>
      </c>
      <c r="O184" s="68">
        <v>175189.95433899999</v>
      </c>
      <c r="P184" s="68">
        <v>19944.484</v>
      </c>
      <c r="Q184" s="68">
        <v>225397.69571999999</v>
      </c>
      <c r="R184" s="68">
        <v>13.869703741154426</v>
      </c>
      <c r="S184" s="68">
        <v>11.611106624715585</v>
      </c>
      <c r="U184" s="65">
        <v>43344</v>
      </c>
      <c r="V184" s="68">
        <v>13.2</v>
      </c>
      <c r="W184" s="65">
        <v>43344</v>
      </c>
      <c r="X184" s="68">
        <v>102.5</v>
      </c>
      <c r="Y184" s="68">
        <v>2.5</v>
      </c>
      <c r="Z184" s="69">
        <f t="shared" si="30"/>
        <v>10.7</v>
      </c>
      <c r="AB184" s="65">
        <v>43344</v>
      </c>
      <c r="AC184" s="68">
        <v>102.6</v>
      </c>
      <c r="AD184" s="68">
        <v>2.5999999999999943</v>
      </c>
      <c r="AE184" s="68">
        <v>9.1999999999999993</v>
      </c>
      <c r="AF184" s="68">
        <v>9.3000000000000007</v>
      </c>
      <c r="AG184" s="70">
        <f t="shared" si="31"/>
        <v>9.3000000000000007</v>
      </c>
      <c r="AI184" s="61">
        <f t="shared" si="71"/>
        <v>9.1999999999999993</v>
      </c>
      <c r="AJ184" s="71">
        <f t="shared" si="72"/>
        <v>6.600000000000005</v>
      </c>
      <c r="AK184" s="65">
        <v>43344</v>
      </c>
      <c r="AL184" s="68">
        <v>5.4</v>
      </c>
      <c r="AM184" s="68">
        <v>5.8</v>
      </c>
      <c r="AN184" s="68">
        <v>6.4</v>
      </c>
      <c r="AP184" s="71">
        <f t="shared" ref="AP184:AP187" si="84">IF(AN184="",AN185,AN184)</f>
        <v>6.4</v>
      </c>
      <c r="AQ184" s="71">
        <f t="shared" ref="AQ184:AQ187" si="85">IF(AM184="",AP184,AM184)</f>
        <v>5.8</v>
      </c>
      <c r="AT184" s="73">
        <v>43344</v>
      </c>
      <c r="AU184" s="74">
        <v>195134.43833899999</v>
      </c>
      <c r="AV184" s="74">
        <v>14.403275080058961</v>
      </c>
      <c r="AW184" s="74">
        <v>50.8</v>
      </c>
      <c r="AX184" s="74">
        <v>54.9</v>
      </c>
      <c r="BH184" s="59"/>
      <c r="BI184" s="59"/>
      <c r="BJ184" s="59"/>
      <c r="BK184" s="59"/>
      <c r="BL184" s="59"/>
      <c r="BM184" s="59"/>
      <c r="BN184" s="59"/>
      <c r="BO184" s="59"/>
      <c r="BP184" s="59"/>
      <c r="BQ184" s="59"/>
      <c r="BR184" s="59"/>
      <c r="BS184" s="59"/>
      <c r="BT184" s="59"/>
      <c r="BU184" s="59"/>
      <c r="BV184" s="59"/>
      <c r="BW184" s="59"/>
      <c r="BX184" s="59"/>
    </row>
    <row r="185" spans="1:76" ht="14.5" x14ac:dyDescent="0.35">
      <c r="A185" s="65">
        <v>43374</v>
      </c>
      <c r="B185" s="66">
        <f t="shared" si="75"/>
        <v>5.9</v>
      </c>
      <c r="C185" s="66">
        <f t="shared" si="76"/>
        <v>5.7</v>
      </c>
      <c r="D185" s="67">
        <f t="shared" si="77"/>
        <v>14.292648576669329</v>
      </c>
      <c r="E185" s="67">
        <f t="shared" si="78"/>
        <v>15.027871156286643</v>
      </c>
      <c r="F185" s="67">
        <f t="shared" si="79"/>
        <v>10.6</v>
      </c>
      <c r="G185" s="66">
        <f t="shared" si="80"/>
        <v>5.8000000000000025</v>
      </c>
      <c r="I185" s="67">
        <f t="shared" si="81"/>
        <v>20.384416043937943</v>
      </c>
      <c r="J185" s="67">
        <f t="shared" si="82"/>
        <v>50.2</v>
      </c>
      <c r="K185" s="67">
        <f t="shared" si="83"/>
        <v>53.9</v>
      </c>
      <c r="M185" s="65">
        <v>43374</v>
      </c>
      <c r="N185" s="68">
        <v>181785.63178</v>
      </c>
      <c r="O185" s="68">
        <v>159737.76478</v>
      </c>
      <c r="P185" s="68">
        <v>22047.866999999998</v>
      </c>
      <c r="Q185" s="68">
        <v>214759.38342599999</v>
      </c>
      <c r="R185" s="68">
        <v>14.292648576669329</v>
      </c>
      <c r="S185" s="68">
        <v>15.027871156286643</v>
      </c>
      <c r="U185" s="65">
        <v>43374</v>
      </c>
      <c r="V185" s="68">
        <v>13.1</v>
      </c>
      <c r="W185" s="65">
        <v>43374</v>
      </c>
      <c r="X185" s="68">
        <v>102.5</v>
      </c>
      <c r="Y185" s="68">
        <v>2.5</v>
      </c>
      <c r="Z185" s="69">
        <f t="shared" si="30"/>
        <v>10.6</v>
      </c>
      <c r="AB185" s="65">
        <v>43374</v>
      </c>
      <c r="AC185" s="68">
        <v>102.8</v>
      </c>
      <c r="AD185" s="68">
        <v>2.7999999999999972</v>
      </c>
      <c r="AE185" s="68">
        <v>8.6</v>
      </c>
      <c r="AF185" s="68">
        <v>9.1999999999999993</v>
      </c>
      <c r="AG185" s="70">
        <f t="shared" si="31"/>
        <v>9.1999999999999993</v>
      </c>
      <c r="AI185" s="61">
        <f t="shared" si="71"/>
        <v>8.6</v>
      </c>
      <c r="AJ185" s="71">
        <f t="shared" si="72"/>
        <v>5.8000000000000025</v>
      </c>
      <c r="AK185" s="65">
        <v>43374</v>
      </c>
      <c r="AL185" s="68">
        <v>5.7</v>
      </c>
      <c r="AM185" s="68">
        <v>5.9</v>
      </c>
      <c r="AN185" s="68">
        <v>6.4</v>
      </c>
      <c r="AP185" s="71">
        <f t="shared" si="84"/>
        <v>6.4</v>
      </c>
      <c r="AQ185" s="71">
        <f t="shared" si="85"/>
        <v>5.9</v>
      </c>
      <c r="AT185" s="73">
        <v>43374</v>
      </c>
      <c r="AU185" s="74">
        <v>181785.63178</v>
      </c>
      <c r="AV185" s="74">
        <v>20.384416043937943</v>
      </c>
      <c r="AW185" s="74">
        <v>50.2</v>
      </c>
      <c r="AX185" s="74">
        <v>53.9</v>
      </c>
      <c r="BH185" s="59"/>
      <c r="BI185" s="59"/>
      <c r="BJ185" s="59"/>
      <c r="BK185" s="59"/>
      <c r="BL185" s="59"/>
      <c r="BM185" s="59"/>
      <c r="BN185" s="59"/>
      <c r="BO185" s="59"/>
      <c r="BP185" s="59"/>
      <c r="BQ185" s="59"/>
      <c r="BR185" s="59"/>
      <c r="BS185" s="59"/>
      <c r="BT185" s="59"/>
      <c r="BU185" s="59"/>
      <c r="BV185" s="59"/>
      <c r="BW185" s="59"/>
      <c r="BX185" s="59"/>
    </row>
    <row r="186" spans="1:76" ht="14.5" x14ac:dyDescent="0.35">
      <c r="A186" s="65">
        <v>43405</v>
      </c>
      <c r="B186" s="66">
        <f t="shared" si="75"/>
        <v>5.4</v>
      </c>
      <c r="C186" s="66">
        <f t="shared" si="76"/>
        <v>5.9</v>
      </c>
      <c r="D186" s="67">
        <f t="shared" si="77"/>
        <v>3.917563105762905</v>
      </c>
      <c r="E186" s="67">
        <f t="shared" si="78"/>
        <v>-2.3431177522668611</v>
      </c>
      <c r="F186" s="67">
        <f t="shared" si="79"/>
        <v>10.899999999999997</v>
      </c>
      <c r="G186" s="66">
        <f t="shared" si="80"/>
        <v>5.8999999999999968</v>
      </c>
      <c r="I186" s="67">
        <f t="shared" ref="I186:I188" si="86">IF(AV186="","",AV186)</f>
        <v>2.8350389214495557</v>
      </c>
      <c r="J186" s="67">
        <f t="shared" ref="J186:J188" si="87">IF(AW186="","",AW186)</f>
        <v>50</v>
      </c>
      <c r="K186" s="67">
        <f t="shared" ref="K186:K188" si="88">IF(AX186="","",AX186)</f>
        <v>53.4</v>
      </c>
      <c r="M186" s="65">
        <v>43405</v>
      </c>
      <c r="N186" s="68">
        <v>182434.98077600001</v>
      </c>
      <c r="O186" s="68">
        <v>158278.136776</v>
      </c>
      <c r="P186" s="68">
        <v>24156.844000000001</v>
      </c>
      <c r="Q186" s="68">
        <v>224294.20387600001</v>
      </c>
      <c r="R186" s="68">
        <v>3.917563105762905</v>
      </c>
      <c r="S186" s="68">
        <v>-2.3431177522668611</v>
      </c>
      <c r="U186" s="65">
        <v>43405</v>
      </c>
      <c r="V186" s="68">
        <v>13.1</v>
      </c>
      <c r="W186" s="65">
        <v>43405</v>
      </c>
      <c r="X186" s="68">
        <v>102.2</v>
      </c>
      <c r="Y186" s="68">
        <v>2.2000000000000028</v>
      </c>
      <c r="Z186" s="69">
        <f t="shared" si="30"/>
        <v>10.899999999999997</v>
      </c>
      <c r="AB186" s="65">
        <v>43405</v>
      </c>
      <c r="AC186" s="68">
        <v>102.2</v>
      </c>
      <c r="AD186" s="68">
        <v>2.2000000000000028</v>
      </c>
      <c r="AE186" s="68">
        <v>8.1</v>
      </c>
      <c r="AF186" s="68">
        <v>9.1</v>
      </c>
      <c r="AG186" s="70">
        <f t="shared" si="31"/>
        <v>9.1</v>
      </c>
      <c r="AI186" s="61">
        <f t="shared" ref="AI186:AI187" si="89">IF(AE186="",AG186,AE186)</f>
        <v>8.1</v>
      </c>
      <c r="AJ186" s="71">
        <f t="shared" ref="AJ186:AJ187" si="90">IF(OR(AI186="",AD186=""),"",AI186-AD186)</f>
        <v>5.8999999999999968</v>
      </c>
      <c r="AK186" s="65">
        <v>43405</v>
      </c>
      <c r="AL186" s="68">
        <v>5.9</v>
      </c>
      <c r="AM186" s="68">
        <v>5.4</v>
      </c>
      <c r="AN186" s="68">
        <v>6.3</v>
      </c>
      <c r="AP186" s="71">
        <f t="shared" si="84"/>
        <v>6.3</v>
      </c>
      <c r="AQ186" s="71">
        <f t="shared" si="85"/>
        <v>5.4</v>
      </c>
      <c r="AT186" s="73">
        <v>43405</v>
      </c>
      <c r="AU186" s="74">
        <v>182434.98077600001</v>
      </c>
      <c r="AV186" s="74">
        <v>2.8350389214495557</v>
      </c>
      <c r="AW186" s="74">
        <v>50</v>
      </c>
      <c r="AX186" s="74">
        <v>53.4</v>
      </c>
      <c r="BH186" s="59"/>
      <c r="BI186" s="59"/>
      <c r="BJ186" s="59"/>
      <c r="BK186" s="59"/>
      <c r="BL186" s="59"/>
      <c r="BM186" s="59"/>
      <c r="BN186" s="59"/>
      <c r="BO186" s="59"/>
      <c r="BP186" s="59"/>
      <c r="BQ186" s="59"/>
      <c r="BR186" s="59"/>
      <c r="BS186" s="59"/>
      <c r="BT186" s="59"/>
      <c r="BU186" s="59"/>
      <c r="BV186" s="59"/>
      <c r="BW186" s="59"/>
      <c r="BX186" s="59"/>
    </row>
    <row r="187" spans="1:76" ht="14.5" x14ac:dyDescent="0.35">
      <c r="A187" s="65">
        <v>43435</v>
      </c>
      <c r="B187" s="66">
        <f t="shared" si="75"/>
        <v>5.7</v>
      </c>
      <c r="C187" s="66">
        <f t="shared" si="76"/>
        <v>5.9</v>
      </c>
      <c r="D187" s="67">
        <f t="shared" si="77"/>
        <v>-4.6096948767631858</v>
      </c>
      <c r="E187" s="67">
        <f t="shared" si="78"/>
        <v>-12.288100848032082</v>
      </c>
      <c r="F187" s="67">
        <f t="shared" si="79"/>
        <v>11.599999999999994</v>
      </c>
      <c r="G187" s="66">
        <f t="shared" si="80"/>
        <v>6.7999999999999936</v>
      </c>
      <c r="I187" s="67">
        <f t="shared" si="86"/>
        <v>-7.6670700420043838</v>
      </c>
      <c r="J187" s="67">
        <f t="shared" si="87"/>
        <v>49.4</v>
      </c>
      <c r="K187" s="67">
        <f t="shared" si="88"/>
        <v>53.8</v>
      </c>
      <c r="M187" s="65">
        <v>43435</v>
      </c>
      <c r="N187" s="68">
        <v>164050.118866</v>
      </c>
      <c r="O187" s="68">
        <v>142746.53386600001</v>
      </c>
      <c r="P187" s="68">
        <v>21303.584999999999</v>
      </c>
      <c r="Q187" s="68">
        <v>220850.29684200001</v>
      </c>
      <c r="R187" s="68">
        <v>-4.6096948767631858</v>
      </c>
      <c r="S187" s="68">
        <v>-12.288100848032082</v>
      </c>
      <c r="U187" s="65">
        <v>43435</v>
      </c>
      <c r="V187" s="68">
        <v>13.5</v>
      </c>
      <c r="W187" s="65">
        <v>43435</v>
      </c>
      <c r="X187" s="68">
        <v>101.9</v>
      </c>
      <c r="Y187" s="68">
        <v>1.9000000000000057</v>
      </c>
      <c r="Z187" s="69">
        <f t="shared" si="30"/>
        <v>11.599999999999994</v>
      </c>
      <c r="AB187" s="65">
        <v>43435</v>
      </c>
      <c r="AC187" s="68">
        <v>101.4</v>
      </c>
      <c r="AD187" s="68">
        <v>1.4000000000000057</v>
      </c>
      <c r="AE187" s="68">
        <v>8.1999999999999993</v>
      </c>
      <c r="AF187" s="68">
        <v>9</v>
      </c>
      <c r="AG187" s="70">
        <f t="shared" si="31"/>
        <v>9</v>
      </c>
      <c r="AI187" s="61">
        <f t="shared" si="89"/>
        <v>8.1999999999999993</v>
      </c>
      <c r="AJ187" s="71">
        <f t="shared" si="90"/>
        <v>6.7999999999999936</v>
      </c>
      <c r="AK187" s="65">
        <v>43435</v>
      </c>
      <c r="AL187" s="68">
        <v>5.9</v>
      </c>
      <c r="AM187" s="68">
        <v>5.7</v>
      </c>
      <c r="AN187" s="68">
        <v>6.2</v>
      </c>
      <c r="AP187" s="71">
        <f t="shared" si="84"/>
        <v>6.2</v>
      </c>
      <c r="AQ187" s="71">
        <f t="shared" si="85"/>
        <v>5.7</v>
      </c>
      <c r="AT187" s="73">
        <v>43435</v>
      </c>
      <c r="AU187" s="74">
        <v>164050.118866</v>
      </c>
      <c r="AV187" s="74">
        <v>-7.6670700420043838</v>
      </c>
      <c r="AW187" s="74">
        <v>49.4</v>
      </c>
      <c r="AX187" s="74">
        <v>53.8</v>
      </c>
      <c r="BH187" s="59"/>
      <c r="BI187" s="59"/>
      <c r="BJ187" s="59"/>
      <c r="BK187" s="59"/>
      <c r="BL187" s="59"/>
      <c r="BM187" s="59"/>
      <c r="BN187" s="59"/>
      <c r="BO187" s="59"/>
      <c r="BP187" s="59"/>
      <c r="BQ187" s="59"/>
      <c r="BR187" s="59"/>
      <c r="BS187" s="59"/>
      <c r="BT187" s="59"/>
      <c r="BU187" s="59"/>
      <c r="BV187" s="59"/>
      <c r="BW187" s="59"/>
      <c r="BX187" s="59"/>
    </row>
    <row r="188" spans="1:76" ht="14.5" x14ac:dyDescent="0.35">
      <c r="A188" s="65">
        <v>43466</v>
      </c>
      <c r="B188" s="66">
        <f t="shared" ref="B188:B190" si="91">IF(AQ188="","",AQ188)</f>
        <v>5.3</v>
      </c>
      <c r="C188" s="66">
        <f t="shared" ref="C188:C190" si="92">IF(AL188="","",AL188)</f>
        <v>6.1</v>
      </c>
      <c r="D188" s="67">
        <f t="shared" ref="D188:D190" si="93">IF(R188="","",R188)</f>
        <v>9.2915200665872426</v>
      </c>
      <c r="E188" s="67">
        <f t="shared" ref="E188:E190" si="94">IF(S188="","",S188)</f>
        <v>-0.90539110670393108</v>
      </c>
      <c r="F188" s="67">
        <f t="shared" ref="F188:F190" si="95">IF(Z188="","",Z188)</f>
        <v>11.699999999999998</v>
      </c>
      <c r="G188" s="66">
        <f t="shared" ref="G188:G190" si="96">IF(AJ188="","",AJ188)</f>
        <v>7.1999999999999993</v>
      </c>
      <c r="I188" s="67">
        <f t="shared" si="86"/>
        <v>-0.86097018936291925</v>
      </c>
      <c r="J188" s="67">
        <f t="shared" si="87"/>
        <v>49.5</v>
      </c>
      <c r="K188" s="67">
        <f t="shared" si="88"/>
        <v>54.7</v>
      </c>
      <c r="M188" s="65">
        <v>43466</v>
      </c>
      <c r="N188" s="117">
        <v>179590.86709499999</v>
      </c>
      <c r="O188" s="68">
        <v>160912.11209499999</v>
      </c>
      <c r="P188" s="68">
        <v>18678.755000000001</v>
      </c>
      <c r="Q188" s="117">
        <v>218002.844163</v>
      </c>
      <c r="R188" s="68">
        <v>9.2915200665872426</v>
      </c>
      <c r="S188" s="68">
        <v>-0.90539110670393108</v>
      </c>
      <c r="U188" s="65">
        <v>43466</v>
      </c>
      <c r="V188" s="68">
        <v>13.4</v>
      </c>
      <c r="W188" s="65">
        <v>43466</v>
      </c>
      <c r="X188" s="68">
        <v>101.7</v>
      </c>
      <c r="Y188" s="68">
        <v>1.7000000000000028</v>
      </c>
      <c r="Z188" s="69">
        <f t="shared" si="30"/>
        <v>11.699999999999998</v>
      </c>
      <c r="AB188" s="65">
        <v>43466</v>
      </c>
      <c r="AC188" s="68">
        <v>101</v>
      </c>
      <c r="AD188" s="68">
        <v>1</v>
      </c>
      <c r="AE188" s="68"/>
      <c r="AF188" s="68"/>
      <c r="AG188" s="70">
        <f t="shared" si="31"/>
        <v>8.1999999999999993</v>
      </c>
      <c r="AI188" s="61">
        <f t="shared" ref="AI188:AI190" si="97">IF(AE188="",AG188,AE188)</f>
        <v>8.1999999999999993</v>
      </c>
      <c r="AJ188" s="71">
        <f t="shared" ref="AJ188:AJ190" si="98">IF(OR(AI188="",AD188=""),"",AI188-AD188)</f>
        <v>7.1999999999999993</v>
      </c>
      <c r="AK188" s="65">
        <v>43466</v>
      </c>
      <c r="AL188" s="68">
        <v>6.1</v>
      </c>
      <c r="AM188" s="68"/>
      <c r="AN188" s="68"/>
      <c r="AP188" s="71">
        <f t="shared" ref="AP188:AP190" si="99">IF(AN188="",AN189,AN188)</f>
        <v>5.3</v>
      </c>
      <c r="AQ188" s="71">
        <f t="shared" ref="AQ188:AQ190" si="100">IF(AM188="",AP188,AM188)</f>
        <v>5.3</v>
      </c>
      <c r="AT188" s="73">
        <v>43466</v>
      </c>
      <c r="AU188" s="135">
        <v>179590.86709499999</v>
      </c>
      <c r="AV188" s="74">
        <v>-0.86097018936291925</v>
      </c>
      <c r="AW188" s="74">
        <v>49.5</v>
      </c>
      <c r="AX188" s="74">
        <v>54.7</v>
      </c>
      <c r="BH188" s="59"/>
      <c r="BI188" s="59"/>
      <c r="BJ188" s="59"/>
      <c r="BK188" s="59"/>
      <c r="BL188" s="59"/>
      <c r="BM188" s="59"/>
      <c r="BN188" s="59"/>
      <c r="BO188" s="59"/>
      <c r="BP188" s="59"/>
      <c r="BQ188" s="59"/>
      <c r="BR188" s="59"/>
      <c r="BS188" s="59"/>
      <c r="BT188" s="59"/>
      <c r="BU188" s="59"/>
      <c r="BV188" s="59"/>
      <c r="BW188" s="59"/>
      <c r="BX188" s="59"/>
    </row>
    <row r="189" spans="1:76" ht="14.5" x14ac:dyDescent="0.35">
      <c r="A189" s="65">
        <v>43497</v>
      </c>
      <c r="B189" s="66">
        <f t="shared" si="91"/>
        <v>5.3</v>
      </c>
      <c r="C189" s="66">
        <f t="shared" si="92"/>
        <v>6.1</v>
      </c>
      <c r="D189" s="67">
        <f t="shared" si="93"/>
        <v>-20.6539230149437</v>
      </c>
      <c r="E189" s="67">
        <f t="shared" si="94"/>
        <v>-6.1226264127630863</v>
      </c>
      <c r="F189" s="67">
        <f t="shared" si="95"/>
        <v>11.9</v>
      </c>
      <c r="G189" s="66">
        <f t="shared" si="96"/>
        <v>7.1999999999999993</v>
      </c>
      <c r="I189" s="67">
        <f t="shared" ref="I189:I191" si="101">IF(AV189="","",AV189)</f>
        <v>-4.3809205883136411</v>
      </c>
      <c r="J189" s="67">
        <f t="shared" ref="J189" si="102">IF(AW189="","",AW189)</f>
        <v>49.2</v>
      </c>
      <c r="K189" s="67">
        <f t="shared" ref="K189" si="103">IF(AX189="","",AX189)</f>
        <v>54.3</v>
      </c>
      <c r="M189" s="65">
        <v>43497</v>
      </c>
      <c r="N189" s="68">
        <v>132284.15702899999</v>
      </c>
      <c r="O189" s="68">
        <v>115049.332029</v>
      </c>
      <c r="P189" s="68">
        <v>17234.825000000001</v>
      </c>
      <c r="Q189" s="117">
        <v>135323.54756000001</v>
      </c>
      <c r="R189" s="68">
        <v>-20.6539230149437</v>
      </c>
      <c r="S189" s="68">
        <v>-6.1226264127630863</v>
      </c>
      <c r="U189" s="65">
        <v>43497</v>
      </c>
      <c r="V189" s="68">
        <v>13.4</v>
      </c>
      <c r="W189" s="65">
        <v>43497</v>
      </c>
      <c r="X189" s="68">
        <v>101.5</v>
      </c>
      <c r="Y189" s="68">
        <v>1.5</v>
      </c>
      <c r="Z189" s="69">
        <f t="shared" si="30"/>
        <v>11.9</v>
      </c>
      <c r="AB189" s="65">
        <v>43497</v>
      </c>
      <c r="AC189" s="68">
        <v>101</v>
      </c>
      <c r="AD189" s="68">
        <v>1</v>
      </c>
      <c r="AE189" s="68"/>
      <c r="AF189" s="68">
        <v>8.1999999999999993</v>
      </c>
      <c r="AG189" s="70">
        <f t="shared" si="31"/>
        <v>8.1999999999999993</v>
      </c>
      <c r="AI189" s="61">
        <f t="shared" si="97"/>
        <v>8.1999999999999993</v>
      </c>
      <c r="AJ189" s="71">
        <f t="shared" si="98"/>
        <v>7.1999999999999993</v>
      </c>
      <c r="AK189" s="65">
        <v>43497</v>
      </c>
      <c r="AL189" s="68">
        <v>6.1</v>
      </c>
      <c r="AM189" s="68"/>
      <c r="AN189" s="68">
        <v>5.3</v>
      </c>
      <c r="AP189" s="71">
        <f t="shared" si="99"/>
        <v>5.3</v>
      </c>
      <c r="AQ189" s="71">
        <f t="shared" si="100"/>
        <v>5.3</v>
      </c>
      <c r="AT189" s="73">
        <v>43497</v>
      </c>
      <c r="AU189" s="74">
        <v>132284.15702899999</v>
      </c>
      <c r="AV189" s="74">
        <v>-4.3809205883136411</v>
      </c>
      <c r="AW189" s="74">
        <v>49.2</v>
      </c>
      <c r="AX189" s="74">
        <v>54.3</v>
      </c>
      <c r="BH189" s="59"/>
      <c r="BI189" s="59"/>
      <c r="BJ189" s="59"/>
      <c r="BK189" s="59"/>
      <c r="BL189" s="59"/>
      <c r="BM189" s="59"/>
      <c r="BN189" s="59"/>
      <c r="BO189" s="59"/>
      <c r="BP189" s="59"/>
      <c r="BQ189" s="59"/>
      <c r="BR189" s="59"/>
      <c r="BS189" s="59"/>
      <c r="BT189" s="59"/>
      <c r="BU189" s="59"/>
      <c r="BV189" s="59"/>
      <c r="BW189" s="59"/>
      <c r="BX189" s="59"/>
    </row>
    <row r="190" spans="1:76" ht="14.5" x14ac:dyDescent="0.35">
      <c r="A190" s="65">
        <v>43525</v>
      </c>
      <c r="B190" s="66">
        <f t="shared" si="91"/>
        <v>8.5</v>
      </c>
      <c r="C190" s="66">
        <f t="shared" si="92"/>
        <v>6.3</v>
      </c>
      <c r="D190" s="67">
        <f t="shared" si="93"/>
        <v>13.991680345420118</v>
      </c>
      <c r="E190" s="67">
        <f t="shared" si="94"/>
        <v>-8.1737431315902107</v>
      </c>
      <c r="F190" s="67">
        <f t="shared" si="95"/>
        <v>11.400000000000002</v>
      </c>
      <c r="G190" s="66">
        <f t="shared" si="96"/>
        <v>6.7999999999999936</v>
      </c>
      <c r="I190" s="67">
        <f t="shared" si="101"/>
        <v>-7.1911866139973473</v>
      </c>
      <c r="J190" s="67">
        <f t="shared" ref="J190" si="104">IF(AW190="","",AW190)</f>
        <v>50.5</v>
      </c>
      <c r="K190" s="67">
        <f t="shared" ref="K190" si="105">IF(AX190="","",AX190)</f>
        <v>54.8</v>
      </c>
      <c r="M190" s="65">
        <v>43525</v>
      </c>
      <c r="N190" s="117">
        <v>166772.25728200001</v>
      </c>
      <c r="O190" s="68">
        <v>148209.073282</v>
      </c>
      <c r="P190" s="68">
        <v>18563.184000000001</v>
      </c>
      <c r="Q190" s="117">
        <v>198231.86130700001</v>
      </c>
      <c r="R190" s="68">
        <v>13.991680345420118</v>
      </c>
      <c r="S190" s="68">
        <v>-8.1737431315902107</v>
      </c>
      <c r="U190" s="65">
        <v>43525</v>
      </c>
      <c r="V190" s="68">
        <v>13.7</v>
      </c>
      <c r="W190" s="65">
        <v>43525</v>
      </c>
      <c r="X190" s="68">
        <v>102.3</v>
      </c>
      <c r="Y190" s="68">
        <v>2.2999999999999972</v>
      </c>
      <c r="Z190" s="69">
        <f t="shared" si="30"/>
        <v>11.400000000000002</v>
      </c>
      <c r="AB190" s="65">
        <v>43525</v>
      </c>
      <c r="AC190" s="68">
        <v>101.9</v>
      </c>
      <c r="AD190" s="68">
        <v>1.9000000000000057</v>
      </c>
      <c r="AE190" s="68">
        <v>8.6999999999999993</v>
      </c>
      <c r="AF190" s="68">
        <v>8.3000000000000007</v>
      </c>
      <c r="AG190" s="70">
        <f t="shared" si="31"/>
        <v>8.3000000000000007</v>
      </c>
      <c r="AI190" s="61">
        <f t="shared" si="97"/>
        <v>8.6999999999999993</v>
      </c>
      <c r="AJ190" s="71">
        <f t="shared" si="98"/>
        <v>6.7999999999999936</v>
      </c>
      <c r="AK190" s="65">
        <v>43525</v>
      </c>
      <c r="AL190" s="68">
        <v>6.3</v>
      </c>
      <c r="AM190" s="68">
        <v>8.5</v>
      </c>
      <c r="AN190" s="68">
        <v>6.5</v>
      </c>
      <c r="AP190" s="71">
        <f t="shared" si="99"/>
        <v>6.5</v>
      </c>
      <c r="AQ190" s="71">
        <f t="shared" si="100"/>
        <v>8.5</v>
      </c>
      <c r="AT190" s="73">
        <v>43525</v>
      </c>
      <c r="AU190" s="135">
        <v>166772.25728200001</v>
      </c>
      <c r="AV190" s="74">
        <v>-7.1911866139973473</v>
      </c>
      <c r="AW190" s="74">
        <v>50.5</v>
      </c>
      <c r="AX190" s="74">
        <v>54.8</v>
      </c>
      <c r="BH190" s="59"/>
      <c r="BI190" s="59"/>
      <c r="BJ190" s="59"/>
      <c r="BK190" s="59"/>
      <c r="BL190" s="59"/>
      <c r="BM190" s="59"/>
      <c r="BN190" s="59"/>
      <c r="BO190" s="59"/>
      <c r="BP190" s="59"/>
      <c r="BQ190" s="59"/>
      <c r="BR190" s="59"/>
      <c r="BS190" s="59"/>
      <c r="BT190" s="59"/>
      <c r="BU190" s="59"/>
      <c r="BV190" s="59"/>
      <c r="BW190" s="59"/>
      <c r="BX190" s="59"/>
    </row>
    <row r="191" spans="1:76" ht="14.5" x14ac:dyDescent="0.35">
      <c r="A191" s="65">
        <v>43556</v>
      </c>
      <c r="B191" s="66">
        <f t="shared" ref="B191" si="106">IF(AQ191="","",AQ191)</f>
        <v>5.4</v>
      </c>
      <c r="C191" s="66">
        <f t="shared" ref="C191" si="107">IF(AL191="","",AL191)</f>
        <v>6.1</v>
      </c>
      <c r="D191" s="67">
        <f t="shared" ref="D191" si="108">IF(R191="","",R191)</f>
        <v>-2.7072938673679423</v>
      </c>
      <c r="E191" s="67">
        <f t="shared" ref="E191" si="109">IF(S191="","",S191)</f>
        <v>3.2033861173203046</v>
      </c>
      <c r="F191" s="67">
        <f t="shared" ref="F191" si="110">IF(Z191="","",Z191)</f>
        <v>11</v>
      </c>
      <c r="G191" s="66">
        <f t="shared" ref="G191" si="111">IF(AJ191="","",AJ191)</f>
        <v>5.2</v>
      </c>
      <c r="I191" s="67">
        <f t="shared" si="101"/>
        <v>4.4874195956306338</v>
      </c>
      <c r="J191" s="67">
        <f t="shared" ref="J191" si="112">IF(AW191="","",AW191)</f>
        <v>50.1</v>
      </c>
      <c r="K191" s="67">
        <f t="shared" ref="K191" si="113">IF(AX191="","",AX191)</f>
        <v>54.3</v>
      </c>
      <c r="M191" s="65">
        <v>43556</v>
      </c>
      <c r="N191" s="117">
        <v>180469.76613599999</v>
      </c>
      <c r="O191" s="68">
        <v>158983.268136</v>
      </c>
      <c r="P191" s="68">
        <v>21486.498</v>
      </c>
      <c r="Q191" s="117">
        <v>193550.497069</v>
      </c>
      <c r="R191" s="68">
        <v>-2.7072938673679423</v>
      </c>
      <c r="S191" s="68">
        <v>3.2033861173203046</v>
      </c>
      <c r="U191" s="65">
        <v>43556</v>
      </c>
      <c r="V191" s="68">
        <v>13.5</v>
      </c>
      <c r="W191" s="65">
        <v>43556</v>
      </c>
      <c r="X191" s="68">
        <v>102.5</v>
      </c>
      <c r="Y191" s="68">
        <v>2.5</v>
      </c>
      <c r="Z191" s="69">
        <f t="shared" si="30"/>
        <v>11</v>
      </c>
      <c r="AB191" s="65">
        <v>43556</v>
      </c>
      <c r="AC191" s="68">
        <v>102</v>
      </c>
      <c r="AD191" s="68">
        <v>2</v>
      </c>
      <c r="AE191" s="68">
        <v>7.2</v>
      </c>
      <c r="AF191" s="68">
        <v>8</v>
      </c>
      <c r="AG191" s="70">
        <f t="shared" si="31"/>
        <v>8</v>
      </c>
      <c r="AI191" s="61">
        <f t="shared" ref="AI191" si="114">IF(AE191="",AG191,AE191)</f>
        <v>7.2</v>
      </c>
      <c r="AJ191" s="71">
        <f t="shared" ref="AJ191" si="115">IF(OR(AI191="",AD191=""),"",AI191-AD191)</f>
        <v>5.2</v>
      </c>
      <c r="AK191" s="65">
        <v>43556</v>
      </c>
      <c r="AL191" s="68">
        <v>6.1</v>
      </c>
      <c r="AM191" s="68">
        <v>5.4</v>
      </c>
      <c r="AN191" s="68">
        <v>6.2</v>
      </c>
      <c r="AP191" s="71">
        <f t="shared" ref="AP191" si="116">IF(AN191="",AN192,AN191)</f>
        <v>6.2</v>
      </c>
      <c r="AQ191" s="71">
        <f t="shared" ref="AQ191" si="117">IF(AM191="",AP191,AM191)</f>
        <v>5.4</v>
      </c>
      <c r="AT191" s="73">
        <v>43556</v>
      </c>
      <c r="AU191" s="135">
        <v>180469.76613599999</v>
      </c>
      <c r="AV191" s="74">
        <v>4.4874195956306338</v>
      </c>
      <c r="AW191" s="74">
        <v>50.1</v>
      </c>
      <c r="AX191" s="74">
        <v>54.3</v>
      </c>
      <c r="BH191" s="59"/>
      <c r="BI191" s="59"/>
      <c r="BJ191" s="59"/>
      <c r="BK191" s="59"/>
      <c r="BL191" s="59"/>
      <c r="BM191" s="59"/>
      <c r="BN191" s="59"/>
      <c r="BO191" s="59"/>
      <c r="BP191" s="59"/>
      <c r="BQ191" s="59"/>
      <c r="BR191" s="59"/>
      <c r="BS191" s="59"/>
      <c r="BT191" s="59"/>
      <c r="BU191" s="59"/>
      <c r="BV191" s="59"/>
      <c r="BW191" s="59"/>
      <c r="BX191" s="59"/>
    </row>
    <row r="192" spans="1:76" ht="14.5" x14ac:dyDescent="0.35">
      <c r="A192" s="65">
        <v>43586</v>
      </c>
      <c r="B192" s="66">
        <f t="shared" ref="B192" si="118">IF(AQ192="","",AQ192)</f>
        <v>5</v>
      </c>
      <c r="C192" s="66">
        <f t="shared" ref="C192:C195" si="119">IF(AL192="","",AL192)</f>
        <v>5.6</v>
      </c>
      <c r="D192" s="67">
        <f t="shared" ref="D192" si="120">IF(R192="","",R192)</f>
        <v>1.0999407580879526</v>
      </c>
      <c r="E192" s="67">
        <f t="shared" ref="E192" si="121">IF(S192="","",S192)</f>
        <v>-9.8662122702722641</v>
      </c>
      <c r="F192" s="67">
        <f t="shared" ref="F192" si="122">IF(Z192="","",Z192)</f>
        <v>10.699999999999998</v>
      </c>
      <c r="G192" s="66">
        <f t="shared" ref="G192" si="123">IF(AJ192="","",AJ192)</f>
        <v>6.5000000000000053</v>
      </c>
      <c r="I192" s="67">
        <f t="shared" ref="I192" si="124">IF(AV192="","",AV192)</f>
        <v>-8.230905963609656</v>
      </c>
      <c r="J192" s="67">
        <f t="shared" ref="J192" si="125">IF(AW192="","",AW192)</f>
        <v>49.4</v>
      </c>
      <c r="K192" s="67">
        <f t="shared" ref="K192" si="126">IF(AX192="","",AX192)</f>
        <v>54.3</v>
      </c>
      <c r="M192" s="65">
        <v>43586</v>
      </c>
      <c r="N192" s="117">
        <v>172688.609314</v>
      </c>
      <c r="O192" s="68">
        <v>151617.25531400001</v>
      </c>
      <c r="P192" s="68">
        <v>21071.353999999999</v>
      </c>
      <c r="Q192" s="117">
        <v>213919.28335099999</v>
      </c>
      <c r="R192" s="68">
        <v>1.0999407580879526</v>
      </c>
      <c r="S192" s="68">
        <v>-9.8662122702722641</v>
      </c>
      <c r="U192" s="65">
        <v>43586</v>
      </c>
      <c r="V192" s="68">
        <v>13.4</v>
      </c>
      <c r="W192" s="65">
        <v>43586</v>
      </c>
      <c r="X192" s="68">
        <v>102.7</v>
      </c>
      <c r="Y192" s="68">
        <v>2.7000000000000028</v>
      </c>
      <c r="Z192" s="69">
        <f t="shared" si="30"/>
        <v>10.699999999999998</v>
      </c>
      <c r="AB192" s="65">
        <v>43586</v>
      </c>
      <c r="AC192" s="68">
        <v>102.1</v>
      </c>
      <c r="AD192" s="68">
        <v>2.0999999999999943</v>
      </c>
      <c r="AE192" s="68">
        <v>8.6</v>
      </c>
      <c r="AF192" s="68">
        <v>8.1</v>
      </c>
      <c r="AG192" s="70">
        <f t="shared" si="31"/>
        <v>8.1</v>
      </c>
      <c r="AI192" s="61">
        <f t="shared" ref="AI192" si="127">IF(AE192="",AG192,AE192)</f>
        <v>8.6</v>
      </c>
      <c r="AJ192" s="71">
        <f t="shared" ref="AJ192" si="128">IF(OR(AI192="",AD192=""),"",AI192-AD192)</f>
        <v>6.5000000000000053</v>
      </c>
      <c r="AK192" s="65">
        <v>43586</v>
      </c>
      <c r="AL192" s="68">
        <v>5.6</v>
      </c>
      <c r="AM192" s="68">
        <v>5</v>
      </c>
      <c r="AN192" s="68">
        <v>6</v>
      </c>
      <c r="AP192" s="71">
        <f t="shared" ref="AP192" si="129">IF(AN192="",AN193,AN192)</f>
        <v>6</v>
      </c>
      <c r="AQ192" s="71">
        <f t="shared" ref="AQ192" si="130">IF(AM192="",AP192,AM192)</f>
        <v>5</v>
      </c>
      <c r="AT192" s="73">
        <v>43586</v>
      </c>
      <c r="AU192" s="135">
        <v>172688.609314</v>
      </c>
      <c r="AV192" s="74">
        <v>-8.230905963609656</v>
      </c>
      <c r="AW192" s="74">
        <v>49.4</v>
      </c>
      <c r="AX192" s="74">
        <v>54.3</v>
      </c>
      <c r="BH192" s="59"/>
      <c r="BI192" s="59"/>
      <c r="BJ192" s="59"/>
      <c r="BK192" s="59"/>
      <c r="BL192" s="59"/>
      <c r="BM192" s="59"/>
      <c r="BN192" s="59"/>
      <c r="BO192" s="59"/>
      <c r="BP192" s="59"/>
      <c r="BQ192" s="59"/>
      <c r="BR192" s="59"/>
      <c r="BS192" s="59"/>
      <c r="BT192" s="59"/>
      <c r="BU192" s="59"/>
      <c r="BV192" s="59"/>
      <c r="BW192" s="59"/>
      <c r="BX192" s="59"/>
    </row>
    <row r="193" spans="1:76" ht="14.5" x14ac:dyDescent="0.35">
      <c r="A193" s="65">
        <v>43617</v>
      </c>
      <c r="B193" s="66">
        <f t="shared" ref="B193" si="131">IF(AQ193="","",AQ193)</f>
        <v>6.3</v>
      </c>
      <c r="C193" s="66">
        <f t="shared" si="119"/>
        <v>5.8</v>
      </c>
      <c r="D193" s="67">
        <f t="shared" ref="D193" si="132">IF(R193="","",R193)</f>
        <v>-1.4799689569944829</v>
      </c>
      <c r="E193" s="67">
        <f t="shared" ref="E193" si="133">IF(S193="","",S193)</f>
        <v>-8.6043017112452187</v>
      </c>
      <c r="F193" s="67">
        <f t="shared" ref="F193" si="134">IF(Z193="","",Z193)</f>
        <v>10.299999999999997</v>
      </c>
      <c r="G193" s="66">
        <f t="shared" ref="G193" si="135">IF(AJ193="","",AJ193)</f>
        <v>8.0000000000000036</v>
      </c>
      <c r="I193" s="67">
        <f t="shared" ref="I193" si="136">IF(AV193="","",AV193)</f>
        <v>-6.8071703578851883</v>
      </c>
      <c r="J193" s="67">
        <f t="shared" ref="J193" si="137">IF(AW193="","",AW193)</f>
        <v>49.4</v>
      </c>
      <c r="K193" s="67">
        <f t="shared" ref="K193" si="138">IF(AX193="","",AX193)</f>
        <v>54.2</v>
      </c>
      <c r="M193" s="65">
        <v>43617</v>
      </c>
      <c r="N193" s="117">
        <v>162799.13390099999</v>
      </c>
      <c r="O193" s="68">
        <v>142625.57290099998</v>
      </c>
      <c r="P193" s="68">
        <v>20173.561000000002</v>
      </c>
      <c r="Q193" s="117">
        <v>212405.60483299999</v>
      </c>
      <c r="R193" s="68">
        <v>-1.4799689569944829</v>
      </c>
      <c r="S193" s="68">
        <v>-8.6043017112452187</v>
      </c>
      <c r="U193" s="65">
        <v>43617</v>
      </c>
      <c r="V193" s="68">
        <v>13</v>
      </c>
      <c r="W193" s="65">
        <v>43617</v>
      </c>
      <c r="X193" s="68">
        <v>102.7</v>
      </c>
      <c r="Y193" s="68">
        <v>2.7000000000000028</v>
      </c>
      <c r="Z193" s="69">
        <f t="shared" si="30"/>
        <v>10.299999999999997</v>
      </c>
      <c r="AB193" s="65">
        <v>43617</v>
      </c>
      <c r="AC193" s="68">
        <v>101.8</v>
      </c>
      <c r="AD193" s="68">
        <v>1.7999999999999972</v>
      </c>
      <c r="AE193" s="68">
        <v>9.8000000000000007</v>
      </c>
      <c r="AF193" s="68">
        <v>8.4</v>
      </c>
      <c r="AG193" s="70">
        <f t="shared" si="31"/>
        <v>8.4</v>
      </c>
      <c r="AI193" s="61">
        <f t="shared" ref="AI193" si="139">IF(AE193="",AG193,AE193)</f>
        <v>9.8000000000000007</v>
      </c>
      <c r="AJ193" s="71">
        <f t="shared" ref="AJ193" si="140">IF(OR(AI193="",AD193=""),"",AI193-AD193)</f>
        <v>8.0000000000000036</v>
      </c>
      <c r="AK193" s="65">
        <v>43617</v>
      </c>
      <c r="AL193" s="68">
        <v>5.8</v>
      </c>
      <c r="AM193" s="68">
        <v>6.3</v>
      </c>
      <c r="AN193" s="68">
        <v>6</v>
      </c>
      <c r="AP193" s="71">
        <f t="shared" ref="AP193" si="141">IF(AN193="",AN194,AN193)</f>
        <v>6</v>
      </c>
      <c r="AQ193" s="71">
        <f t="shared" ref="AQ193" si="142">IF(AM193="",AP193,AM193)</f>
        <v>6.3</v>
      </c>
      <c r="AT193" s="73">
        <v>43617</v>
      </c>
      <c r="AU193" s="135">
        <v>162799.13390099999</v>
      </c>
      <c r="AV193" s="74">
        <v>-6.8071703578851883</v>
      </c>
      <c r="AW193" s="74">
        <v>49.4</v>
      </c>
      <c r="AX193" s="74">
        <v>54.2</v>
      </c>
      <c r="BH193" s="59"/>
      <c r="BI193" s="59"/>
      <c r="BJ193" s="59"/>
      <c r="BK193" s="59"/>
      <c r="BL193" s="59"/>
      <c r="BM193" s="59"/>
      <c r="BN193" s="59"/>
      <c r="BO193" s="59"/>
      <c r="BP193" s="59"/>
      <c r="BQ193" s="59"/>
      <c r="BR193" s="59"/>
      <c r="BS193" s="59"/>
      <c r="BT193" s="59"/>
      <c r="BU193" s="59"/>
      <c r="BV193" s="59"/>
      <c r="BW193" s="59"/>
      <c r="BX193" s="59"/>
    </row>
    <row r="194" spans="1:76" ht="14.5" x14ac:dyDescent="0.35">
      <c r="A194" s="65">
        <v>43647</v>
      </c>
      <c r="B194" s="66">
        <f t="shared" ref="B194:B195" si="143">IF(AQ194="","",AQ194)</f>
        <v>4.8</v>
      </c>
      <c r="C194" s="66">
        <f t="shared" si="119"/>
        <v>5.7</v>
      </c>
      <c r="D194" s="67">
        <f t="shared" ref="D194:D195" si="144">IF(R194="","",R194)</f>
        <v>3.4427453012710751</v>
      </c>
      <c r="E194" s="67">
        <f t="shared" ref="E194:E195" si="145">IF(S194="","",S194)</f>
        <v>-5.6447918100033423</v>
      </c>
      <c r="F194" s="67">
        <f t="shared" ref="F194" si="146">IF(Z194="","",Z194)</f>
        <v>9.8000000000000025</v>
      </c>
      <c r="G194" s="66">
        <f t="shared" ref="G194" si="147">IF(AJ194="","",AJ194)</f>
        <v>5.8000000000000025</v>
      </c>
      <c r="I194" s="67">
        <f t="shared" ref="I194" si="148">IF(AV194="","",AV194)</f>
        <v>-4.9208519236571986</v>
      </c>
      <c r="J194" s="67">
        <f t="shared" ref="J194:J195" si="149">IF(AW194="","",AW194)</f>
        <v>49.7</v>
      </c>
      <c r="K194" s="67">
        <f t="shared" ref="K194:K195" si="150">IF(AX194="","",AX194)</f>
        <v>53.7</v>
      </c>
      <c r="M194" s="65">
        <v>43647</v>
      </c>
      <c r="N194" s="117">
        <v>177716.48063500001</v>
      </c>
      <c r="O194" s="68">
        <v>158112.81163500002</v>
      </c>
      <c r="P194" s="68">
        <v>19603.669000000002</v>
      </c>
      <c r="Q194" s="117">
        <v>221783.87467399999</v>
      </c>
      <c r="R194" s="68">
        <v>3.4427453012710751</v>
      </c>
      <c r="S194" s="68">
        <v>-5.6447918100033423</v>
      </c>
      <c r="U194" s="65">
        <v>43647</v>
      </c>
      <c r="V194" s="68">
        <v>12.6</v>
      </c>
      <c r="W194" s="65">
        <v>43647</v>
      </c>
      <c r="X194" s="68">
        <v>102.8</v>
      </c>
      <c r="Y194" s="68">
        <v>2.7999999999999972</v>
      </c>
      <c r="Z194" s="69">
        <f t="shared" si="30"/>
        <v>9.8000000000000025</v>
      </c>
      <c r="AB194" s="65">
        <v>43647</v>
      </c>
      <c r="AC194" s="68">
        <v>101.8</v>
      </c>
      <c r="AD194" s="68">
        <v>1.7999999999999972</v>
      </c>
      <c r="AE194" s="68">
        <v>7.6</v>
      </c>
      <c r="AF194" s="68">
        <v>8.3000000000000007</v>
      </c>
      <c r="AG194" s="70">
        <f t="shared" ref="AG194:AG202" si="151">IF(AF194="",AF195,AF194)</f>
        <v>8.3000000000000007</v>
      </c>
      <c r="AI194" s="61">
        <f t="shared" ref="AI194" si="152">IF(AE194="",AG194,AE194)</f>
        <v>7.6</v>
      </c>
      <c r="AJ194" s="71">
        <f t="shared" ref="AJ194" si="153">IF(OR(AI194="",AD194=""),"",AI194-AD194)</f>
        <v>5.8000000000000025</v>
      </c>
      <c r="AK194" s="65">
        <v>43647</v>
      </c>
      <c r="AL194" s="68">
        <v>5.7</v>
      </c>
      <c r="AM194" s="68">
        <v>4.8</v>
      </c>
      <c r="AN194" s="68">
        <v>5.8</v>
      </c>
      <c r="AP194" s="71">
        <f t="shared" ref="AP194" si="154">IF(AN194="",AN195,AN194)</f>
        <v>5.8</v>
      </c>
      <c r="AQ194" s="71">
        <f t="shared" ref="AQ194" si="155">IF(AM194="",AP194,AM194)</f>
        <v>4.8</v>
      </c>
      <c r="AT194" s="73">
        <v>43647</v>
      </c>
      <c r="AU194" s="135">
        <v>177716.48063500001</v>
      </c>
      <c r="AV194" s="74">
        <v>-4.9208519236571986</v>
      </c>
      <c r="AW194" s="74">
        <v>49.7</v>
      </c>
      <c r="AX194" s="74">
        <v>53.7</v>
      </c>
      <c r="BH194" s="59"/>
      <c r="BI194" s="59"/>
      <c r="BJ194" s="59"/>
      <c r="BK194" s="59"/>
      <c r="BL194" s="59"/>
      <c r="BM194" s="59"/>
      <c r="BN194" s="59"/>
      <c r="BO194" s="59"/>
      <c r="BP194" s="59"/>
      <c r="BQ194" s="59"/>
      <c r="BR194" s="59"/>
      <c r="BS194" s="59"/>
      <c r="BT194" s="59"/>
      <c r="BU194" s="59"/>
      <c r="BV194" s="59"/>
      <c r="BW194" s="59"/>
      <c r="BX194" s="59"/>
    </row>
    <row r="195" spans="1:76" ht="14.5" x14ac:dyDescent="0.35">
      <c r="A195" s="65">
        <v>43678</v>
      </c>
      <c r="B195" s="66">
        <f t="shared" si="143"/>
        <v>4.4000000000000004</v>
      </c>
      <c r="C195" s="66">
        <f t="shared" si="119"/>
        <v>5.5</v>
      </c>
      <c r="D195" s="67">
        <f t="shared" si="144"/>
        <v>-0.95984568180960861</v>
      </c>
      <c r="E195" s="67">
        <f t="shared" si="145"/>
        <v>-5.7178739021613776</v>
      </c>
      <c r="F195" s="67">
        <f t="shared" ref="F195" si="156">IF(Z195="","",Z195)</f>
        <v>9.6000000000000032</v>
      </c>
      <c r="G195" s="66">
        <f t="shared" ref="G195" si="157">IF(AJ195="","",AJ195)</f>
        <v>5.7000000000000028</v>
      </c>
      <c r="I195" s="67">
        <f>IF(AV195="","",AV195)</f>
        <v>-5.4832120740718153</v>
      </c>
      <c r="J195" s="67">
        <f t="shared" si="149"/>
        <v>49.5</v>
      </c>
      <c r="K195" s="67">
        <f t="shared" si="150"/>
        <v>53.8</v>
      </c>
      <c r="M195" s="65">
        <v>43678</v>
      </c>
      <c r="N195" s="117">
        <v>180198.201772</v>
      </c>
      <c r="O195" s="68">
        <v>160404.997772</v>
      </c>
      <c r="P195" s="68">
        <v>19793.204000000002</v>
      </c>
      <c r="Q195" s="117">
        <v>214866.73962400001</v>
      </c>
      <c r="R195" s="68">
        <v>-0.95984568180960861</v>
      </c>
      <c r="S195" s="68">
        <v>-5.7178739021613776</v>
      </c>
      <c r="U195" s="65">
        <v>43678</v>
      </c>
      <c r="V195" s="68">
        <v>12.4</v>
      </c>
      <c r="W195" s="65">
        <v>43678</v>
      </c>
      <c r="X195" s="68">
        <v>102.8</v>
      </c>
      <c r="Y195" s="68">
        <v>2.7999999999999972</v>
      </c>
      <c r="Z195" s="69">
        <f t="shared" si="30"/>
        <v>9.6000000000000032</v>
      </c>
      <c r="AB195" s="65">
        <v>43678</v>
      </c>
      <c r="AC195" s="68">
        <v>101.8</v>
      </c>
      <c r="AD195" s="68">
        <v>1.7999999999999972</v>
      </c>
      <c r="AE195" s="68">
        <v>7.5</v>
      </c>
      <c r="AF195" s="68">
        <v>8.1999999999999993</v>
      </c>
      <c r="AG195" s="70">
        <f t="shared" si="151"/>
        <v>8.1999999999999993</v>
      </c>
      <c r="AI195" s="61">
        <f t="shared" ref="AI195" si="158">IF(AE195="",AG195,AE195)</f>
        <v>7.5</v>
      </c>
      <c r="AJ195" s="71">
        <f t="shared" ref="AJ195:AJ202" si="159">IF(OR(AI195="",AD195=""),"",AI195-AD195)</f>
        <v>5.7000000000000028</v>
      </c>
      <c r="AK195" s="65">
        <v>43678</v>
      </c>
      <c r="AL195" s="68">
        <v>5.5</v>
      </c>
      <c r="AM195" s="68">
        <v>4.4000000000000004</v>
      </c>
      <c r="AN195" s="68">
        <v>5.6</v>
      </c>
      <c r="AP195" s="71">
        <f t="shared" ref="AP195" si="160">IF(AN195="",AN196,AN195)</f>
        <v>5.6</v>
      </c>
      <c r="AQ195" s="71">
        <f t="shared" ref="AQ195" si="161">IF(AM195="",AP195,AM195)</f>
        <v>4.4000000000000004</v>
      </c>
      <c r="AT195" s="73">
        <v>43678</v>
      </c>
      <c r="AU195" s="135">
        <v>180198.201772</v>
      </c>
      <c r="AV195" s="74">
        <v>-5.4832120740718153</v>
      </c>
      <c r="AW195" s="74">
        <v>49.5</v>
      </c>
      <c r="AX195" s="74">
        <v>53.8</v>
      </c>
      <c r="BH195" s="59"/>
      <c r="BI195" s="59"/>
      <c r="BJ195" s="59"/>
      <c r="BK195" s="59"/>
      <c r="BL195" s="59"/>
      <c r="BM195" s="59"/>
      <c r="BN195" s="59"/>
      <c r="BO195" s="59"/>
      <c r="BP195" s="59"/>
      <c r="BQ195" s="59"/>
      <c r="BR195" s="59"/>
      <c r="BS195" s="59"/>
      <c r="BT195" s="59"/>
      <c r="BU195" s="59"/>
      <c r="BV195" s="59"/>
      <c r="BW195" s="59"/>
      <c r="BX195" s="59"/>
    </row>
    <row r="196" spans="1:76" ht="14.5" x14ac:dyDescent="0.35">
      <c r="A196" s="65">
        <v>43709</v>
      </c>
      <c r="B196" s="66">
        <f t="shared" ref="B196" si="162">IF(AQ196="","",AQ196)</f>
        <v>5.8</v>
      </c>
      <c r="C196" s="66">
        <f t="shared" ref="C196" si="163">IF(AL196="","",AL196)</f>
        <v>5.4</v>
      </c>
      <c r="D196" s="67">
        <f t="shared" ref="D196" si="164">IF(R196="","",R196)</f>
        <v>-3.1953781501595566</v>
      </c>
      <c r="E196" s="67">
        <f t="shared" ref="E196" si="165">IF(S196="","",S196)</f>
        <v>-8.3319841334934921</v>
      </c>
      <c r="F196" s="67">
        <f t="shared" ref="F196" si="166">IF(Z196="","",Z196)</f>
        <v>9.5</v>
      </c>
      <c r="G196" s="66">
        <f t="shared" ref="G196" si="167">IF(AJ196="","",AJ196)</f>
        <v>5.8999999999999941</v>
      </c>
      <c r="I196" s="67">
        <f>IF(AV196="","",AV196)</f>
        <v>-8.1968643439619839</v>
      </c>
      <c r="J196" s="67">
        <f t="shared" ref="J196" si="168">IF(AW196="","",AW196)</f>
        <v>49.8</v>
      </c>
      <c r="K196" s="67">
        <f t="shared" ref="K196" si="169">IF(AX196="","",AX196)</f>
        <v>53.7</v>
      </c>
      <c r="M196" s="65">
        <v>43709</v>
      </c>
      <c r="N196" s="117">
        <v>179139.53314000001</v>
      </c>
      <c r="O196" s="68">
        <v>160593.15514000002</v>
      </c>
      <c r="P196" s="68">
        <v>18546.378000000001</v>
      </c>
      <c r="Q196" s="117">
        <v>218195.38699999999</v>
      </c>
      <c r="R196" s="68">
        <v>-3.1953781501595566</v>
      </c>
      <c r="S196" s="68">
        <v>-8.3319841334934921</v>
      </c>
      <c r="U196" s="65">
        <v>43709</v>
      </c>
      <c r="V196" s="68">
        <v>12.5</v>
      </c>
      <c r="W196" s="65">
        <v>43709</v>
      </c>
      <c r="X196" s="68">
        <v>103</v>
      </c>
      <c r="Y196" s="68">
        <v>3</v>
      </c>
      <c r="Z196" s="69">
        <f t="shared" si="30"/>
        <v>9.5</v>
      </c>
      <c r="AB196" s="65">
        <v>43709</v>
      </c>
      <c r="AC196" s="68">
        <v>101.9</v>
      </c>
      <c r="AD196" s="68">
        <v>1.9000000000000057</v>
      </c>
      <c r="AE196" s="68">
        <v>7.8</v>
      </c>
      <c r="AF196" s="68">
        <v>8.1999999999999993</v>
      </c>
      <c r="AG196" s="70">
        <f t="shared" si="151"/>
        <v>8.1999999999999993</v>
      </c>
      <c r="AI196" s="61">
        <f t="shared" ref="AI196" si="170">IF(AE196="",AG196,AE196)</f>
        <v>7.8</v>
      </c>
      <c r="AJ196" s="71">
        <f t="shared" si="159"/>
        <v>5.8999999999999941</v>
      </c>
      <c r="AK196" s="65">
        <v>43709</v>
      </c>
      <c r="AL196" s="68">
        <v>5.4</v>
      </c>
      <c r="AM196" s="68">
        <v>5.8</v>
      </c>
      <c r="AN196" s="68">
        <v>5.6</v>
      </c>
      <c r="AP196" s="71">
        <f t="shared" ref="AP196" si="171">IF(AN196="",AN197,AN196)</f>
        <v>5.6</v>
      </c>
      <c r="AQ196" s="71">
        <f t="shared" ref="AQ196" si="172">IF(AM196="",AP196,AM196)</f>
        <v>5.8</v>
      </c>
      <c r="AT196" s="73">
        <v>43709</v>
      </c>
      <c r="AU196" s="135">
        <v>179139.53314000001</v>
      </c>
      <c r="AV196" s="74">
        <v>-8.1968643439619839</v>
      </c>
      <c r="AW196" s="74">
        <v>49.8</v>
      </c>
      <c r="AX196" s="74">
        <v>53.7</v>
      </c>
      <c r="BH196" s="59"/>
      <c r="BI196" s="59"/>
      <c r="BJ196" s="59"/>
      <c r="BK196" s="59"/>
      <c r="BL196" s="59"/>
      <c r="BM196" s="59"/>
      <c r="BN196" s="59"/>
      <c r="BO196" s="59"/>
      <c r="BP196" s="59"/>
      <c r="BQ196" s="59"/>
      <c r="BR196" s="59"/>
      <c r="BS196" s="59"/>
      <c r="BT196" s="59"/>
      <c r="BU196" s="59"/>
      <c r="BV196" s="59"/>
      <c r="BW196" s="59"/>
      <c r="BX196" s="59"/>
    </row>
    <row r="197" spans="1:76" ht="14.5" x14ac:dyDescent="0.35">
      <c r="A197" s="65">
        <v>43739</v>
      </c>
      <c r="B197" s="66">
        <f t="shared" ref="B197" si="173">IF(AQ197="","",AQ197)</f>
        <v>4.7</v>
      </c>
      <c r="C197" s="66">
        <f t="shared" ref="C197" si="174">IF(AL197="","",AL197)</f>
        <v>5.2</v>
      </c>
      <c r="D197" s="67">
        <f t="shared" ref="D197" si="175">IF(R197="","",R197)</f>
        <v>-0.80868127682924285</v>
      </c>
      <c r="E197" s="67">
        <f t="shared" ref="E197" si="176">IF(S197="","",S197)</f>
        <v>-6.192831383752142</v>
      </c>
      <c r="F197" s="67">
        <f t="shared" ref="F197" si="177">IF(Z197="","",Z197)</f>
        <v>8.6000000000000032</v>
      </c>
      <c r="G197" s="66">
        <f t="shared" ref="G197" si="178">IF(AJ197="","",AJ197)</f>
        <v>4.9999999999999973</v>
      </c>
      <c r="I197" s="67">
        <f>IF(AV197="","",AV197)</f>
        <v>-6.1659138399700444</v>
      </c>
      <c r="J197" s="67">
        <f t="shared" ref="J197" si="179">IF(AW197="","",AW197)</f>
        <v>49.3</v>
      </c>
      <c r="K197" s="67">
        <f t="shared" ref="K197" si="180">IF(AX197="","",AX197)</f>
        <v>52.8</v>
      </c>
      <c r="M197" s="65">
        <v>43739</v>
      </c>
      <c r="N197" s="117">
        <v>170576.88635099999</v>
      </c>
      <c r="O197" s="68">
        <v>149845.47435099998</v>
      </c>
      <c r="P197" s="68">
        <v>20731.412</v>
      </c>
      <c r="Q197" s="117">
        <v>213022.664502</v>
      </c>
      <c r="R197" s="68">
        <v>-0.80868127682924285</v>
      </c>
      <c r="S197" s="68">
        <v>-6.192831383752142</v>
      </c>
      <c r="U197" s="65">
        <v>43739</v>
      </c>
      <c r="V197" s="68">
        <v>12.4</v>
      </c>
      <c r="W197" s="65">
        <v>43739</v>
      </c>
      <c r="X197" s="68">
        <v>103.8</v>
      </c>
      <c r="Y197" s="68">
        <v>3.7999999999999972</v>
      </c>
      <c r="Z197" s="69">
        <f t="shared" si="30"/>
        <v>8.6000000000000032</v>
      </c>
      <c r="AB197" s="65">
        <v>43739</v>
      </c>
      <c r="AC197" s="68">
        <v>102.2</v>
      </c>
      <c r="AD197" s="68">
        <v>2.2000000000000028</v>
      </c>
      <c r="AE197" s="68">
        <v>7.2</v>
      </c>
      <c r="AF197" s="68">
        <v>8.1</v>
      </c>
      <c r="AG197" s="70">
        <f t="shared" si="151"/>
        <v>8.1</v>
      </c>
      <c r="AI197" s="61">
        <f t="shared" ref="AI197:AI202" si="181">IF(AE197="",AG197,AE197)</f>
        <v>7.2</v>
      </c>
      <c r="AJ197" s="71">
        <f t="shared" si="159"/>
        <v>4.9999999999999973</v>
      </c>
      <c r="AK197" s="65">
        <v>43739</v>
      </c>
      <c r="AL197" s="68">
        <v>5.2</v>
      </c>
      <c r="AM197" s="68">
        <v>4.7</v>
      </c>
      <c r="AN197" s="68">
        <v>5.6</v>
      </c>
      <c r="AP197" s="71">
        <f t="shared" ref="AP197" si="182">IF(AN197="",AN198,AN197)</f>
        <v>5.6</v>
      </c>
      <c r="AQ197" s="71">
        <f t="shared" ref="AQ197" si="183">IF(AM197="",AP197,AM197)</f>
        <v>4.7</v>
      </c>
      <c r="AT197" s="73">
        <v>43739</v>
      </c>
      <c r="AU197" s="135">
        <v>170576.88635099999</v>
      </c>
      <c r="AV197" s="74">
        <v>-6.1659138399700444</v>
      </c>
      <c r="AW197" s="74">
        <v>49.3</v>
      </c>
      <c r="AX197" s="74">
        <v>52.8</v>
      </c>
      <c r="BH197" s="59"/>
      <c r="BI197" s="59"/>
      <c r="BJ197" s="59"/>
      <c r="BK197" s="59"/>
      <c r="BL197" s="59"/>
      <c r="BM197" s="59"/>
      <c r="BN197" s="59"/>
      <c r="BO197" s="59"/>
      <c r="BP197" s="59"/>
      <c r="BQ197" s="59"/>
      <c r="BR197" s="59"/>
      <c r="BS197" s="59"/>
      <c r="BT197" s="59"/>
      <c r="BU197" s="59"/>
      <c r="BV197" s="59"/>
      <c r="BW197" s="59"/>
      <c r="BX197" s="59"/>
    </row>
    <row r="198" spans="1:76" ht="14.5" x14ac:dyDescent="0.35">
      <c r="A198" s="65">
        <v>43770</v>
      </c>
      <c r="B198" s="66">
        <f t="shared" ref="B198" si="184">IF(AQ198="","",AQ198)</f>
        <v>6.2</v>
      </c>
      <c r="C198" s="66">
        <f t="shared" ref="C198" si="185">IF(AL198="","",AL198)</f>
        <v>5.2</v>
      </c>
      <c r="D198" s="67">
        <f t="shared" ref="D198:D199" si="186">IF(R198="","",R198)</f>
        <v>-1.2597208024876387</v>
      </c>
      <c r="E198" s="67">
        <f t="shared" ref="E198:E199" si="187">IF(S198="","",S198)</f>
        <v>3.1016033919754684</v>
      </c>
      <c r="F198" s="67">
        <f t="shared" ref="F198:F202" si="188">IF(Z198="","",Z198)</f>
        <v>7.9</v>
      </c>
      <c r="G198" s="66">
        <f t="shared" ref="G198:G202" si="189">IF(AJ198="","",AJ198)</f>
        <v>5</v>
      </c>
      <c r="I198" s="67">
        <f>IF(AV198="","",AV198)</f>
        <v>0.90295734512812842</v>
      </c>
      <c r="J198" s="67">
        <f t="shared" ref="J198" si="190">IF(AW198="","",AW198)</f>
        <v>50.2</v>
      </c>
      <c r="K198" s="67">
        <f t="shared" ref="K198" si="191">IF(AX198="","",AX198)</f>
        <v>54.4</v>
      </c>
      <c r="M198" s="65">
        <v>43770</v>
      </c>
      <c r="N198" s="117">
        <v>184082.29083499999</v>
      </c>
      <c r="O198" s="68">
        <v>163187.29683499999</v>
      </c>
      <c r="P198" s="68">
        <v>20894.993999999999</v>
      </c>
      <c r="Q198" s="117">
        <v>221468.72313100001</v>
      </c>
      <c r="R198" s="68">
        <v>-1.2597208024876387</v>
      </c>
      <c r="S198" s="68">
        <v>3.1016033919754684</v>
      </c>
      <c r="U198" s="65">
        <v>43770</v>
      </c>
      <c r="V198" s="68">
        <v>12.4</v>
      </c>
      <c r="W198" s="65">
        <v>43770</v>
      </c>
      <c r="X198" s="68">
        <v>104.5</v>
      </c>
      <c r="Y198" s="68">
        <v>4.5</v>
      </c>
      <c r="Z198" s="69">
        <f t="shared" si="30"/>
        <v>7.9</v>
      </c>
      <c r="AB198" s="65">
        <v>43770</v>
      </c>
      <c r="AC198" s="68">
        <v>103</v>
      </c>
      <c r="AD198" s="68">
        <v>3</v>
      </c>
      <c r="AE198" s="68">
        <v>8</v>
      </c>
      <c r="AF198" s="68">
        <v>8</v>
      </c>
      <c r="AG198" s="70">
        <f t="shared" si="151"/>
        <v>8</v>
      </c>
      <c r="AI198" s="61">
        <f t="shared" si="181"/>
        <v>8</v>
      </c>
      <c r="AJ198" s="71">
        <f t="shared" si="159"/>
        <v>5</v>
      </c>
      <c r="AK198" s="65">
        <v>43770</v>
      </c>
      <c r="AL198" s="68">
        <v>5.2</v>
      </c>
      <c r="AM198" s="68">
        <v>6.2</v>
      </c>
      <c r="AN198" s="68">
        <v>5.6</v>
      </c>
      <c r="AP198" s="71">
        <f t="shared" ref="AP198:AP199" si="192">IF(AN198="",AN199,AN198)</f>
        <v>5.6</v>
      </c>
      <c r="AQ198" s="71">
        <f t="shared" ref="AQ198:AQ199" si="193">IF(AM198="",AP198,AM198)</f>
        <v>6.2</v>
      </c>
      <c r="AT198" s="73">
        <v>43770</v>
      </c>
      <c r="AU198" s="135">
        <v>184082.29083499999</v>
      </c>
      <c r="AV198" s="74">
        <v>0.90295734512812842</v>
      </c>
      <c r="AW198" s="74">
        <v>50.2</v>
      </c>
      <c r="AX198" s="74">
        <v>54.4</v>
      </c>
      <c r="BH198" s="59"/>
      <c r="BI198" s="59"/>
      <c r="BJ198" s="59"/>
      <c r="BK198" s="59"/>
      <c r="BL198" s="59"/>
      <c r="BM198" s="59"/>
      <c r="BN198" s="59"/>
      <c r="BO198" s="59"/>
      <c r="BP198" s="59"/>
      <c r="BQ198" s="59"/>
      <c r="BR198" s="59"/>
      <c r="BS198" s="59"/>
      <c r="BT198" s="59"/>
      <c r="BU198" s="59"/>
      <c r="BV198" s="59"/>
      <c r="BW198" s="59"/>
      <c r="BX198" s="59"/>
    </row>
    <row r="199" spans="1:76" ht="14.5" x14ac:dyDescent="0.35">
      <c r="A199" s="65">
        <v>43800</v>
      </c>
      <c r="B199" s="66">
        <f t="shared" ref="B199:B202" si="194">IF(AQ199="","",AQ199)</f>
        <v>6.9</v>
      </c>
      <c r="C199" s="66">
        <f t="shared" ref="C199:C202" si="195">IF(AL199="","",AL199)</f>
        <v>5.4</v>
      </c>
      <c r="D199" s="67">
        <f t="shared" si="186"/>
        <v>8.061013419301128</v>
      </c>
      <c r="E199" s="67">
        <f t="shared" si="187"/>
        <v>18.693137471238916</v>
      </c>
      <c r="F199" s="67">
        <f t="shared" si="188"/>
        <v>7.8000000000000007</v>
      </c>
      <c r="G199" s="66">
        <f t="shared" si="189"/>
        <v>4.5999999999999943</v>
      </c>
      <c r="I199" s="67">
        <f>IF(AV199="","",AV199)</f>
        <v>16.647014948710272</v>
      </c>
      <c r="J199" s="67">
        <f t="shared" ref="J199:J200" si="196">IF(AW199="","",AW199)</f>
        <v>50.2</v>
      </c>
      <c r="K199" s="67">
        <f t="shared" ref="K199:K200" si="197">IF(AX199="","",AX199)</f>
        <v>53.5</v>
      </c>
      <c r="M199" s="65">
        <v>43800</v>
      </c>
      <c r="N199" s="117">
        <v>191359.566677</v>
      </c>
      <c r="O199" s="68">
        <v>169430.33967700001</v>
      </c>
      <c r="P199" s="68">
        <v>21929.226999999999</v>
      </c>
      <c r="Q199" s="117">
        <v>238653.06890700001</v>
      </c>
      <c r="R199" s="68">
        <v>8.061013419301128</v>
      </c>
      <c r="S199" s="68">
        <v>18.693137471238916</v>
      </c>
      <c r="U199" s="65">
        <v>43800</v>
      </c>
      <c r="V199" s="68">
        <v>12.3</v>
      </c>
      <c r="W199" s="65">
        <v>43800</v>
      </c>
      <c r="X199" s="68">
        <v>104.5</v>
      </c>
      <c r="Y199" s="68">
        <v>4.5</v>
      </c>
      <c r="Z199" s="69">
        <f t="shared" si="30"/>
        <v>7.8000000000000007</v>
      </c>
      <c r="AB199" s="65">
        <v>43800</v>
      </c>
      <c r="AC199" s="68">
        <v>103.4</v>
      </c>
      <c r="AD199" s="68">
        <v>3.4000000000000057</v>
      </c>
      <c r="AE199" s="68">
        <v>8</v>
      </c>
      <c r="AF199" s="68">
        <v>8</v>
      </c>
      <c r="AG199" s="70">
        <f t="shared" si="151"/>
        <v>8</v>
      </c>
      <c r="AI199" s="61">
        <f t="shared" si="181"/>
        <v>8</v>
      </c>
      <c r="AJ199" s="71">
        <f t="shared" si="159"/>
        <v>4.5999999999999943</v>
      </c>
      <c r="AK199" s="65">
        <v>43800</v>
      </c>
      <c r="AL199" s="68">
        <v>5.4</v>
      </c>
      <c r="AM199" s="68">
        <v>6.9</v>
      </c>
      <c r="AN199" s="68">
        <v>5.7</v>
      </c>
      <c r="AP199" s="71">
        <f t="shared" si="192"/>
        <v>5.7</v>
      </c>
      <c r="AQ199" s="71">
        <f t="shared" si="193"/>
        <v>6.9</v>
      </c>
      <c r="AT199" s="73">
        <v>43800</v>
      </c>
      <c r="AU199" s="135">
        <v>191359.566677</v>
      </c>
      <c r="AV199" s="74">
        <v>16.647014948710272</v>
      </c>
      <c r="AW199" s="74">
        <v>50.2</v>
      </c>
      <c r="AX199" s="74">
        <v>53.5</v>
      </c>
      <c r="BH199" s="59"/>
      <c r="BI199" s="59"/>
      <c r="BJ199" s="59"/>
      <c r="BK199" s="59"/>
      <c r="BL199" s="59"/>
      <c r="BM199" s="59"/>
      <c r="BN199" s="59"/>
      <c r="BO199" s="59"/>
      <c r="BP199" s="59"/>
      <c r="BQ199" s="59"/>
      <c r="BR199" s="59"/>
      <c r="BS199" s="59"/>
      <c r="BT199" s="59"/>
      <c r="BU199" s="59"/>
      <c r="BV199" s="59"/>
      <c r="BW199" s="59"/>
      <c r="BX199" s="59"/>
    </row>
    <row r="200" spans="1:76" ht="14.5" x14ac:dyDescent="0.35">
      <c r="A200" s="65">
        <v>43831</v>
      </c>
      <c r="B200" s="66">
        <f t="shared" si="194"/>
        <v>-13.5</v>
      </c>
      <c r="C200" s="66">
        <f t="shared" si="195"/>
        <v>-24.5</v>
      </c>
      <c r="D200" s="133">
        <f>D201</f>
        <v>-17.229911678017761</v>
      </c>
      <c r="E200" s="120">
        <f>'Exports and imports'!R369</f>
        <v>-6.7406812926524395</v>
      </c>
      <c r="F200" s="67">
        <f t="shared" si="188"/>
        <v>6.699999999999994</v>
      </c>
      <c r="G200" s="66">
        <f t="shared" si="189"/>
        <v>-24.799999999999997</v>
      </c>
      <c r="J200" s="67">
        <f t="shared" si="196"/>
        <v>50</v>
      </c>
      <c r="K200" s="67">
        <f t="shared" si="197"/>
        <v>54.1</v>
      </c>
      <c r="M200" s="65">
        <v>43862</v>
      </c>
      <c r="N200" s="117">
        <v>299544.204685</v>
      </c>
      <c r="O200" s="68">
        <v>257359.76268499999</v>
      </c>
      <c r="P200" s="117">
        <v>42184.442000000003</v>
      </c>
      <c r="Q200" s="117">
        <v>292448.56649400003</v>
      </c>
      <c r="R200" s="68">
        <v>116.11062654438145</v>
      </c>
      <c r="S200" s="68">
        <v>123.69513855163315</v>
      </c>
      <c r="U200" s="65">
        <v>43831</v>
      </c>
      <c r="V200" s="68">
        <v>12.1</v>
      </c>
      <c r="W200" s="65">
        <v>43831</v>
      </c>
      <c r="X200" s="68">
        <v>105.4</v>
      </c>
      <c r="Y200" s="68">
        <v>5.4000000000000057</v>
      </c>
      <c r="Z200" s="69">
        <f t="shared" si="30"/>
        <v>6.699999999999994</v>
      </c>
      <c r="AB200" s="65">
        <v>43831</v>
      </c>
      <c r="AC200" s="68">
        <v>104.3</v>
      </c>
      <c r="AD200" s="68">
        <v>4.2999999999999972</v>
      </c>
      <c r="AE200" s="68"/>
      <c r="AF200" s="68"/>
      <c r="AG200" s="70">
        <f t="shared" si="151"/>
        <v>-20.5</v>
      </c>
      <c r="AI200" s="61">
        <f t="shared" si="181"/>
        <v>-20.5</v>
      </c>
      <c r="AJ200" s="71">
        <f t="shared" si="159"/>
        <v>-24.799999999999997</v>
      </c>
      <c r="AK200" s="65">
        <v>43831</v>
      </c>
      <c r="AL200" s="68">
        <v>-24.5</v>
      </c>
      <c r="AM200" s="68"/>
      <c r="AN200" s="68"/>
      <c r="AP200" s="71">
        <f t="shared" ref="AP200:AP202" si="198">IF(AN200="",AN201,AN200)</f>
        <v>-13.5</v>
      </c>
      <c r="AQ200" s="71">
        <f t="shared" ref="AQ200:AQ202" si="199">IF(AM200="",AP200,AM200)</f>
        <v>-13.5</v>
      </c>
      <c r="AT200" s="73">
        <v>43831</v>
      </c>
      <c r="AU200" s="74"/>
      <c r="AV200" s="74"/>
      <c r="AW200" s="74">
        <v>50</v>
      </c>
      <c r="AX200" s="74">
        <v>54.1</v>
      </c>
      <c r="BH200" s="59"/>
      <c r="BI200" s="59"/>
      <c r="BJ200" s="59"/>
      <c r="BK200" s="59"/>
      <c r="BL200" s="59"/>
      <c r="BM200" s="59"/>
      <c r="BN200" s="59"/>
      <c r="BO200" s="59"/>
      <c r="BP200" s="59"/>
      <c r="BQ200" s="59"/>
      <c r="BR200" s="59"/>
      <c r="BS200" s="59"/>
      <c r="BT200" s="59"/>
      <c r="BU200" s="59"/>
      <c r="BV200" s="59"/>
      <c r="BW200" s="59"/>
      <c r="BX200" s="59"/>
    </row>
    <row r="201" spans="1:76" ht="14.5" x14ac:dyDescent="0.35">
      <c r="A201" s="65">
        <v>43862</v>
      </c>
      <c r="B201" s="66">
        <f t="shared" si="194"/>
        <v>-13.5</v>
      </c>
      <c r="C201" s="66">
        <f t="shared" si="195"/>
        <v>-24.5</v>
      </c>
      <c r="D201" s="120">
        <f>'Exports and imports'!F369</f>
        <v>-17.229911678017761</v>
      </c>
      <c r="E201" s="120">
        <f>'Exports and imports'!R369</f>
        <v>-6.7406812926524395</v>
      </c>
      <c r="F201" s="67">
        <f t="shared" si="188"/>
        <v>6.8999999999999968</v>
      </c>
      <c r="G201" s="66">
        <f t="shared" si="189"/>
        <v>-24.700000000000003</v>
      </c>
      <c r="J201" s="67">
        <f t="shared" ref="J201" si="200">IF(AW201="","",AW201)</f>
        <v>35.700000000000003</v>
      </c>
      <c r="K201" s="67">
        <f t="shared" ref="K201" si="201">IF(AX201="","",AX201)</f>
        <v>29.6</v>
      </c>
      <c r="M201" s="65">
        <v>43891</v>
      </c>
      <c r="N201" s="121">
        <v>165249.61834700001</v>
      </c>
      <c r="O201" s="68">
        <v>148511.018347</v>
      </c>
      <c r="P201" s="121">
        <v>16738.599999999999</v>
      </c>
      <c r="Q201" s="121">
        <v>185148.27815599999</v>
      </c>
      <c r="R201" s="68">
        <v>-6.6001414024648613</v>
      </c>
      <c r="S201" s="68">
        <v>0.20372913635691589</v>
      </c>
      <c r="U201" s="65">
        <v>43862</v>
      </c>
      <c r="V201" s="68">
        <v>12.1</v>
      </c>
      <c r="W201" s="65">
        <v>43862</v>
      </c>
      <c r="X201" s="68">
        <v>105.2</v>
      </c>
      <c r="Y201" s="68">
        <v>5.2000000000000028</v>
      </c>
      <c r="Z201" s="69">
        <f t="shared" si="30"/>
        <v>6.8999999999999968</v>
      </c>
      <c r="AB201" s="65">
        <v>43862</v>
      </c>
      <c r="AC201" s="68">
        <v>104.2</v>
      </c>
      <c r="AD201" s="68">
        <v>4.2000000000000028</v>
      </c>
      <c r="AE201" s="68"/>
      <c r="AF201" s="68">
        <v>-20.5</v>
      </c>
      <c r="AG201" s="70">
        <f t="shared" si="151"/>
        <v>-20.5</v>
      </c>
      <c r="AI201" s="61">
        <f t="shared" si="181"/>
        <v>-20.5</v>
      </c>
      <c r="AJ201" s="71">
        <f t="shared" si="159"/>
        <v>-24.700000000000003</v>
      </c>
      <c r="AK201" s="65">
        <v>43862</v>
      </c>
      <c r="AL201" s="68">
        <v>-24.5</v>
      </c>
      <c r="AM201" s="68"/>
      <c r="AN201" s="68">
        <v>-13.5</v>
      </c>
      <c r="AP201" s="71">
        <f t="shared" si="198"/>
        <v>-13.5</v>
      </c>
      <c r="AQ201" s="71">
        <f t="shared" si="199"/>
        <v>-13.5</v>
      </c>
      <c r="AT201" s="73">
        <v>43862</v>
      </c>
      <c r="AU201" s="135">
        <v>299544.204685</v>
      </c>
      <c r="AV201" s="74">
        <v>126.43996939053889</v>
      </c>
      <c r="AW201" s="74">
        <v>35.700000000000003</v>
      </c>
      <c r="AX201" s="74">
        <v>29.6</v>
      </c>
      <c r="BH201" s="59"/>
      <c r="BI201" s="59"/>
      <c r="BJ201" s="59"/>
      <c r="BK201" s="59"/>
      <c r="BL201" s="59"/>
      <c r="BM201" s="59"/>
      <c r="BN201" s="59"/>
      <c r="BO201" s="59"/>
      <c r="BP201" s="59"/>
      <c r="BQ201" s="59"/>
      <c r="BR201" s="59"/>
      <c r="BS201" s="59"/>
      <c r="BT201" s="59"/>
      <c r="BU201" s="59"/>
      <c r="BV201" s="59"/>
      <c r="BW201" s="59"/>
      <c r="BX201" s="59"/>
    </row>
    <row r="202" spans="1:76" ht="14.5" x14ac:dyDescent="0.35">
      <c r="A202" s="65">
        <v>43891</v>
      </c>
      <c r="B202" s="66">
        <f t="shared" si="194"/>
        <v>-1.1000000000000001</v>
      </c>
      <c r="C202" s="66">
        <f t="shared" si="195"/>
        <v>-16.100000000000001</v>
      </c>
      <c r="D202" s="137">
        <f>IF(R201="","",R201)</f>
        <v>-6.6001414024648613</v>
      </c>
      <c r="E202" s="137">
        <f t="shared" ref="E202" si="202">IF(S201="","",S201)</f>
        <v>0.20372913635691589</v>
      </c>
      <c r="F202" s="67">
        <f t="shared" si="188"/>
        <v>8.4000000000000021</v>
      </c>
      <c r="G202" s="66">
        <f t="shared" si="189"/>
        <v>-18.599999999999998</v>
      </c>
      <c r="J202" s="67">
        <f t="shared" ref="J202" si="203">IF(AW202="","",AW202)</f>
        <v>52</v>
      </c>
      <c r="K202" s="67">
        <f t="shared" ref="K202" si="204">IF(AX202="","",AX202)</f>
        <v>52.3</v>
      </c>
      <c r="M202" s="65"/>
      <c r="N202" s="1"/>
      <c r="O202" s="1"/>
      <c r="P202" s="1"/>
      <c r="Q202" s="1"/>
      <c r="R202" s="1"/>
      <c r="S202" s="1"/>
      <c r="U202" s="65">
        <v>43891</v>
      </c>
      <c r="V202" s="121">
        <v>12.7</v>
      </c>
      <c r="W202" s="65">
        <v>43891</v>
      </c>
      <c r="X202" s="121">
        <v>104.3</v>
      </c>
      <c r="Y202" s="68">
        <v>4.2999999999999972</v>
      </c>
      <c r="Z202" s="69">
        <f t="shared" ref="Z202" si="205">IF(OR(V202="",Y202=""),"",V202-Y202)</f>
        <v>8.4000000000000021</v>
      </c>
      <c r="AB202" s="65">
        <v>43891</v>
      </c>
      <c r="AC202" s="121">
        <v>102.8</v>
      </c>
      <c r="AD202" s="68">
        <v>2.7999999999999972</v>
      </c>
      <c r="AE202" s="121">
        <v>-15.8</v>
      </c>
      <c r="AF202" s="121">
        <v>-19</v>
      </c>
      <c r="AG202" s="70">
        <f t="shared" si="151"/>
        <v>-19</v>
      </c>
      <c r="AI202" s="61">
        <f t="shared" si="181"/>
        <v>-15.8</v>
      </c>
      <c r="AJ202" s="71">
        <f t="shared" si="159"/>
        <v>-18.599999999999998</v>
      </c>
      <c r="AK202" s="65">
        <v>43891</v>
      </c>
      <c r="AL202" s="121">
        <v>-16.100000000000001</v>
      </c>
      <c r="AM202" s="121">
        <v>-1.1000000000000001</v>
      </c>
      <c r="AN202" s="121">
        <v>-8.4</v>
      </c>
      <c r="AP202" s="71">
        <f t="shared" si="198"/>
        <v>-8.4</v>
      </c>
      <c r="AQ202" s="71">
        <f t="shared" si="199"/>
        <v>-1.1000000000000001</v>
      </c>
      <c r="AT202" s="73">
        <v>43891</v>
      </c>
      <c r="AU202" s="122">
        <v>165249.61834700001</v>
      </c>
      <c r="AV202" s="74">
        <v>-0.91300493248425685</v>
      </c>
      <c r="AW202" s="135">
        <v>52</v>
      </c>
      <c r="AX202" s="135">
        <v>52.3</v>
      </c>
      <c r="BH202" s="59"/>
      <c r="BI202" s="59"/>
      <c r="BJ202" s="59"/>
      <c r="BK202" s="59"/>
      <c r="BL202" s="59"/>
      <c r="BM202" s="59"/>
      <c r="BN202" s="59"/>
      <c r="BO202" s="59"/>
      <c r="BP202" s="59"/>
      <c r="BQ202" s="59"/>
      <c r="BR202" s="59"/>
      <c r="BS202" s="59"/>
      <c r="BT202" s="59"/>
      <c r="BU202" s="59"/>
      <c r="BV202" s="59"/>
      <c r="BW202" s="59"/>
      <c r="BX202" s="59"/>
    </row>
    <row r="203" spans="1:76" ht="14.5" x14ac:dyDescent="0.35">
      <c r="C203" s="66"/>
      <c r="M203" s="65"/>
      <c r="N203" s="1"/>
      <c r="O203" s="1"/>
      <c r="P203" s="1"/>
      <c r="Q203" s="1"/>
      <c r="R203" s="1"/>
      <c r="S203" s="1"/>
      <c r="U203" s="65"/>
      <c r="V203" s="1"/>
      <c r="W203" s="65"/>
      <c r="X203" s="1"/>
      <c r="Y203" s="1"/>
      <c r="AB203" s="65"/>
      <c r="AC203" s="1"/>
      <c r="AD203" s="1"/>
      <c r="AE203" s="1"/>
      <c r="AF203" s="1"/>
      <c r="AK203" s="65"/>
      <c r="AL203" s="1"/>
      <c r="AM203" s="1"/>
      <c r="AN203" s="1"/>
      <c r="AT203" s="73"/>
      <c r="BH203" s="59"/>
      <c r="BI203" s="59"/>
      <c r="BJ203" s="59"/>
      <c r="BK203" s="59"/>
      <c r="BL203" s="59"/>
      <c r="BM203" s="59"/>
      <c r="BN203" s="59"/>
      <c r="BO203" s="59"/>
      <c r="BP203" s="59"/>
      <c r="BQ203" s="59"/>
      <c r="BR203" s="59"/>
      <c r="BS203" s="59"/>
      <c r="BT203" s="59"/>
      <c r="BU203" s="59"/>
      <c r="BV203" s="59"/>
      <c r="BW203" s="59"/>
      <c r="BX203" s="59"/>
    </row>
    <row r="204" spans="1:76" ht="14.5" x14ac:dyDescent="0.35">
      <c r="M204" s="65"/>
      <c r="N204" s="1"/>
      <c r="O204" s="1"/>
      <c r="P204" s="1"/>
      <c r="Q204" s="1"/>
      <c r="R204" s="1"/>
      <c r="S204" s="1"/>
      <c r="U204" s="65"/>
      <c r="V204" s="1"/>
      <c r="W204" s="65"/>
      <c r="X204" s="1"/>
      <c r="Y204" s="1"/>
      <c r="AB204" s="65"/>
      <c r="AC204" s="1"/>
      <c r="AD204" s="1"/>
      <c r="AE204" s="1"/>
      <c r="AF204" s="1"/>
      <c r="AK204" s="65"/>
      <c r="AL204" s="1"/>
      <c r="AM204" s="1"/>
      <c r="AN204" s="1"/>
      <c r="AT204" s="73"/>
      <c r="BH204" s="59"/>
      <c r="BI204" s="59"/>
      <c r="BJ204" s="59"/>
      <c r="BK204" s="59"/>
      <c r="BL204" s="59"/>
      <c r="BM204" s="59"/>
      <c r="BN204" s="59"/>
      <c r="BO204" s="59"/>
      <c r="BP204" s="59"/>
      <c r="BQ204" s="59"/>
      <c r="BR204" s="59"/>
      <c r="BS204" s="59"/>
      <c r="BT204" s="59"/>
      <c r="BU204" s="59"/>
      <c r="BV204" s="59"/>
      <c r="BW204" s="59"/>
      <c r="BX204" s="59"/>
    </row>
    <row r="205" spans="1:76" ht="14.5" x14ac:dyDescent="0.35">
      <c r="M205" s="65"/>
      <c r="N205" s="1"/>
      <c r="O205" s="1"/>
      <c r="P205" s="1"/>
      <c r="Q205" s="1"/>
      <c r="R205" s="1"/>
      <c r="S205" s="1"/>
      <c r="U205" s="65"/>
      <c r="V205" s="1"/>
      <c r="W205" s="65"/>
      <c r="X205" s="1"/>
      <c r="Y205" s="1"/>
      <c r="AB205" s="65"/>
      <c r="AC205" s="1"/>
      <c r="AD205" s="1"/>
      <c r="AE205" s="1"/>
      <c r="AF205" s="1"/>
      <c r="AK205" s="65"/>
      <c r="AL205" s="1"/>
      <c r="AM205" s="1"/>
      <c r="AN205" s="1"/>
      <c r="AT205" s="73"/>
      <c r="BH205" s="59"/>
      <c r="BI205" s="59"/>
      <c r="BJ205" s="59"/>
      <c r="BK205" s="59"/>
      <c r="BL205" s="59"/>
      <c r="BM205" s="59"/>
      <c r="BN205" s="59"/>
      <c r="BO205" s="59"/>
      <c r="BP205" s="59"/>
      <c r="BQ205" s="59"/>
      <c r="BR205" s="59"/>
      <c r="BS205" s="59"/>
      <c r="BT205" s="59"/>
      <c r="BU205" s="59"/>
      <c r="BV205" s="59"/>
      <c r="BW205" s="59"/>
      <c r="BX205" s="59"/>
    </row>
    <row r="206" spans="1:76" ht="14.5" x14ac:dyDescent="0.35">
      <c r="M206" s="65"/>
      <c r="N206" s="1"/>
      <c r="O206" s="1"/>
      <c r="P206" s="1"/>
      <c r="Q206" s="1"/>
      <c r="R206" s="1"/>
      <c r="S206" s="1"/>
      <c r="U206" s="65"/>
      <c r="V206" s="1"/>
      <c r="W206" s="65"/>
      <c r="X206" s="1"/>
      <c r="Y206" s="1"/>
      <c r="AB206" s="65"/>
      <c r="AC206" s="1"/>
      <c r="AD206" s="1"/>
      <c r="AE206" s="1"/>
      <c r="AF206" s="1"/>
      <c r="AK206" s="65"/>
      <c r="AL206" s="1"/>
      <c r="AM206" s="1"/>
      <c r="AN206" s="1"/>
      <c r="AT206" s="73"/>
      <c r="BH206" s="59"/>
      <c r="BI206" s="59"/>
      <c r="BJ206" s="59"/>
      <c r="BK206" s="59"/>
      <c r="BL206" s="59"/>
      <c r="BM206" s="59"/>
      <c r="BN206" s="59"/>
      <c r="BO206" s="59"/>
      <c r="BP206" s="59"/>
      <c r="BQ206" s="59"/>
      <c r="BR206" s="59"/>
      <c r="BS206" s="59"/>
      <c r="BT206" s="59"/>
      <c r="BU206" s="59"/>
      <c r="BV206" s="59"/>
      <c r="BW206" s="59"/>
      <c r="BX206" s="59"/>
    </row>
    <row r="207" spans="1:76" ht="14.5" x14ac:dyDescent="0.35">
      <c r="U207" s="65"/>
      <c r="V207" s="1"/>
      <c r="W207" s="65"/>
      <c r="X207" s="1"/>
      <c r="Y207" s="1"/>
      <c r="AB207" s="65"/>
      <c r="AC207" s="1"/>
      <c r="AD207" s="1"/>
      <c r="AE207" s="1"/>
      <c r="AF207" s="1"/>
      <c r="AK207" s="65"/>
      <c r="AL207" s="1"/>
      <c r="AM207" s="1"/>
      <c r="AN207" s="1"/>
      <c r="AT207" s="73"/>
      <c r="BH207" s="59"/>
      <c r="BI207" s="59"/>
      <c r="BJ207" s="59"/>
      <c r="BK207" s="59"/>
      <c r="BL207" s="59"/>
      <c r="BM207" s="59"/>
      <c r="BN207" s="59"/>
      <c r="BO207" s="59"/>
      <c r="BP207" s="59"/>
      <c r="BQ207" s="59"/>
      <c r="BR207" s="59"/>
      <c r="BS207" s="59"/>
      <c r="BT207" s="59"/>
      <c r="BU207" s="59"/>
      <c r="BV207" s="59"/>
      <c r="BW207" s="59"/>
      <c r="BX207" s="59"/>
    </row>
    <row r="208" spans="1:76" ht="14.5" x14ac:dyDescent="0.35">
      <c r="BH208" s="59"/>
      <c r="BI208" s="59"/>
      <c r="BJ208" s="59"/>
      <c r="BK208" s="59"/>
      <c r="BL208" s="59"/>
      <c r="BM208" s="59"/>
      <c r="BN208" s="59"/>
      <c r="BO208" s="59"/>
      <c r="BP208" s="59"/>
      <c r="BQ208" s="59"/>
      <c r="BR208" s="59"/>
      <c r="BS208" s="59"/>
      <c r="BT208" s="59"/>
      <c r="BU208" s="59"/>
      <c r="BV208" s="59"/>
      <c r="BW208" s="59"/>
      <c r="BX208" s="59"/>
    </row>
    <row r="209" spans="60:76" ht="14.5" x14ac:dyDescent="0.35">
      <c r="BH209" s="59"/>
      <c r="BI209" s="59"/>
      <c r="BJ209" s="59"/>
      <c r="BK209" s="59"/>
      <c r="BL209" s="59"/>
      <c r="BM209" s="59"/>
      <c r="BN209" s="59"/>
      <c r="BO209" s="59"/>
      <c r="BP209" s="59"/>
      <c r="BQ209" s="59"/>
      <c r="BR209" s="59"/>
      <c r="BS209" s="59"/>
      <c r="BT209" s="59"/>
      <c r="BU209" s="59"/>
      <c r="BV209" s="59"/>
      <c r="BW209" s="59"/>
      <c r="BX209" s="59"/>
    </row>
    <row r="210" spans="60:76" ht="14.5" x14ac:dyDescent="0.35">
      <c r="BH210" s="59"/>
      <c r="BI210" s="59"/>
      <c r="BJ210" s="59"/>
      <c r="BK210" s="59"/>
      <c r="BL210" s="59"/>
      <c r="BM210" s="59"/>
      <c r="BN210" s="59"/>
      <c r="BO210" s="59"/>
      <c r="BP210" s="59"/>
      <c r="BQ210" s="59"/>
      <c r="BR210" s="59"/>
      <c r="BS210" s="59"/>
      <c r="BT210" s="59"/>
      <c r="BU210" s="59"/>
      <c r="BV210" s="59"/>
      <c r="BW210" s="59"/>
      <c r="BX210" s="59"/>
    </row>
    <row r="211" spans="60:76" ht="14.5" x14ac:dyDescent="0.35">
      <c r="BH211" s="59"/>
      <c r="BI211" s="59"/>
      <c r="BJ211" s="59"/>
      <c r="BK211" s="59"/>
      <c r="BL211" s="59"/>
      <c r="BM211" s="59"/>
      <c r="BN211" s="59"/>
      <c r="BO211" s="59"/>
      <c r="BP211" s="59"/>
      <c r="BQ211" s="59"/>
      <c r="BR211" s="59"/>
      <c r="BS211" s="59"/>
      <c r="BT211" s="59"/>
      <c r="BU211" s="59"/>
      <c r="BV211" s="59"/>
      <c r="BW211" s="59"/>
      <c r="BX211" s="59"/>
    </row>
    <row r="212" spans="60:76" ht="14.5" x14ac:dyDescent="0.35">
      <c r="BH212" s="59"/>
      <c r="BI212" s="59"/>
      <c r="BJ212" s="59"/>
      <c r="BK212" s="59"/>
      <c r="BL212" s="59"/>
      <c r="BM212" s="59"/>
      <c r="BN212" s="59"/>
      <c r="BO212" s="59"/>
      <c r="BP212" s="59"/>
      <c r="BQ212" s="59"/>
      <c r="BR212" s="59"/>
      <c r="BS212" s="59"/>
      <c r="BT212" s="59"/>
      <c r="BU212" s="59"/>
      <c r="BV212" s="59"/>
      <c r="BW212" s="59"/>
      <c r="BX212" s="59"/>
    </row>
    <row r="213" spans="60:76" ht="14.5" x14ac:dyDescent="0.35">
      <c r="BH213" s="59"/>
      <c r="BI213" s="59"/>
      <c r="BJ213" s="59"/>
      <c r="BK213" s="59"/>
      <c r="BL213" s="59"/>
      <c r="BM213" s="59"/>
      <c r="BN213" s="59"/>
      <c r="BO213" s="59"/>
      <c r="BP213" s="59"/>
      <c r="BQ213" s="59"/>
      <c r="BR213" s="59"/>
      <c r="BS213" s="59"/>
      <c r="BT213" s="59"/>
      <c r="BU213" s="59"/>
      <c r="BV213" s="59"/>
      <c r="BW213" s="59"/>
      <c r="BX213" s="59"/>
    </row>
    <row r="214" spans="60:76" ht="14.5" x14ac:dyDescent="0.35">
      <c r="BH214" s="59"/>
      <c r="BI214" s="59"/>
      <c r="BJ214" s="59"/>
      <c r="BK214" s="59"/>
      <c r="BL214" s="59"/>
      <c r="BM214" s="59"/>
      <c r="BN214" s="59"/>
      <c r="BO214" s="59"/>
      <c r="BP214" s="59"/>
      <c r="BQ214" s="59"/>
      <c r="BR214" s="59"/>
      <c r="BS214" s="59"/>
      <c r="BT214" s="59"/>
      <c r="BU214" s="59"/>
      <c r="BV214" s="59"/>
      <c r="BW214" s="59"/>
      <c r="BX214" s="59"/>
    </row>
    <row r="215" spans="60:76" ht="14.5" x14ac:dyDescent="0.35">
      <c r="BH215" s="59"/>
      <c r="BI215" s="59"/>
      <c r="BJ215" s="59"/>
      <c r="BK215" s="59"/>
      <c r="BL215" s="59"/>
      <c r="BM215" s="59"/>
      <c r="BN215" s="59"/>
      <c r="BO215" s="59"/>
      <c r="BP215" s="59"/>
      <c r="BQ215" s="59"/>
      <c r="BR215" s="59"/>
      <c r="BS215" s="59"/>
      <c r="BT215" s="59"/>
      <c r="BU215" s="59"/>
      <c r="BV215" s="59"/>
      <c r="BW215" s="59"/>
      <c r="BX215" s="59"/>
    </row>
    <row r="216" spans="60:76" ht="14.5" x14ac:dyDescent="0.35">
      <c r="BH216" s="59"/>
      <c r="BI216" s="59"/>
      <c r="BJ216" s="59"/>
      <c r="BK216" s="59"/>
      <c r="BL216" s="59"/>
      <c r="BM216" s="59"/>
      <c r="BN216" s="59"/>
      <c r="BO216" s="59"/>
      <c r="BP216" s="59"/>
      <c r="BQ216" s="59"/>
      <c r="BR216" s="59"/>
      <c r="BS216" s="59"/>
      <c r="BT216" s="59"/>
      <c r="BU216" s="59"/>
      <c r="BV216" s="59"/>
      <c r="BW216" s="59"/>
      <c r="BX216" s="59"/>
    </row>
    <row r="217" spans="60:76" ht="14.5" x14ac:dyDescent="0.35">
      <c r="BH217" s="59"/>
      <c r="BI217" s="59"/>
      <c r="BJ217" s="59"/>
      <c r="BK217" s="59"/>
      <c r="BL217" s="59"/>
      <c r="BM217" s="59"/>
      <c r="BN217" s="59"/>
      <c r="BO217" s="59"/>
      <c r="BP217" s="59"/>
      <c r="BQ217" s="59"/>
      <c r="BR217" s="59"/>
      <c r="BS217" s="59"/>
      <c r="BT217" s="59"/>
      <c r="BU217" s="59"/>
      <c r="BV217" s="59"/>
      <c r="BW217" s="59"/>
      <c r="BX217" s="59"/>
    </row>
    <row r="218" spans="60:76" ht="14.5" x14ac:dyDescent="0.35">
      <c r="BH218" s="59"/>
      <c r="BI218" s="59"/>
      <c r="BJ218" s="59"/>
      <c r="BK218" s="59"/>
      <c r="BL218" s="59"/>
      <c r="BM218" s="59"/>
      <c r="BN218" s="59"/>
      <c r="BO218" s="59"/>
      <c r="BP218" s="59"/>
      <c r="BQ218" s="59"/>
      <c r="BR218" s="59"/>
      <c r="BS218" s="59"/>
      <c r="BT218" s="59"/>
      <c r="BU218" s="59"/>
      <c r="BV218" s="59"/>
      <c r="BW218" s="59"/>
      <c r="BX218" s="59"/>
    </row>
    <row r="219" spans="60:76" ht="14.5" x14ac:dyDescent="0.35">
      <c r="BH219" s="59"/>
      <c r="BI219" s="59"/>
      <c r="BJ219" s="59"/>
      <c r="BK219" s="59"/>
      <c r="BL219" s="59"/>
      <c r="BM219" s="59"/>
      <c r="BN219" s="59"/>
      <c r="BO219" s="59"/>
      <c r="BP219" s="59"/>
      <c r="BQ219" s="59"/>
      <c r="BR219" s="59"/>
      <c r="BS219" s="59"/>
      <c r="BT219" s="59"/>
      <c r="BU219" s="59"/>
      <c r="BV219" s="59"/>
      <c r="BW219" s="59"/>
      <c r="BX219" s="59"/>
    </row>
    <row r="220" spans="60:76" ht="14.5" x14ac:dyDescent="0.35">
      <c r="BH220" s="59"/>
      <c r="BI220" s="59"/>
      <c r="BJ220" s="59"/>
      <c r="BK220" s="59"/>
      <c r="BL220" s="59"/>
      <c r="BM220" s="59"/>
      <c r="BN220" s="59"/>
      <c r="BO220" s="59"/>
      <c r="BP220" s="59"/>
      <c r="BQ220" s="59"/>
      <c r="BR220" s="59"/>
      <c r="BS220" s="59"/>
      <c r="BT220" s="59"/>
      <c r="BU220" s="59"/>
      <c r="BV220" s="59"/>
      <c r="BW220" s="59"/>
      <c r="BX220" s="59"/>
    </row>
    <row r="221" spans="60:76" ht="14.5" x14ac:dyDescent="0.35">
      <c r="BH221" s="59"/>
      <c r="BI221" s="59"/>
      <c r="BJ221" s="59"/>
      <c r="BK221" s="59"/>
      <c r="BL221" s="59"/>
      <c r="BM221" s="59"/>
      <c r="BN221" s="59"/>
      <c r="BO221" s="59"/>
      <c r="BP221" s="59"/>
      <c r="BQ221" s="59"/>
      <c r="BR221" s="59"/>
      <c r="BS221" s="59"/>
      <c r="BT221" s="59"/>
      <c r="BU221" s="59"/>
      <c r="BV221" s="59"/>
      <c r="BW221" s="59"/>
      <c r="BX221" s="59"/>
    </row>
    <row r="222" spans="60:76" ht="14.5" x14ac:dyDescent="0.35">
      <c r="BH222" s="59"/>
      <c r="BI222" s="59"/>
      <c r="BJ222" s="59"/>
      <c r="BK222" s="59"/>
      <c r="BL222" s="59"/>
      <c r="BM222" s="59"/>
      <c r="BN222" s="59"/>
      <c r="BO222" s="59"/>
      <c r="BP222" s="59"/>
      <c r="BQ222" s="59"/>
      <c r="BR222" s="59"/>
      <c r="BS222" s="59"/>
      <c r="BT222" s="59"/>
      <c r="BU222" s="59"/>
      <c r="BV222" s="59"/>
      <c r="BW222" s="59"/>
      <c r="BX222" s="59"/>
    </row>
    <row r="223" spans="60:76" ht="14.5" x14ac:dyDescent="0.35">
      <c r="BH223" s="59"/>
      <c r="BI223" s="59"/>
      <c r="BJ223" s="59"/>
      <c r="BK223" s="59"/>
      <c r="BL223" s="59"/>
      <c r="BM223" s="59"/>
      <c r="BN223" s="59"/>
      <c r="BO223" s="59"/>
      <c r="BP223" s="59"/>
      <c r="BQ223" s="59"/>
      <c r="BR223" s="59"/>
      <c r="BS223" s="59"/>
      <c r="BT223" s="59"/>
      <c r="BU223" s="59"/>
      <c r="BV223" s="59"/>
      <c r="BW223" s="59"/>
      <c r="BX223" s="59"/>
    </row>
    <row r="224" spans="60:76" ht="14.5" x14ac:dyDescent="0.35">
      <c r="BH224" s="59"/>
      <c r="BI224" s="59"/>
      <c r="BJ224" s="59"/>
      <c r="BK224" s="59"/>
      <c r="BL224" s="59"/>
      <c r="BM224" s="59"/>
      <c r="BN224" s="59"/>
      <c r="BO224" s="59"/>
      <c r="BP224" s="59"/>
      <c r="BQ224" s="59"/>
      <c r="BR224" s="59"/>
      <c r="BS224" s="59"/>
      <c r="BT224" s="59"/>
      <c r="BU224" s="59"/>
      <c r="BV224" s="59"/>
      <c r="BW224" s="59"/>
      <c r="BX224" s="59"/>
    </row>
    <row r="225" spans="60:76" ht="14.5" x14ac:dyDescent="0.35">
      <c r="BH225" s="59"/>
      <c r="BI225" s="59"/>
      <c r="BJ225" s="59"/>
      <c r="BK225" s="59"/>
      <c r="BL225" s="59"/>
      <c r="BM225" s="59"/>
      <c r="BN225" s="59"/>
      <c r="BO225" s="59"/>
      <c r="BP225" s="59"/>
      <c r="BQ225" s="59"/>
      <c r="BR225" s="59"/>
      <c r="BS225" s="59"/>
      <c r="BT225" s="59"/>
      <c r="BU225" s="59"/>
      <c r="BV225" s="59"/>
      <c r="BW225" s="59"/>
      <c r="BX225" s="59"/>
    </row>
    <row r="226" spans="60:76" ht="14.5" x14ac:dyDescent="0.35">
      <c r="BH226" s="59"/>
      <c r="BI226" s="59"/>
      <c r="BJ226" s="59"/>
      <c r="BK226" s="59"/>
      <c r="BL226" s="59"/>
      <c r="BM226" s="59"/>
      <c r="BN226" s="59"/>
      <c r="BO226" s="59"/>
      <c r="BP226" s="59"/>
      <c r="BQ226" s="59"/>
      <c r="BR226" s="59"/>
      <c r="BS226" s="59"/>
      <c r="BT226" s="59"/>
      <c r="BU226" s="59"/>
      <c r="BV226" s="59"/>
      <c r="BW226" s="59"/>
      <c r="BX226" s="59"/>
    </row>
    <row r="227" spans="60:76" ht="14.5" x14ac:dyDescent="0.35">
      <c r="BH227" s="59"/>
      <c r="BI227" s="59"/>
      <c r="BJ227" s="59"/>
      <c r="BK227" s="59"/>
      <c r="BL227" s="59"/>
      <c r="BM227" s="59"/>
      <c r="BN227" s="59"/>
      <c r="BO227" s="59"/>
      <c r="BP227" s="59"/>
      <c r="BQ227" s="59"/>
      <c r="BR227" s="59"/>
      <c r="BS227" s="59"/>
      <c r="BT227" s="59"/>
      <c r="BU227" s="59"/>
      <c r="BV227" s="59"/>
      <c r="BW227" s="59"/>
      <c r="BX227" s="59"/>
    </row>
    <row r="228" spans="60:76" ht="14.5" x14ac:dyDescent="0.35">
      <c r="BH228" s="59"/>
      <c r="BI228" s="59"/>
      <c r="BJ228" s="59"/>
      <c r="BK228" s="59"/>
      <c r="BL228" s="59"/>
      <c r="BM228" s="59"/>
      <c r="BN228" s="59"/>
      <c r="BO228" s="59"/>
      <c r="BP228" s="59"/>
      <c r="BQ228" s="59"/>
      <c r="BR228" s="59"/>
      <c r="BS228" s="59"/>
      <c r="BT228" s="59"/>
      <c r="BU228" s="59"/>
      <c r="BV228" s="59"/>
      <c r="BW228" s="59"/>
      <c r="BX228" s="59"/>
    </row>
    <row r="229" spans="60:76" ht="14.5" x14ac:dyDescent="0.35">
      <c r="BH229" s="59"/>
      <c r="BI229" s="59"/>
      <c r="BJ229" s="59"/>
      <c r="BK229" s="59"/>
      <c r="BL229" s="59"/>
      <c r="BM229" s="59"/>
      <c r="BN229" s="59"/>
      <c r="BO229" s="59"/>
      <c r="BP229" s="59"/>
      <c r="BQ229" s="59"/>
      <c r="BR229" s="59"/>
      <c r="BS229" s="59"/>
      <c r="BT229" s="59"/>
      <c r="BU229" s="59"/>
      <c r="BV229" s="59"/>
      <c r="BW229" s="59"/>
      <c r="BX229" s="59"/>
    </row>
    <row r="230" spans="60:76" ht="14.5" x14ac:dyDescent="0.35">
      <c r="BH230" s="59"/>
      <c r="BI230" s="59"/>
      <c r="BJ230" s="59"/>
      <c r="BK230" s="59"/>
      <c r="BL230" s="59"/>
      <c r="BM230" s="59"/>
      <c r="BN230" s="59"/>
      <c r="BO230" s="59"/>
      <c r="BP230" s="59"/>
      <c r="BQ230" s="59"/>
      <c r="BR230" s="59"/>
      <c r="BS230" s="59"/>
      <c r="BT230" s="59"/>
      <c r="BU230" s="59"/>
      <c r="BV230" s="59"/>
      <c r="BW230" s="59"/>
      <c r="BX230" s="59"/>
    </row>
    <row r="231" spans="60:76" ht="14.5" x14ac:dyDescent="0.35">
      <c r="BH231" s="59"/>
      <c r="BI231" s="59"/>
      <c r="BJ231" s="59"/>
      <c r="BK231" s="59"/>
      <c r="BL231" s="59"/>
      <c r="BM231" s="59"/>
      <c r="BN231" s="59"/>
      <c r="BO231" s="59"/>
      <c r="BP231" s="59"/>
      <c r="BQ231" s="59"/>
      <c r="BR231" s="59"/>
      <c r="BS231" s="59"/>
      <c r="BT231" s="59"/>
      <c r="BU231" s="59"/>
      <c r="BV231" s="59"/>
      <c r="BW231" s="59"/>
      <c r="BX231" s="59"/>
    </row>
    <row r="232" spans="60:76" ht="14.5" x14ac:dyDescent="0.35">
      <c r="BH232" s="59"/>
      <c r="BI232" s="59"/>
      <c r="BJ232" s="59"/>
      <c r="BK232" s="59"/>
      <c r="BL232" s="59"/>
      <c r="BM232" s="59"/>
      <c r="BN232" s="59"/>
      <c r="BO232" s="59"/>
      <c r="BP232" s="59"/>
      <c r="BQ232" s="59"/>
      <c r="BR232" s="59"/>
      <c r="BS232" s="59"/>
      <c r="BT232" s="59"/>
      <c r="BU232" s="59"/>
      <c r="BV232" s="59"/>
      <c r="BW232" s="59"/>
      <c r="BX232" s="59"/>
    </row>
    <row r="233" spans="60:76" ht="14.5" x14ac:dyDescent="0.35">
      <c r="BH233" s="59"/>
      <c r="BI233" s="59"/>
      <c r="BJ233" s="59"/>
      <c r="BK233" s="59"/>
      <c r="BL233" s="59"/>
      <c r="BM233" s="59"/>
      <c r="BN233" s="59"/>
      <c r="BO233" s="59"/>
      <c r="BP233" s="59"/>
      <c r="BQ233" s="59"/>
      <c r="BR233" s="59"/>
      <c r="BS233" s="59"/>
      <c r="BT233" s="59"/>
      <c r="BU233" s="59"/>
      <c r="BV233" s="59"/>
      <c r="BW233" s="59"/>
      <c r="BX233" s="59"/>
    </row>
    <row r="234" spans="60:76" ht="14.5" x14ac:dyDescent="0.35">
      <c r="BH234" s="59"/>
      <c r="BI234" s="59"/>
      <c r="BJ234" s="59"/>
      <c r="BK234" s="59"/>
      <c r="BL234" s="59"/>
      <c r="BM234" s="59"/>
      <c r="BN234" s="59"/>
      <c r="BO234" s="59"/>
      <c r="BP234" s="59"/>
      <c r="BQ234" s="59"/>
      <c r="BR234" s="59"/>
      <c r="BS234" s="59"/>
      <c r="BT234" s="59"/>
      <c r="BU234" s="59"/>
      <c r="BV234" s="59"/>
      <c r="BW234" s="59"/>
      <c r="BX234" s="59"/>
    </row>
    <row r="235" spans="60:76" ht="14.5" x14ac:dyDescent="0.35">
      <c r="BH235" s="59"/>
      <c r="BI235" s="59"/>
      <c r="BJ235" s="59"/>
      <c r="BK235" s="59"/>
      <c r="BL235" s="59"/>
      <c r="BM235" s="59"/>
      <c r="BN235" s="59"/>
      <c r="BO235" s="59"/>
      <c r="BP235" s="59"/>
      <c r="BQ235" s="59"/>
      <c r="BR235" s="59"/>
      <c r="BS235" s="59"/>
      <c r="BT235" s="59"/>
      <c r="BU235" s="59"/>
      <c r="BV235" s="59"/>
      <c r="BW235" s="59"/>
      <c r="BX235" s="59"/>
    </row>
    <row r="236" spans="60:76" ht="14.5" x14ac:dyDescent="0.35">
      <c r="BH236" s="59"/>
      <c r="BI236" s="59"/>
      <c r="BJ236" s="59"/>
      <c r="BK236" s="59"/>
      <c r="BL236" s="59"/>
      <c r="BM236" s="59"/>
      <c r="BN236" s="59"/>
      <c r="BO236" s="59"/>
      <c r="BP236" s="59"/>
      <c r="BQ236" s="59"/>
      <c r="BR236" s="59"/>
      <c r="BS236" s="59"/>
      <c r="BT236" s="59"/>
      <c r="BU236" s="59"/>
      <c r="BV236" s="59"/>
      <c r="BW236" s="59"/>
      <c r="BX236" s="59"/>
    </row>
    <row r="237" spans="60:76" ht="14.5" x14ac:dyDescent="0.35">
      <c r="BH237" s="59"/>
      <c r="BI237" s="59"/>
      <c r="BJ237" s="59"/>
      <c r="BK237" s="59"/>
      <c r="BL237" s="59"/>
      <c r="BM237" s="59"/>
      <c r="BN237" s="59"/>
      <c r="BO237" s="59"/>
      <c r="BP237" s="59"/>
      <c r="BQ237" s="59"/>
      <c r="BR237" s="59"/>
      <c r="BS237" s="59"/>
      <c r="BT237" s="59"/>
      <c r="BU237" s="59"/>
      <c r="BV237" s="59"/>
      <c r="BW237" s="59"/>
      <c r="BX237" s="59"/>
    </row>
    <row r="238" spans="60:76" ht="14.5" x14ac:dyDescent="0.35">
      <c r="BH238" s="59"/>
      <c r="BI238" s="59"/>
      <c r="BJ238" s="59"/>
      <c r="BK238" s="59"/>
      <c r="BL238" s="59"/>
      <c r="BM238" s="59"/>
      <c r="BN238" s="59"/>
      <c r="BO238" s="59"/>
      <c r="BP238" s="59"/>
      <c r="BQ238" s="59"/>
      <c r="BR238" s="59"/>
      <c r="BS238" s="59"/>
      <c r="BT238" s="59"/>
      <c r="BU238" s="59"/>
      <c r="BV238" s="59"/>
      <c r="BW238" s="59"/>
      <c r="BX238" s="59"/>
    </row>
    <row r="239" spans="60:76" ht="14.5" x14ac:dyDescent="0.35">
      <c r="BH239" s="59"/>
      <c r="BI239" s="59"/>
      <c r="BJ239" s="59"/>
      <c r="BK239" s="59"/>
      <c r="BL239" s="59"/>
      <c r="BM239" s="59"/>
      <c r="BN239" s="59"/>
      <c r="BO239" s="59"/>
      <c r="BP239" s="59"/>
      <c r="BQ239" s="59"/>
      <c r="BR239" s="59"/>
      <c r="BS239" s="59"/>
      <c r="BT239" s="59"/>
      <c r="BU239" s="59"/>
      <c r="BV239" s="59"/>
      <c r="BW239" s="59"/>
      <c r="BX239" s="59"/>
    </row>
    <row r="240" spans="60:76" ht="14.5" x14ac:dyDescent="0.35">
      <c r="BH240" s="59"/>
      <c r="BI240" s="59"/>
      <c r="BJ240" s="59"/>
      <c r="BK240" s="59"/>
      <c r="BL240" s="59"/>
      <c r="BM240" s="59"/>
      <c r="BN240" s="59"/>
      <c r="BO240" s="59"/>
      <c r="BP240" s="59"/>
      <c r="BQ240" s="59"/>
      <c r="BR240" s="59"/>
      <c r="BS240" s="59"/>
      <c r="BT240" s="59"/>
      <c r="BU240" s="59"/>
      <c r="BV240" s="59"/>
      <c r="BW240" s="59"/>
      <c r="BX240" s="59"/>
    </row>
    <row r="241" spans="60:76" ht="14.5" x14ac:dyDescent="0.35">
      <c r="BH241" s="59"/>
      <c r="BI241" s="59"/>
      <c r="BJ241" s="59"/>
      <c r="BK241" s="59"/>
      <c r="BL241" s="59"/>
      <c r="BM241" s="59"/>
      <c r="BN241" s="59"/>
      <c r="BO241" s="59"/>
      <c r="BP241" s="59"/>
      <c r="BQ241" s="59"/>
      <c r="BR241" s="59"/>
      <c r="BS241" s="59"/>
      <c r="BT241" s="59"/>
      <c r="BU241" s="59"/>
      <c r="BV241" s="59"/>
      <c r="BW241" s="59"/>
      <c r="BX241" s="59"/>
    </row>
    <row r="242" spans="60:76" ht="14.5" x14ac:dyDescent="0.35">
      <c r="BH242" s="59"/>
      <c r="BI242" s="59"/>
      <c r="BJ242" s="59"/>
      <c r="BK242" s="59"/>
      <c r="BL242" s="59"/>
      <c r="BM242" s="59"/>
      <c r="BN242" s="59"/>
      <c r="BO242" s="59"/>
      <c r="BP242" s="59"/>
      <c r="BQ242" s="59"/>
      <c r="BR242" s="59"/>
      <c r="BS242" s="59"/>
      <c r="BT242" s="59"/>
      <c r="BU242" s="59"/>
      <c r="BV242" s="59"/>
      <c r="BW242" s="59"/>
      <c r="BX242" s="59"/>
    </row>
    <row r="243" spans="60:76" ht="14.5" x14ac:dyDescent="0.35">
      <c r="BH243" s="59"/>
      <c r="BI243" s="59"/>
      <c r="BJ243" s="59"/>
      <c r="BK243" s="59"/>
      <c r="BL243" s="59"/>
      <c r="BM243" s="59"/>
      <c r="BN243" s="59"/>
      <c r="BO243" s="59"/>
      <c r="BP243" s="59"/>
      <c r="BQ243" s="59"/>
      <c r="BR243" s="59"/>
      <c r="BS243" s="59"/>
      <c r="BT243" s="59"/>
      <c r="BU243" s="59"/>
      <c r="BV243" s="59"/>
      <c r="BW243" s="59"/>
      <c r="BX243" s="59"/>
    </row>
    <row r="244" spans="60:76" ht="14.5" x14ac:dyDescent="0.35">
      <c r="BH244" s="59"/>
      <c r="BI244" s="59"/>
      <c r="BJ244" s="59"/>
      <c r="BK244" s="59"/>
      <c r="BL244" s="59"/>
      <c r="BM244" s="59"/>
      <c r="BN244" s="59"/>
      <c r="BO244" s="59"/>
      <c r="BP244" s="59"/>
      <c r="BQ244" s="59"/>
      <c r="BR244" s="59"/>
      <c r="BS244" s="59"/>
      <c r="BT244" s="59"/>
      <c r="BU244" s="59"/>
      <c r="BV244" s="59"/>
      <c r="BW244" s="59"/>
      <c r="BX244" s="59"/>
    </row>
    <row r="245" spans="60:76" ht="14.5" x14ac:dyDescent="0.35">
      <c r="BH245" s="59"/>
      <c r="BI245" s="59"/>
      <c r="BJ245" s="59"/>
      <c r="BK245" s="59"/>
      <c r="BL245" s="59"/>
      <c r="BM245" s="59"/>
      <c r="BN245" s="59"/>
      <c r="BO245" s="59"/>
      <c r="BP245" s="59"/>
      <c r="BQ245" s="59"/>
      <c r="BR245" s="59"/>
      <c r="BS245" s="59"/>
      <c r="BT245" s="59"/>
      <c r="BU245" s="59"/>
      <c r="BV245" s="59"/>
      <c r="BW245" s="59"/>
      <c r="BX245" s="59"/>
    </row>
    <row r="246" spans="60:76" ht="14.5" x14ac:dyDescent="0.35">
      <c r="BH246" s="59"/>
      <c r="BI246" s="59"/>
      <c r="BJ246" s="59"/>
      <c r="BK246" s="59"/>
      <c r="BL246" s="59"/>
      <c r="BM246" s="59"/>
      <c r="BN246" s="59"/>
      <c r="BO246" s="59"/>
      <c r="BP246" s="59"/>
      <c r="BQ246" s="59"/>
      <c r="BR246" s="59"/>
      <c r="BS246" s="59"/>
      <c r="BT246" s="59"/>
      <c r="BU246" s="59"/>
      <c r="BV246" s="59"/>
      <c r="BW246" s="59"/>
      <c r="BX246" s="59"/>
    </row>
    <row r="247" spans="60:76" ht="14.5" x14ac:dyDescent="0.35">
      <c r="BH247" s="59"/>
      <c r="BI247" s="59"/>
      <c r="BJ247" s="59"/>
      <c r="BK247" s="59"/>
      <c r="BL247" s="59"/>
      <c r="BM247" s="59"/>
      <c r="BN247" s="59"/>
      <c r="BO247" s="59"/>
      <c r="BP247" s="59"/>
      <c r="BQ247" s="59"/>
      <c r="BR247" s="59"/>
      <c r="BS247" s="59"/>
      <c r="BT247" s="59"/>
      <c r="BU247" s="59"/>
      <c r="BV247" s="59"/>
      <c r="BW247" s="59"/>
      <c r="BX247" s="59"/>
    </row>
    <row r="248" spans="60:76" ht="14.5" x14ac:dyDescent="0.35">
      <c r="BH248" s="59"/>
      <c r="BI248" s="59"/>
      <c r="BJ248" s="59"/>
      <c r="BK248" s="59"/>
      <c r="BL248" s="59"/>
      <c r="BM248" s="59"/>
      <c r="BN248" s="59"/>
      <c r="BO248" s="59"/>
      <c r="BP248" s="59"/>
      <c r="BQ248" s="59"/>
      <c r="BR248" s="59"/>
      <c r="BS248" s="59"/>
      <c r="BT248" s="59"/>
      <c r="BU248" s="59"/>
      <c r="BV248" s="59"/>
      <c r="BW248" s="59"/>
      <c r="BX248" s="59"/>
    </row>
    <row r="249" spans="60:76" ht="14.5" x14ac:dyDescent="0.35">
      <c r="BH249" s="59"/>
      <c r="BI249" s="59"/>
      <c r="BJ249" s="59"/>
      <c r="BK249" s="59"/>
      <c r="BL249" s="59"/>
      <c r="BM249" s="59"/>
      <c r="BN249" s="59"/>
      <c r="BO249" s="59"/>
      <c r="BP249" s="59"/>
      <c r="BQ249" s="59"/>
      <c r="BR249" s="59"/>
      <c r="BS249" s="59"/>
      <c r="BT249" s="59"/>
      <c r="BU249" s="59"/>
      <c r="BV249" s="59"/>
      <c r="BW249" s="59"/>
      <c r="BX249" s="59"/>
    </row>
    <row r="250" spans="60:76" ht="14.5" x14ac:dyDescent="0.35">
      <c r="BH250" s="59"/>
      <c r="BI250" s="59"/>
      <c r="BJ250" s="59"/>
      <c r="BK250" s="59"/>
      <c r="BL250" s="59"/>
      <c r="BM250" s="59"/>
      <c r="BN250" s="59"/>
      <c r="BO250" s="59"/>
      <c r="BP250" s="59"/>
      <c r="BQ250" s="59"/>
      <c r="BR250" s="59"/>
      <c r="BS250" s="59"/>
      <c r="BT250" s="59"/>
      <c r="BU250" s="59"/>
      <c r="BV250" s="59"/>
      <c r="BW250" s="59"/>
      <c r="BX250" s="59"/>
    </row>
    <row r="251" spans="60:76" ht="14.5" x14ac:dyDescent="0.35">
      <c r="BH251" s="59"/>
      <c r="BI251" s="59"/>
      <c r="BJ251" s="59"/>
      <c r="BK251" s="59"/>
      <c r="BL251" s="59"/>
      <c r="BM251" s="59"/>
      <c r="BN251" s="59"/>
      <c r="BO251" s="59"/>
      <c r="BP251" s="59"/>
      <c r="BQ251" s="59"/>
      <c r="BR251" s="59"/>
      <c r="BS251" s="59"/>
      <c r="BT251" s="59"/>
      <c r="BU251" s="59"/>
      <c r="BV251" s="59"/>
      <c r="BW251" s="59"/>
      <c r="BX251" s="59"/>
    </row>
    <row r="252" spans="60:76" ht="14.5" x14ac:dyDescent="0.35">
      <c r="BH252" s="59"/>
      <c r="BI252" s="59"/>
      <c r="BJ252" s="59"/>
      <c r="BK252" s="59"/>
      <c r="BL252" s="59"/>
      <c r="BM252" s="59"/>
      <c r="BN252" s="59"/>
      <c r="BO252" s="59"/>
      <c r="BP252" s="59"/>
      <c r="BQ252" s="59"/>
      <c r="BR252" s="59"/>
      <c r="BS252" s="59"/>
      <c r="BT252" s="59"/>
      <c r="BU252" s="59"/>
      <c r="BV252" s="59"/>
      <c r="BW252" s="59"/>
      <c r="BX252" s="59"/>
    </row>
    <row r="253" spans="60:76" ht="14.5" x14ac:dyDescent="0.35">
      <c r="BH253" s="59"/>
      <c r="BI253" s="59"/>
      <c r="BJ253" s="59"/>
      <c r="BK253" s="59"/>
      <c r="BL253" s="59"/>
      <c r="BM253" s="59"/>
      <c r="BN253" s="59"/>
      <c r="BO253" s="59"/>
      <c r="BP253" s="59"/>
      <c r="BQ253" s="59"/>
      <c r="BR253" s="59"/>
      <c r="BS253" s="59"/>
      <c r="BT253" s="59"/>
      <c r="BU253" s="59"/>
      <c r="BV253" s="59"/>
      <c r="BW253" s="59"/>
      <c r="BX253" s="59"/>
    </row>
    <row r="254" spans="60:76" ht="14.5" x14ac:dyDescent="0.35">
      <c r="BH254" s="59"/>
      <c r="BI254" s="59"/>
      <c r="BJ254" s="59"/>
      <c r="BK254" s="59"/>
      <c r="BL254" s="59"/>
      <c r="BM254" s="59"/>
      <c r="BN254" s="59"/>
      <c r="BO254" s="59"/>
      <c r="BP254" s="59"/>
      <c r="BQ254" s="59"/>
      <c r="BR254" s="59"/>
      <c r="BS254" s="59"/>
      <c r="BT254" s="59"/>
      <c r="BU254" s="59"/>
      <c r="BV254" s="59"/>
      <c r="BW254" s="59"/>
      <c r="BX254" s="59"/>
    </row>
    <row r="255" spans="60:76" ht="14.5" x14ac:dyDescent="0.35">
      <c r="BH255" s="59"/>
      <c r="BI255" s="59"/>
      <c r="BJ255" s="59"/>
      <c r="BK255" s="59"/>
      <c r="BL255" s="59"/>
      <c r="BM255" s="59"/>
      <c r="BN255" s="59"/>
      <c r="BO255" s="59"/>
      <c r="BP255" s="59"/>
      <c r="BQ255" s="59"/>
      <c r="BR255" s="59"/>
      <c r="BS255" s="59"/>
      <c r="BT255" s="59"/>
      <c r="BU255" s="59"/>
      <c r="BV255" s="59"/>
      <c r="BW255" s="59"/>
      <c r="BX255" s="59"/>
    </row>
    <row r="256" spans="60:76" ht="14.5" x14ac:dyDescent="0.35">
      <c r="BH256" s="59"/>
      <c r="BI256" s="59"/>
      <c r="BJ256" s="59"/>
      <c r="BK256" s="59"/>
      <c r="BL256" s="59"/>
      <c r="BM256" s="59"/>
      <c r="BN256" s="59"/>
      <c r="BO256" s="59"/>
      <c r="BP256" s="59"/>
      <c r="BQ256" s="59"/>
      <c r="BR256" s="59"/>
      <c r="BS256" s="59"/>
      <c r="BT256" s="59"/>
      <c r="BU256" s="59"/>
      <c r="BV256" s="59"/>
      <c r="BW256" s="59"/>
      <c r="BX256" s="59"/>
    </row>
    <row r="257" spans="60:76" ht="14.5" x14ac:dyDescent="0.35">
      <c r="BH257" s="59"/>
      <c r="BI257" s="59"/>
      <c r="BJ257" s="59"/>
      <c r="BK257" s="59"/>
      <c r="BL257" s="59"/>
      <c r="BM257" s="59"/>
      <c r="BN257" s="59"/>
      <c r="BO257" s="59"/>
      <c r="BP257" s="59"/>
      <c r="BQ257" s="59"/>
      <c r="BR257" s="59"/>
      <c r="BS257" s="59"/>
      <c r="BT257" s="59"/>
      <c r="BU257" s="59"/>
      <c r="BV257" s="59"/>
      <c r="BW257" s="59"/>
      <c r="BX257" s="59"/>
    </row>
    <row r="258" spans="60:76" ht="14.5" x14ac:dyDescent="0.35">
      <c r="BH258" s="59"/>
      <c r="BI258" s="59"/>
      <c r="BJ258" s="59"/>
      <c r="BK258" s="59"/>
      <c r="BL258" s="59"/>
      <c r="BM258" s="59"/>
      <c r="BN258" s="59"/>
      <c r="BO258" s="59"/>
      <c r="BP258" s="59"/>
      <c r="BQ258" s="59"/>
      <c r="BR258" s="59"/>
      <c r="BS258" s="59"/>
      <c r="BT258" s="59"/>
      <c r="BU258" s="59"/>
      <c r="BV258" s="59"/>
      <c r="BW258" s="59"/>
      <c r="BX258" s="59"/>
    </row>
    <row r="259" spans="60:76" ht="14.5" x14ac:dyDescent="0.35">
      <c r="BH259" s="59"/>
      <c r="BI259" s="59"/>
      <c r="BJ259" s="59"/>
      <c r="BK259" s="59"/>
      <c r="BL259" s="59"/>
      <c r="BM259" s="59"/>
      <c r="BN259" s="59"/>
      <c r="BO259" s="59"/>
      <c r="BP259" s="59"/>
      <c r="BQ259" s="59"/>
      <c r="BR259" s="59"/>
      <c r="BS259" s="59"/>
      <c r="BT259" s="59"/>
      <c r="BU259" s="59"/>
      <c r="BV259" s="59"/>
      <c r="BW259" s="59"/>
      <c r="BX259" s="59"/>
    </row>
    <row r="260" spans="60:76" ht="14.5" x14ac:dyDescent="0.35">
      <c r="BH260" s="59"/>
      <c r="BI260" s="59"/>
      <c r="BJ260" s="59"/>
      <c r="BK260" s="59"/>
      <c r="BL260" s="59"/>
      <c r="BM260" s="59"/>
      <c r="BN260" s="59"/>
      <c r="BO260" s="59"/>
      <c r="BP260" s="59"/>
      <c r="BQ260" s="59"/>
      <c r="BR260" s="59"/>
      <c r="BS260" s="59"/>
      <c r="BT260" s="59"/>
      <c r="BU260" s="59"/>
      <c r="BV260" s="59"/>
      <c r="BW260" s="59"/>
      <c r="BX260" s="59"/>
    </row>
    <row r="261" spans="60:76" ht="14.5" x14ac:dyDescent="0.35">
      <c r="BH261" s="59"/>
      <c r="BI261" s="59"/>
      <c r="BJ261" s="59"/>
      <c r="BK261" s="59"/>
      <c r="BL261" s="59"/>
      <c r="BM261" s="59"/>
      <c r="BN261" s="59"/>
      <c r="BO261" s="59"/>
      <c r="BP261" s="59"/>
      <c r="BQ261" s="59"/>
      <c r="BR261" s="59"/>
      <c r="BS261" s="59"/>
      <c r="BT261" s="59"/>
      <c r="BU261" s="59"/>
      <c r="BV261" s="59"/>
      <c r="BW261" s="59"/>
      <c r="BX261" s="59"/>
    </row>
    <row r="262" spans="60:76" ht="14.5" x14ac:dyDescent="0.35">
      <c r="BH262" s="59"/>
      <c r="BI262" s="59"/>
      <c r="BJ262" s="59"/>
      <c r="BK262" s="59"/>
      <c r="BL262" s="59"/>
      <c r="BM262" s="59"/>
      <c r="BN262" s="59"/>
      <c r="BO262" s="59"/>
      <c r="BP262" s="59"/>
      <c r="BQ262" s="59"/>
      <c r="BR262" s="59"/>
      <c r="BS262" s="59"/>
      <c r="BT262" s="59"/>
      <c r="BU262" s="59"/>
      <c r="BV262" s="59"/>
      <c r="BW262" s="59"/>
      <c r="BX262" s="59"/>
    </row>
    <row r="263" spans="60:76" ht="14.5" x14ac:dyDescent="0.35">
      <c r="BH263" s="59"/>
      <c r="BI263" s="59"/>
      <c r="BJ263" s="59"/>
      <c r="BK263" s="59"/>
      <c r="BL263" s="59"/>
      <c r="BM263" s="59"/>
      <c r="BN263" s="59"/>
      <c r="BO263" s="59"/>
      <c r="BP263" s="59"/>
      <c r="BQ263" s="59"/>
      <c r="BR263" s="59"/>
      <c r="BS263" s="59"/>
      <c r="BT263" s="59"/>
      <c r="BU263" s="59"/>
      <c r="BV263" s="59"/>
      <c r="BW263" s="59"/>
      <c r="BX263" s="59"/>
    </row>
    <row r="264" spans="60:76" ht="14.5" x14ac:dyDescent="0.35">
      <c r="BH264" s="59"/>
      <c r="BI264" s="59"/>
      <c r="BJ264" s="59"/>
      <c r="BK264" s="59"/>
      <c r="BL264" s="59"/>
      <c r="BM264" s="59"/>
      <c r="BN264" s="59"/>
      <c r="BO264" s="59"/>
      <c r="BP264" s="59"/>
      <c r="BQ264" s="59"/>
      <c r="BR264" s="59"/>
      <c r="BS264" s="59"/>
      <c r="BT264" s="59"/>
      <c r="BU264" s="59"/>
      <c r="BV264" s="59"/>
      <c r="BW264" s="59"/>
      <c r="BX264" s="59"/>
    </row>
    <row r="265" spans="60:76" ht="14.5" x14ac:dyDescent="0.35">
      <c r="BH265" s="59"/>
      <c r="BI265" s="59"/>
      <c r="BJ265" s="59"/>
      <c r="BK265" s="59"/>
      <c r="BL265" s="59"/>
      <c r="BM265" s="59"/>
      <c r="BN265" s="59"/>
      <c r="BO265" s="59"/>
      <c r="BP265" s="59"/>
      <c r="BQ265" s="59"/>
      <c r="BR265" s="59"/>
      <c r="BS265" s="59"/>
      <c r="BT265" s="59"/>
      <c r="BU265" s="59"/>
      <c r="BV265" s="59"/>
      <c r="BW265" s="59"/>
      <c r="BX265" s="59"/>
    </row>
    <row r="266" spans="60:76" ht="14.5" x14ac:dyDescent="0.35">
      <c r="BH266" s="59"/>
      <c r="BI266" s="59"/>
      <c r="BJ266" s="59"/>
      <c r="BK266" s="59"/>
      <c r="BL266" s="59"/>
      <c r="BM266" s="59"/>
      <c r="BN266" s="59"/>
      <c r="BO266" s="59"/>
      <c r="BP266" s="59"/>
      <c r="BQ266" s="59"/>
      <c r="BR266" s="59"/>
      <c r="BS266" s="59"/>
      <c r="BT266" s="59"/>
      <c r="BU266" s="59"/>
      <c r="BV266" s="59"/>
      <c r="BW266" s="59"/>
      <c r="BX266" s="59"/>
    </row>
    <row r="267" spans="60:76" ht="14.5" x14ac:dyDescent="0.35">
      <c r="BH267" s="59"/>
      <c r="BI267" s="59"/>
      <c r="BJ267" s="59"/>
      <c r="BK267" s="59"/>
      <c r="BL267" s="59"/>
      <c r="BM267" s="59"/>
      <c r="BN267" s="59"/>
      <c r="BO267" s="59"/>
      <c r="BP267" s="59"/>
      <c r="BQ267" s="59"/>
      <c r="BR267" s="59"/>
      <c r="BS267" s="59"/>
      <c r="BT267" s="59"/>
      <c r="BU267" s="59"/>
      <c r="BV267" s="59"/>
      <c r="BW267" s="59"/>
      <c r="BX267" s="59"/>
    </row>
    <row r="268" spans="60:76" ht="14.5" x14ac:dyDescent="0.35">
      <c r="BH268" s="59"/>
      <c r="BI268" s="59"/>
      <c r="BJ268" s="59"/>
      <c r="BK268" s="59"/>
      <c r="BL268" s="59"/>
      <c r="BM268" s="59"/>
      <c r="BN268" s="59"/>
      <c r="BO268" s="59"/>
      <c r="BP268" s="59"/>
      <c r="BQ268" s="59"/>
      <c r="BR268" s="59"/>
      <c r="BS268" s="59"/>
      <c r="BT268" s="59"/>
      <c r="BU268" s="59"/>
      <c r="BV268" s="59"/>
      <c r="BW268" s="59"/>
      <c r="BX268" s="59"/>
    </row>
    <row r="269" spans="60:76" ht="14.5" x14ac:dyDescent="0.35">
      <c r="BH269" s="59"/>
      <c r="BI269" s="59"/>
      <c r="BJ269" s="59"/>
      <c r="BK269" s="59"/>
      <c r="BL269" s="59"/>
      <c r="BM269" s="59"/>
      <c r="BN269" s="59"/>
      <c r="BO269" s="59"/>
      <c r="BP269" s="59"/>
      <c r="BQ269" s="59"/>
      <c r="BR269" s="59"/>
      <c r="BS269" s="59"/>
      <c r="BT269" s="59"/>
      <c r="BU269" s="59"/>
      <c r="BV269" s="59"/>
      <c r="BW269" s="59"/>
      <c r="BX269" s="59"/>
    </row>
    <row r="270" spans="60:76" ht="14.5" x14ac:dyDescent="0.35">
      <c r="BH270" s="59"/>
      <c r="BI270" s="59"/>
      <c r="BJ270" s="59"/>
      <c r="BK270" s="59"/>
      <c r="BL270" s="59"/>
      <c r="BM270" s="59"/>
      <c r="BN270" s="59"/>
      <c r="BO270" s="59"/>
      <c r="BP270" s="59"/>
      <c r="BQ270" s="59"/>
      <c r="BR270" s="59"/>
      <c r="BS270" s="59"/>
      <c r="BT270" s="59"/>
      <c r="BU270" s="59"/>
      <c r="BV270" s="59"/>
      <c r="BW270" s="59"/>
      <c r="BX270" s="59"/>
    </row>
    <row r="271" spans="60:76" ht="14.5" x14ac:dyDescent="0.35">
      <c r="BH271" s="59"/>
      <c r="BI271" s="59"/>
      <c r="BJ271" s="59"/>
      <c r="BK271" s="59"/>
      <c r="BL271" s="59"/>
      <c r="BM271" s="59"/>
      <c r="BN271" s="59"/>
      <c r="BO271" s="59"/>
      <c r="BP271" s="59"/>
      <c r="BQ271" s="59"/>
      <c r="BR271" s="59"/>
      <c r="BS271" s="59"/>
      <c r="BT271" s="59"/>
      <c r="BU271" s="59"/>
      <c r="BV271" s="59"/>
      <c r="BW271" s="59"/>
      <c r="BX271" s="59"/>
    </row>
    <row r="272" spans="60:76" ht="14.5" x14ac:dyDescent="0.35">
      <c r="BH272" s="59"/>
      <c r="BI272" s="59"/>
      <c r="BJ272" s="59"/>
      <c r="BK272" s="59"/>
      <c r="BL272" s="59"/>
      <c r="BM272" s="59"/>
      <c r="BN272" s="59"/>
      <c r="BO272" s="59"/>
      <c r="BP272" s="59"/>
      <c r="BQ272" s="59"/>
      <c r="BR272" s="59"/>
      <c r="BS272" s="59"/>
      <c r="BT272" s="59"/>
      <c r="BU272" s="59"/>
      <c r="BV272" s="59"/>
      <c r="BW272" s="59"/>
      <c r="BX272" s="59"/>
    </row>
    <row r="273" spans="60:76" ht="14.5" x14ac:dyDescent="0.35">
      <c r="BH273" s="59"/>
      <c r="BI273" s="59"/>
      <c r="BJ273" s="59"/>
      <c r="BK273" s="59"/>
      <c r="BL273" s="59"/>
      <c r="BM273" s="59"/>
      <c r="BN273" s="59"/>
      <c r="BO273" s="59"/>
      <c r="BP273" s="59"/>
      <c r="BQ273" s="59"/>
      <c r="BR273" s="59"/>
      <c r="BS273" s="59"/>
      <c r="BT273" s="59"/>
      <c r="BU273" s="59"/>
      <c r="BV273" s="59"/>
      <c r="BW273" s="59"/>
      <c r="BX273" s="59"/>
    </row>
    <row r="274" spans="60:76" ht="14.5" x14ac:dyDescent="0.35">
      <c r="BH274" s="59"/>
      <c r="BI274" s="59"/>
      <c r="BJ274" s="59"/>
      <c r="BK274" s="59"/>
      <c r="BL274" s="59"/>
      <c r="BM274" s="59"/>
      <c r="BN274" s="59"/>
      <c r="BO274" s="59"/>
      <c r="BP274" s="59"/>
      <c r="BQ274" s="59"/>
      <c r="BR274" s="59"/>
      <c r="BS274" s="59"/>
      <c r="BT274" s="59"/>
      <c r="BU274" s="59"/>
      <c r="BV274" s="59"/>
      <c r="BW274" s="59"/>
      <c r="BX274" s="59"/>
    </row>
    <row r="275" spans="60:76" ht="14.5" x14ac:dyDescent="0.35">
      <c r="BH275" s="59"/>
      <c r="BI275" s="59"/>
      <c r="BJ275" s="59"/>
      <c r="BK275" s="59"/>
      <c r="BL275" s="59"/>
      <c r="BM275" s="59"/>
      <c r="BN275" s="59"/>
      <c r="BO275" s="59"/>
      <c r="BP275" s="59"/>
      <c r="BQ275" s="59"/>
      <c r="BR275" s="59"/>
      <c r="BS275" s="59"/>
      <c r="BT275" s="59"/>
      <c r="BU275" s="59"/>
      <c r="BV275" s="59"/>
      <c r="BW275" s="59"/>
      <c r="BX275" s="59"/>
    </row>
    <row r="276" spans="60:76" ht="14.5" x14ac:dyDescent="0.35">
      <c r="BH276" s="59"/>
      <c r="BI276" s="59"/>
      <c r="BJ276" s="59"/>
      <c r="BK276" s="59"/>
      <c r="BL276" s="59"/>
      <c r="BM276" s="59"/>
      <c r="BN276" s="59"/>
      <c r="BO276" s="59"/>
      <c r="BP276" s="59"/>
      <c r="BQ276" s="59"/>
      <c r="BR276" s="59"/>
      <c r="BS276" s="59"/>
      <c r="BT276" s="59"/>
      <c r="BU276" s="59"/>
      <c r="BV276" s="59"/>
      <c r="BW276" s="59"/>
      <c r="BX276" s="59"/>
    </row>
    <row r="277" spans="60:76" ht="14.5" x14ac:dyDescent="0.35">
      <c r="BH277" s="59"/>
      <c r="BI277" s="59"/>
      <c r="BJ277" s="59"/>
      <c r="BK277" s="59"/>
      <c r="BL277" s="59"/>
      <c r="BM277" s="59"/>
      <c r="BN277" s="59"/>
      <c r="BO277" s="59"/>
      <c r="BP277" s="59"/>
      <c r="BQ277" s="59"/>
      <c r="BR277" s="59"/>
      <c r="BS277" s="59"/>
      <c r="BT277" s="59"/>
      <c r="BU277" s="59"/>
      <c r="BV277" s="59"/>
      <c r="BW277" s="59"/>
      <c r="BX277" s="59"/>
    </row>
    <row r="278" spans="60:76" ht="14.5" x14ac:dyDescent="0.35">
      <c r="BH278" s="59"/>
      <c r="BI278" s="59"/>
      <c r="BJ278" s="59"/>
      <c r="BK278" s="59"/>
      <c r="BL278" s="59"/>
      <c r="BM278" s="59"/>
      <c r="BN278" s="59"/>
      <c r="BO278" s="59"/>
      <c r="BP278" s="59"/>
      <c r="BQ278" s="59"/>
      <c r="BR278" s="59"/>
      <c r="BS278" s="59"/>
      <c r="BT278" s="59"/>
      <c r="BU278" s="59"/>
      <c r="BV278" s="59"/>
      <c r="BW278" s="59"/>
      <c r="BX278" s="59"/>
    </row>
    <row r="279" spans="60:76" ht="14.5" x14ac:dyDescent="0.35">
      <c r="BH279" s="59"/>
      <c r="BI279" s="59"/>
      <c r="BJ279" s="59"/>
      <c r="BK279" s="59"/>
      <c r="BL279" s="59"/>
      <c r="BM279" s="59"/>
      <c r="BN279" s="59"/>
      <c r="BO279" s="59"/>
      <c r="BP279" s="59"/>
      <c r="BQ279" s="59"/>
      <c r="BR279" s="59"/>
      <c r="BS279" s="59"/>
      <c r="BT279" s="59"/>
      <c r="BU279" s="59"/>
      <c r="BV279" s="59"/>
      <c r="BW279" s="59"/>
      <c r="BX279" s="59"/>
    </row>
    <row r="280" spans="60:76" ht="14.5" x14ac:dyDescent="0.35">
      <c r="BH280" s="59"/>
      <c r="BI280" s="59"/>
      <c r="BJ280" s="59"/>
      <c r="BK280" s="59"/>
      <c r="BL280" s="59"/>
      <c r="BM280" s="59"/>
      <c r="BN280" s="59"/>
      <c r="BO280" s="59"/>
      <c r="BP280" s="59"/>
      <c r="BQ280" s="59"/>
      <c r="BR280" s="59"/>
      <c r="BS280" s="59"/>
      <c r="BT280" s="59"/>
      <c r="BU280" s="59"/>
      <c r="BV280" s="59"/>
      <c r="BW280" s="59"/>
      <c r="BX280" s="59"/>
    </row>
    <row r="281" spans="60:76" ht="14.5" x14ac:dyDescent="0.35">
      <c r="BH281" s="59"/>
      <c r="BI281" s="59"/>
      <c r="BJ281" s="59"/>
      <c r="BK281" s="59"/>
      <c r="BL281" s="59"/>
      <c r="BM281" s="59"/>
      <c r="BN281" s="59"/>
      <c r="BO281" s="59"/>
      <c r="BP281" s="59"/>
      <c r="BQ281" s="59"/>
      <c r="BR281" s="59"/>
      <c r="BS281" s="59"/>
      <c r="BT281" s="59"/>
      <c r="BU281" s="59"/>
      <c r="BV281" s="59"/>
      <c r="BW281" s="59"/>
      <c r="BX281" s="59"/>
    </row>
    <row r="282" spans="60:76" ht="14.5" x14ac:dyDescent="0.35">
      <c r="BH282" s="59"/>
      <c r="BI282" s="59"/>
      <c r="BJ282" s="59"/>
      <c r="BK282" s="59"/>
      <c r="BL282" s="59"/>
      <c r="BM282" s="59"/>
      <c r="BN282" s="59"/>
      <c r="BO282" s="59"/>
      <c r="BP282" s="59"/>
      <c r="BQ282" s="59"/>
      <c r="BR282" s="59"/>
      <c r="BS282" s="59"/>
      <c r="BT282" s="59"/>
      <c r="BU282" s="59"/>
      <c r="BV282" s="59"/>
      <c r="BW282" s="59"/>
      <c r="BX282" s="59"/>
    </row>
    <row r="283" spans="60:76" ht="14.5" x14ac:dyDescent="0.35">
      <c r="BH283" s="59"/>
      <c r="BI283" s="59"/>
      <c r="BJ283" s="59"/>
      <c r="BK283" s="59"/>
      <c r="BL283" s="59"/>
      <c r="BM283" s="59"/>
      <c r="BN283" s="59"/>
      <c r="BO283" s="59"/>
      <c r="BP283" s="59"/>
      <c r="BQ283" s="59"/>
      <c r="BR283" s="59"/>
      <c r="BS283" s="59"/>
      <c r="BT283" s="59"/>
      <c r="BU283" s="59"/>
      <c r="BV283" s="59"/>
      <c r="BW283" s="59"/>
      <c r="BX283" s="59"/>
    </row>
    <row r="284" spans="60:76" ht="14.5" x14ac:dyDescent="0.35">
      <c r="BH284" s="59"/>
      <c r="BI284" s="59"/>
      <c r="BJ284" s="59"/>
      <c r="BK284" s="59"/>
      <c r="BL284" s="59"/>
      <c r="BM284" s="59"/>
      <c r="BN284" s="59"/>
      <c r="BO284" s="59"/>
      <c r="BP284" s="59"/>
      <c r="BQ284" s="59"/>
      <c r="BR284" s="59"/>
      <c r="BS284" s="59"/>
      <c r="BT284" s="59"/>
      <c r="BU284" s="59"/>
      <c r="BV284" s="59"/>
      <c r="BW284" s="59"/>
      <c r="BX284" s="59"/>
    </row>
    <row r="285" spans="60:76" ht="14.5" x14ac:dyDescent="0.35">
      <c r="BH285" s="59"/>
      <c r="BI285" s="59"/>
      <c r="BJ285" s="59"/>
      <c r="BK285" s="59"/>
      <c r="BL285" s="59"/>
      <c r="BM285" s="59"/>
      <c r="BN285" s="59"/>
      <c r="BO285" s="59"/>
      <c r="BP285" s="59"/>
      <c r="BQ285" s="59"/>
      <c r="BR285" s="59"/>
      <c r="BS285" s="59"/>
      <c r="BT285" s="59"/>
      <c r="BU285" s="59"/>
      <c r="BV285" s="59"/>
      <c r="BW285" s="59"/>
      <c r="BX285" s="59"/>
    </row>
    <row r="286" spans="60:76" ht="14.5" x14ac:dyDescent="0.35">
      <c r="BH286" s="59"/>
      <c r="BI286" s="59"/>
      <c r="BJ286" s="59"/>
      <c r="BK286" s="59"/>
      <c r="BL286" s="59"/>
      <c r="BM286" s="59"/>
      <c r="BN286" s="59"/>
      <c r="BO286" s="59"/>
      <c r="BP286" s="59"/>
      <c r="BQ286" s="59"/>
      <c r="BR286" s="59"/>
      <c r="BS286" s="59"/>
      <c r="BT286" s="59"/>
      <c r="BU286" s="59"/>
      <c r="BV286" s="59"/>
      <c r="BW286" s="59"/>
      <c r="BX286" s="59"/>
    </row>
    <row r="287" spans="60:76" ht="14.5" x14ac:dyDescent="0.35">
      <c r="BH287" s="59"/>
      <c r="BI287" s="59"/>
      <c r="BJ287" s="59"/>
      <c r="BK287" s="59"/>
      <c r="BL287" s="59"/>
      <c r="BM287" s="59"/>
      <c r="BN287" s="59"/>
      <c r="BO287" s="59"/>
      <c r="BP287" s="59"/>
      <c r="BQ287" s="59"/>
      <c r="BR287" s="59"/>
      <c r="BS287" s="59"/>
      <c r="BT287" s="59"/>
      <c r="BU287" s="59"/>
      <c r="BV287" s="59"/>
      <c r="BW287" s="59"/>
      <c r="BX287" s="59"/>
    </row>
    <row r="288" spans="60:76" ht="14.5" x14ac:dyDescent="0.35">
      <c r="BH288" s="59"/>
      <c r="BI288" s="59"/>
      <c r="BJ288" s="59"/>
      <c r="BK288" s="59"/>
      <c r="BL288" s="59"/>
      <c r="BM288" s="59"/>
      <c r="BN288" s="59"/>
      <c r="BO288" s="59"/>
      <c r="BP288" s="59"/>
      <c r="BQ288" s="59"/>
      <c r="BR288" s="59"/>
      <c r="BS288" s="59"/>
      <c r="BT288" s="59"/>
      <c r="BU288" s="59"/>
      <c r="BV288" s="59"/>
      <c r="BW288" s="59"/>
      <c r="BX288" s="59"/>
    </row>
    <row r="289" spans="60:76" ht="14.5" x14ac:dyDescent="0.35">
      <c r="BH289" s="59"/>
      <c r="BI289" s="59"/>
      <c r="BJ289" s="59"/>
      <c r="BK289" s="59"/>
      <c r="BL289" s="59"/>
      <c r="BM289" s="59"/>
      <c r="BN289" s="59"/>
      <c r="BO289" s="59"/>
      <c r="BP289" s="59"/>
      <c r="BQ289" s="59"/>
      <c r="BR289" s="59"/>
      <c r="BS289" s="59"/>
      <c r="BT289" s="59"/>
      <c r="BU289" s="59"/>
      <c r="BV289" s="59"/>
      <c r="BW289" s="59"/>
      <c r="BX289" s="59"/>
    </row>
    <row r="290" spans="60:76" ht="14.5" x14ac:dyDescent="0.35">
      <c r="BH290" s="59"/>
      <c r="BI290" s="59"/>
      <c r="BJ290" s="59"/>
      <c r="BK290" s="59"/>
      <c r="BL290" s="59"/>
      <c r="BM290" s="59"/>
      <c r="BN290" s="59"/>
      <c r="BO290" s="59"/>
      <c r="BP290" s="59"/>
      <c r="BQ290" s="59"/>
      <c r="BR290" s="59"/>
      <c r="BS290" s="59"/>
      <c r="BT290" s="59"/>
      <c r="BU290" s="59"/>
      <c r="BV290" s="59"/>
      <c r="BW290" s="59"/>
      <c r="BX290" s="59"/>
    </row>
    <row r="291" spans="60:76" ht="14.5" x14ac:dyDescent="0.35">
      <c r="BH291" s="59"/>
      <c r="BI291" s="59"/>
      <c r="BJ291" s="59"/>
      <c r="BK291" s="59"/>
      <c r="BL291" s="59"/>
      <c r="BM291" s="59"/>
      <c r="BN291" s="59"/>
      <c r="BO291" s="59"/>
      <c r="BP291" s="59"/>
      <c r="BQ291" s="59"/>
      <c r="BR291" s="59"/>
      <c r="BS291" s="59"/>
      <c r="BT291" s="59"/>
      <c r="BU291" s="59"/>
      <c r="BV291" s="59"/>
      <c r="BW291" s="59"/>
      <c r="BX291" s="59"/>
    </row>
    <row r="292" spans="60:76" ht="14.5" x14ac:dyDescent="0.35">
      <c r="BH292" s="59"/>
      <c r="BI292" s="59"/>
      <c r="BJ292" s="59"/>
      <c r="BK292" s="59"/>
      <c r="BL292" s="59"/>
      <c r="BM292" s="59"/>
      <c r="BN292" s="59"/>
      <c r="BO292" s="59"/>
      <c r="BP292" s="59"/>
      <c r="BQ292" s="59"/>
      <c r="BR292" s="59"/>
      <c r="BS292" s="59"/>
      <c r="BT292" s="59"/>
      <c r="BU292" s="59"/>
      <c r="BV292" s="59"/>
      <c r="BW292" s="59"/>
      <c r="BX292" s="59"/>
    </row>
    <row r="293" spans="60:76" ht="14.5" x14ac:dyDescent="0.35">
      <c r="BH293" s="59"/>
      <c r="BI293" s="59"/>
      <c r="BJ293" s="59"/>
      <c r="BK293" s="59"/>
      <c r="BL293" s="59"/>
      <c r="BM293" s="59"/>
      <c r="BN293" s="59"/>
      <c r="BO293" s="59"/>
      <c r="BP293" s="59"/>
      <c r="BQ293" s="59"/>
      <c r="BR293" s="59"/>
      <c r="BS293" s="59"/>
      <c r="BT293" s="59"/>
      <c r="BU293" s="59"/>
      <c r="BV293" s="59"/>
      <c r="BW293" s="59"/>
      <c r="BX293" s="59"/>
    </row>
    <row r="294" spans="60:76" ht="14.5" x14ac:dyDescent="0.35">
      <c r="BH294" s="59"/>
      <c r="BI294" s="59"/>
      <c r="BJ294" s="59"/>
      <c r="BK294" s="59"/>
      <c r="BL294" s="59"/>
      <c r="BM294" s="59"/>
      <c r="BN294" s="59"/>
      <c r="BO294" s="59"/>
      <c r="BP294" s="59"/>
      <c r="BQ294" s="59"/>
      <c r="BR294" s="59"/>
      <c r="BS294" s="59"/>
      <c r="BT294" s="59"/>
      <c r="BU294" s="59"/>
      <c r="BV294" s="59"/>
      <c r="BW294" s="59"/>
      <c r="BX294" s="59"/>
    </row>
    <row r="295" spans="60:76" ht="14.5" x14ac:dyDescent="0.35">
      <c r="BH295" s="59"/>
      <c r="BI295" s="59"/>
      <c r="BJ295" s="59"/>
      <c r="BK295" s="59"/>
      <c r="BL295" s="59"/>
      <c r="BM295" s="59"/>
      <c r="BN295" s="59"/>
      <c r="BO295" s="59"/>
      <c r="BP295" s="59"/>
      <c r="BQ295" s="59"/>
      <c r="BR295" s="59"/>
      <c r="BS295" s="59"/>
      <c r="BT295" s="59"/>
      <c r="BU295" s="59"/>
      <c r="BV295" s="59"/>
      <c r="BW295" s="59"/>
      <c r="BX295" s="59"/>
    </row>
    <row r="296" spans="60:76" ht="14.5" x14ac:dyDescent="0.35">
      <c r="BH296" s="59"/>
      <c r="BI296" s="59"/>
      <c r="BJ296" s="59"/>
      <c r="BK296" s="59"/>
      <c r="BL296" s="59"/>
      <c r="BM296" s="59"/>
      <c r="BN296" s="59"/>
      <c r="BO296" s="59"/>
      <c r="BP296" s="59"/>
      <c r="BQ296" s="59"/>
      <c r="BR296" s="59"/>
      <c r="BS296" s="59"/>
      <c r="BT296" s="59"/>
      <c r="BU296" s="59"/>
      <c r="BV296" s="59"/>
      <c r="BW296" s="59"/>
      <c r="BX296" s="59"/>
    </row>
    <row r="297" spans="60:76" ht="14.5" x14ac:dyDescent="0.35">
      <c r="BH297" s="59"/>
      <c r="BI297" s="59"/>
      <c r="BJ297" s="59"/>
      <c r="BK297" s="59"/>
      <c r="BL297" s="59"/>
      <c r="BM297" s="59"/>
      <c r="BN297" s="59"/>
      <c r="BO297" s="59"/>
      <c r="BP297" s="59"/>
      <c r="BQ297" s="59"/>
      <c r="BR297" s="59"/>
      <c r="BS297" s="59"/>
      <c r="BT297" s="59"/>
      <c r="BU297" s="59"/>
      <c r="BV297" s="59"/>
      <c r="BW297" s="59"/>
      <c r="BX297" s="59"/>
    </row>
    <row r="298" spans="60:76" ht="14.5" x14ac:dyDescent="0.35">
      <c r="BH298" s="59"/>
      <c r="BI298" s="59"/>
      <c r="BJ298" s="59"/>
      <c r="BK298" s="59"/>
      <c r="BL298" s="59"/>
      <c r="BM298" s="59"/>
      <c r="BN298" s="59"/>
      <c r="BO298" s="59"/>
      <c r="BP298" s="59"/>
      <c r="BQ298" s="59"/>
      <c r="BR298" s="59"/>
      <c r="BS298" s="59"/>
      <c r="BT298" s="59"/>
      <c r="BU298" s="59"/>
      <c r="BV298" s="59"/>
      <c r="BW298" s="59"/>
      <c r="BX298" s="59"/>
    </row>
    <row r="299" spans="60:76" ht="14.5" x14ac:dyDescent="0.35">
      <c r="BH299" s="59"/>
      <c r="BI299" s="59"/>
      <c r="BJ299" s="59"/>
      <c r="BK299" s="59"/>
      <c r="BL299" s="59"/>
      <c r="BM299" s="59"/>
      <c r="BN299" s="59"/>
      <c r="BO299" s="59"/>
      <c r="BP299" s="59"/>
      <c r="BQ299" s="59"/>
      <c r="BR299" s="59"/>
      <c r="BS299" s="59"/>
      <c r="BT299" s="59"/>
      <c r="BU299" s="59"/>
      <c r="BV299" s="59"/>
      <c r="BW299" s="59"/>
      <c r="BX299" s="59"/>
    </row>
    <row r="300" spans="60:76" ht="14.5" x14ac:dyDescent="0.35">
      <c r="BH300" s="59"/>
      <c r="BI300" s="59"/>
      <c r="BJ300" s="59"/>
      <c r="BK300" s="59"/>
      <c r="BL300" s="59"/>
      <c r="BM300" s="59"/>
      <c r="BN300" s="59"/>
      <c r="BO300" s="59"/>
      <c r="BP300" s="59"/>
      <c r="BQ300" s="59"/>
      <c r="BR300" s="59"/>
      <c r="BS300" s="59"/>
      <c r="BT300" s="59"/>
      <c r="BU300" s="59"/>
      <c r="BV300" s="59"/>
      <c r="BW300" s="59"/>
      <c r="BX300" s="59"/>
    </row>
    <row r="301" spans="60:76" ht="14.5" x14ac:dyDescent="0.35">
      <c r="BH301" s="59"/>
      <c r="BI301" s="59"/>
      <c r="BJ301" s="59"/>
      <c r="BK301" s="59"/>
      <c r="BL301" s="59"/>
      <c r="BM301" s="59"/>
      <c r="BN301" s="59"/>
      <c r="BO301" s="59"/>
      <c r="BP301" s="59"/>
      <c r="BQ301" s="59"/>
      <c r="BR301" s="59"/>
      <c r="BS301" s="59"/>
      <c r="BT301" s="59"/>
      <c r="BU301" s="59"/>
      <c r="BV301" s="59"/>
      <c r="BW301" s="59"/>
      <c r="BX301" s="59"/>
    </row>
    <row r="302" spans="60:76" ht="14.5" x14ac:dyDescent="0.35">
      <c r="BH302" s="59"/>
      <c r="BI302" s="59"/>
      <c r="BJ302" s="59"/>
      <c r="BK302" s="59"/>
      <c r="BL302" s="59"/>
      <c r="BM302" s="59"/>
      <c r="BN302" s="59"/>
      <c r="BO302" s="59"/>
      <c r="BP302" s="59"/>
      <c r="BQ302" s="59"/>
      <c r="BR302" s="59"/>
      <c r="BS302" s="59"/>
      <c r="BT302" s="59"/>
      <c r="BU302" s="59"/>
      <c r="BV302" s="59"/>
      <c r="BW302" s="59"/>
      <c r="BX302" s="59"/>
    </row>
    <row r="303" spans="60:76" ht="14.5" x14ac:dyDescent="0.35">
      <c r="BH303" s="59"/>
      <c r="BI303" s="59"/>
      <c r="BJ303" s="59"/>
      <c r="BK303" s="59"/>
      <c r="BL303" s="59"/>
      <c r="BM303" s="59"/>
      <c r="BN303" s="59"/>
      <c r="BO303" s="59"/>
      <c r="BP303" s="59"/>
      <c r="BQ303" s="59"/>
      <c r="BR303" s="59"/>
      <c r="BS303" s="59"/>
      <c r="BT303" s="59"/>
      <c r="BU303" s="59"/>
      <c r="BV303" s="59"/>
      <c r="BW303" s="59"/>
      <c r="BX303" s="59"/>
    </row>
    <row r="304" spans="60:76" ht="14.5" x14ac:dyDescent="0.35">
      <c r="BH304" s="59"/>
      <c r="BI304" s="59"/>
      <c r="BJ304" s="59"/>
      <c r="BK304" s="59"/>
      <c r="BL304" s="59"/>
      <c r="BM304" s="59"/>
      <c r="BN304" s="59"/>
      <c r="BO304" s="59"/>
      <c r="BP304" s="59"/>
      <c r="BQ304" s="59"/>
      <c r="BR304" s="59"/>
      <c r="BS304" s="59"/>
      <c r="BT304" s="59"/>
      <c r="BU304" s="59"/>
      <c r="BV304" s="59"/>
      <c r="BW304" s="59"/>
      <c r="BX304" s="59"/>
    </row>
    <row r="305" spans="60:76" ht="14.5" x14ac:dyDescent="0.35">
      <c r="BH305" s="59"/>
      <c r="BI305" s="59"/>
      <c r="BJ305" s="59"/>
      <c r="BK305" s="59"/>
      <c r="BL305" s="59"/>
      <c r="BM305" s="59"/>
      <c r="BN305" s="59"/>
      <c r="BO305" s="59"/>
      <c r="BP305" s="59"/>
      <c r="BQ305" s="59"/>
      <c r="BR305" s="59"/>
      <c r="BS305" s="59"/>
      <c r="BT305" s="59"/>
      <c r="BU305" s="59"/>
      <c r="BV305" s="59"/>
      <c r="BW305" s="59"/>
      <c r="BX305" s="59"/>
    </row>
    <row r="306" spans="60:76" ht="14.5" x14ac:dyDescent="0.35">
      <c r="BH306" s="59"/>
      <c r="BI306" s="59"/>
      <c r="BJ306" s="59"/>
      <c r="BK306" s="59"/>
      <c r="BL306" s="59"/>
      <c r="BM306" s="59"/>
      <c r="BN306" s="59"/>
      <c r="BO306" s="59"/>
      <c r="BP306" s="59"/>
      <c r="BQ306" s="59"/>
      <c r="BR306" s="59"/>
      <c r="BS306" s="59"/>
      <c r="BT306" s="59"/>
      <c r="BU306" s="59"/>
      <c r="BV306" s="59"/>
      <c r="BW306" s="59"/>
      <c r="BX306" s="59"/>
    </row>
    <row r="307" spans="60:76" ht="14.5" x14ac:dyDescent="0.35">
      <c r="BH307" s="59"/>
      <c r="BI307" s="59"/>
      <c r="BJ307" s="59"/>
      <c r="BK307" s="59"/>
      <c r="BL307" s="59"/>
      <c r="BM307" s="59"/>
      <c r="BN307" s="59"/>
      <c r="BO307" s="59"/>
      <c r="BP307" s="59"/>
      <c r="BQ307" s="59"/>
      <c r="BR307" s="59"/>
      <c r="BS307" s="59"/>
      <c r="BT307" s="59"/>
      <c r="BU307" s="59"/>
      <c r="BV307" s="59"/>
      <c r="BW307" s="59"/>
      <c r="BX307" s="59"/>
    </row>
    <row r="308" spans="60:76" ht="14.5" x14ac:dyDescent="0.35">
      <c r="BH308" s="59"/>
      <c r="BI308" s="59"/>
      <c r="BJ308" s="59"/>
      <c r="BK308" s="59"/>
      <c r="BL308" s="59"/>
      <c r="BM308" s="59"/>
      <c r="BN308" s="59"/>
      <c r="BO308" s="59"/>
      <c r="BP308" s="59"/>
      <c r="BQ308" s="59"/>
      <c r="BR308" s="59"/>
      <c r="BS308" s="59"/>
      <c r="BT308" s="59"/>
      <c r="BU308" s="59"/>
      <c r="BV308" s="59"/>
      <c r="BW308" s="59"/>
      <c r="BX308" s="59"/>
    </row>
    <row r="309" spans="60:76" ht="14.5" x14ac:dyDescent="0.35">
      <c r="BH309" s="59"/>
      <c r="BI309" s="59"/>
      <c r="BJ309" s="59"/>
      <c r="BK309" s="59"/>
      <c r="BL309" s="59"/>
      <c r="BM309" s="59"/>
      <c r="BN309" s="59"/>
      <c r="BO309" s="59"/>
      <c r="BP309" s="59"/>
      <c r="BQ309" s="59"/>
      <c r="BR309" s="59"/>
      <c r="BS309" s="59"/>
      <c r="BT309" s="59"/>
      <c r="BU309" s="59"/>
      <c r="BV309" s="59"/>
      <c r="BW309" s="59"/>
      <c r="BX309" s="59"/>
    </row>
    <row r="310" spans="60:76" ht="14.5" x14ac:dyDescent="0.35">
      <c r="BH310" s="59"/>
      <c r="BI310" s="59"/>
      <c r="BJ310" s="59"/>
      <c r="BK310" s="59"/>
      <c r="BL310" s="59"/>
      <c r="BM310" s="59"/>
      <c r="BN310" s="59"/>
      <c r="BO310" s="59"/>
      <c r="BP310" s="59"/>
      <c r="BQ310" s="59"/>
      <c r="BR310" s="59"/>
      <c r="BS310" s="59"/>
      <c r="BT310" s="59"/>
      <c r="BU310" s="59"/>
      <c r="BV310" s="59"/>
      <c r="BW310" s="59"/>
      <c r="BX310" s="59"/>
    </row>
    <row r="311" spans="60:76" ht="14.5" x14ac:dyDescent="0.35">
      <c r="BH311" s="59"/>
      <c r="BI311" s="59"/>
      <c r="BJ311" s="59"/>
      <c r="BK311" s="59"/>
      <c r="BL311" s="59"/>
      <c r="BM311" s="59"/>
      <c r="BN311" s="59"/>
      <c r="BO311" s="59"/>
      <c r="BP311" s="59"/>
      <c r="BQ311" s="59"/>
      <c r="BR311" s="59"/>
      <c r="BS311" s="59"/>
      <c r="BT311" s="59"/>
      <c r="BU311" s="59"/>
      <c r="BV311" s="59"/>
      <c r="BW311" s="59"/>
      <c r="BX311" s="59"/>
    </row>
    <row r="312" spans="60:76" ht="14.5" x14ac:dyDescent="0.35">
      <c r="BH312" s="59"/>
      <c r="BI312" s="59"/>
      <c r="BJ312" s="59"/>
      <c r="BK312" s="59"/>
      <c r="BL312" s="59"/>
      <c r="BM312" s="59"/>
      <c r="BN312" s="59"/>
      <c r="BO312" s="59"/>
      <c r="BP312" s="59"/>
      <c r="BQ312" s="59"/>
      <c r="BR312" s="59"/>
      <c r="BS312" s="59"/>
      <c r="BT312" s="59"/>
      <c r="BU312" s="59"/>
      <c r="BV312" s="59"/>
      <c r="BW312" s="59"/>
      <c r="BX312" s="59"/>
    </row>
    <row r="313" spans="60:76" ht="14.5" x14ac:dyDescent="0.35">
      <c r="BH313" s="59"/>
      <c r="BI313" s="59"/>
      <c r="BJ313" s="59"/>
      <c r="BK313" s="59"/>
      <c r="BL313" s="59"/>
      <c r="BM313" s="59"/>
      <c r="BN313" s="59"/>
      <c r="BO313" s="59"/>
      <c r="BP313" s="59"/>
      <c r="BQ313" s="59"/>
      <c r="BR313" s="59"/>
      <c r="BS313" s="59"/>
      <c r="BT313" s="59"/>
      <c r="BU313" s="59"/>
      <c r="BV313" s="59"/>
      <c r="BW313" s="59"/>
      <c r="BX313" s="59"/>
    </row>
    <row r="314" spans="60:76" ht="14.5" x14ac:dyDescent="0.35">
      <c r="BH314" s="59"/>
      <c r="BI314" s="59"/>
      <c r="BJ314" s="59"/>
      <c r="BK314" s="59"/>
      <c r="BL314" s="59"/>
      <c r="BM314" s="59"/>
      <c r="BN314" s="59"/>
      <c r="BO314" s="59"/>
      <c r="BP314" s="59"/>
      <c r="BQ314" s="59"/>
      <c r="BR314" s="59"/>
      <c r="BS314" s="59"/>
      <c r="BT314" s="59"/>
      <c r="BU314" s="59"/>
      <c r="BV314" s="59"/>
      <c r="BW314" s="59"/>
      <c r="BX314" s="59"/>
    </row>
    <row r="315" spans="60:76" ht="14.5" x14ac:dyDescent="0.35">
      <c r="BH315" s="59"/>
      <c r="BI315" s="59"/>
      <c r="BJ315" s="59"/>
      <c r="BK315" s="59"/>
      <c r="BL315" s="59"/>
      <c r="BM315" s="59"/>
      <c r="BN315" s="59"/>
      <c r="BO315" s="59"/>
      <c r="BP315" s="59"/>
      <c r="BQ315" s="59"/>
      <c r="BR315" s="59"/>
      <c r="BS315" s="59"/>
      <c r="BT315" s="59"/>
      <c r="BU315" s="59"/>
      <c r="BV315" s="59"/>
      <c r="BW315" s="59"/>
      <c r="BX315" s="59"/>
    </row>
    <row r="316" spans="60:76" ht="14.5" x14ac:dyDescent="0.35">
      <c r="BH316" s="59"/>
      <c r="BI316" s="59"/>
      <c r="BJ316" s="59"/>
      <c r="BK316" s="59"/>
      <c r="BL316" s="59"/>
      <c r="BM316" s="59"/>
      <c r="BN316" s="59"/>
      <c r="BO316" s="59"/>
      <c r="BP316" s="59"/>
      <c r="BQ316" s="59"/>
      <c r="BR316" s="59"/>
      <c r="BS316" s="59"/>
      <c r="BT316" s="59"/>
      <c r="BU316" s="59"/>
      <c r="BV316" s="59"/>
      <c r="BW316" s="59"/>
      <c r="BX316" s="59"/>
    </row>
    <row r="317" spans="60:76" ht="14.5" x14ac:dyDescent="0.35">
      <c r="BH317" s="59"/>
      <c r="BI317" s="59"/>
      <c r="BJ317" s="59"/>
      <c r="BK317" s="59"/>
      <c r="BL317" s="59"/>
      <c r="BM317" s="59"/>
      <c r="BN317" s="59"/>
      <c r="BO317" s="59"/>
      <c r="BP317" s="59"/>
      <c r="BQ317" s="59"/>
      <c r="BR317" s="59"/>
      <c r="BS317" s="59"/>
      <c r="BT317" s="59"/>
      <c r="BU317" s="59"/>
      <c r="BV317" s="59"/>
      <c r="BW317" s="59"/>
      <c r="BX317" s="59"/>
    </row>
    <row r="318" spans="60:76" ht="14.5" x14ac:dyDescent="0.35">
      <c r="BH318" s="59"/>
      <c r="BI318" s="59"/>
      <c r="BJ318" s="59"/>
      <c r="BK318" s="59"/>
      <c r="BL318" s="59"/>
      <c r="BM318" s="59"/>
      <c r="BN318" s="59"/>
      <c r="BO318" s="59"/>
      <c r="BP318" s="59"/>
      <c r="BQ318" s="59"/>
      <c r="BR318" s="59"/>
      <c r="BS318" s="59"/>
      <c r="BT318" s="59"/>
      <c r="BU318" s="59"/>
      <c r="BV318" s="59"/>
      <c r="BW318" s="59"/>
      <c r="BX318" s="59"/>
    </row>
    <row r="319" spans="60:76" ht="14.5" x14ac:dyDescent="0.35">
      <c r="BH319" s="59"/>
      <c r="BI319" s="59"/>
      <c r="BJ319" s="59"/>
      <c r="BK319" s="59"/>
      <c r="BL319" s="59"/>
      <c r="BM319" s="59"/>
      <c r="BN319" s="59"/>
      <c r="BO319" s="59"/>
      <c r="BP319" s="59"/>
      <c r="BQ319" s="59"/>
      <c r="BR319" s="59"/>
      <c r="BS319" s="59"/>
      <c r="BT319" s="59"/>
      <c r="BU319" s="59"/>
      <c r="BV319" s="59"/>
      <c r="BW319" s="59"/>
      <c r="BX319" s="59"/>
    </row>
    <row r="320" spans="60:76" ht="14.5" x14ac:dyDescent="0.35">
      <c r="BH320" s="59"/>
      <c r="BI320" s="59"/>
      <c r="BJ320" s="59"/>
      <c r="BK320" s="59"/>
      <c r="BL320" s="59"/>
      <c r="BM320" s="59"/>
      <c r="BN320" s="59"/>
      <c r="BO320" s="59"/>
      <c r="BP320" s="59"/>
      <c r="BQ320" s="59"/>
      <c r="BR320" s="59"/>
      <c r="BS320" s="59"/>
      <c r="BT320" s="59"/>
      <c r="BU320" s="59"/>
      <c r="BV320" s="59"/>
      <c r="BW320" s="59"/>
      <c r="BX320" s="59"/>
    </row>
    <row r="321" spans="60:76" ht="14.5" x14ac:dyDescent="0.35">
      <c r="BH321" s="59"/>
      <c r="BI321" s="59"/>
      <c r="BJ321" s="59"/>
      <c r="BK321" s="59"/>
      <c r="BL321" s="59"/>
      <c r="BM321" s="59"/>
      <c r="BN321" s="59"/>
      <c r="BO321" s="59"/>
      <c r="BP321" s="59"/>
      <c r="BQ321" s="59"/>
      <c r="BR321" s="59"/>
      <c r="BS321" s="59"/>
      <c r="BT321" s="59"/>
      <c r="BU321" s="59"/>
      <c r="BV321" s="59"/>
      <c r="BW321" s="59"/>
      <c r="BX321" s="59"/>
    </row>
    <row r="322" spans="60:76" ht="14.5" x14ac:dyDescent="0.35">
      <c r="BH322" s="59"/>
      <c r="BI322" s="59"/>
      <c r="BJ322" s="59"/>
      <c r="BK322" s="59"/>
      <c r="BL322" s="59"/>
      <c r="BM322" s="59"/>
      <c r="BN322" s="59"/>
      <c r="BO322" s="59"/>
      <c r="BP322" s="59"/>
      <c r="BQ322" s="59"/>
      <c r="BR322" s="59"/>
      <c r="BS322" s="59"/>
      <c r="BT322" s="59"/>
      <c r="BU322" s="59"/>
      <c r="BV322" s="59"/>
      <c r="BW322" s="59"/>
      <c r="BX322" s="59"/>
    </row>
    <row r="323" spans="60:76" ht="14.5" x14ac:dyDescent="0.35">
      <c r="BH323" s="59"/>
      <c r="BI323" s="59"/>
      <c r="BJ323" s="59"/>
      <c r="BK323" s="59"/>
      <c r="BL323" s="59"/>
      <c r="BM323" s="59"/>
      <c r="BN323" s="59"/>
      <c r="BO323" s="59"/>
      <c r="BP323" s="59"/>
      <c r="BQ323" s="59"/>
      <c r="BR323" s="59"/>
      <c r="BS323" s="59"/>
      <c r="BT323" s="59"/>
      <c r="BU323" s="59"/>
      <c r="BV323" s="59"/>
      <c r="BW323" s="59"/>
      <c r="BX323" s="59"/>
    </row>
    <row r="324" spans="60:76" ht="14.5" x14ac:dyDescent="0.35">
      <c r="BH324" s="59"/>
      <c r="BI324" s="59"/>
      <c r="BJ324" s="59"/>
      <c r="BK324" s="59"/>
      <c r="BL324" s="59"/>
      <c r="BM324" s="59"/>
      <c r="BN324" s="59"/>
      <c r="BO324" s="59"/>
      <c r="BP324" s="59"/>
      <c r="BQ324" s="59"/>
      <c r="BR324" s="59"/>
      <c r="BS324" s="59"/>
      <c r="BT324" s="59"/>
      <c r="BU324" s="59"/>
      <c r="BV324" s="59"/>
      <c r="BW324" s="59"/>
      <c r="BX324" s="59"/>
    </row>
    <row r="325" spans="60:76" ht="14.5" x14ac:dyDescent="0.35">
      <c r="BH325" s="59"/>
      <c r="BI325" s="59"/>
      <c r="BJ325" s="59"/>
      <c r="BK325" s="59"/>
      <c r="BL325" s="59"/>
      <c r="BM325" s="59"/>
      <c r="BN325" s="59"/>
      <c r="BO325" s="59"/>
      <c r="BP325" s="59"/>
      <c r="BQ325" s="59"/>
      <c r="BR325" s="59"/>
      <c r="BS325" s="59"/>
      <c r="BT325" s="59"/>
      <c r="BU325" s="59"/>
      <c r="BV325" s="59"/>
      <c r="BW325" s="59"/>
      <c r="BX325" s="59"/>
    </row>
    <row r="326" spans="60:76" ht="14.5" x14ac:dyDescent="0.35">
      <c r="BH326" s="59"/>
      <c r="BI326" s="59"/>
      <c r="BJ326" s="59"/>
      <c r="BK326" s="59"/>
      <c r="BL326" s="59"/>
      <c r="BM326" s="59"/>
      <c r="BN326" s="59"/>
      <c r="BO326" s="59"/>
      <c r="BP326" s="59"/>
      <c r="BQ326" s="59"/>
      <c r="BR326" s="59"/>
      <c r="BS326" s="59"/>
      <c r="BT326" s="59"/>
      <c r="BU326" s="59"/>
      <c r="BV326" s="59"/>
      <c r="BW326" s="59"/>
      <c r="BX326" s="59"/>
    </row>
    <row r="327" spans="60:76" ht="14.5" x14ac:dyDescent="0.35">
      <c r="BH327" s="59"/>
      <c r="BI327" s="59"/>
      <c r="BJ327" s="59"/>
      <c r="BK327" s="59"/>
      <c r="BL327" s="59"/>
      <c r="BM327" s="59"/>
      <c r="BN327" s="59"/>
      <c r="BO327" s="59"/>
      <c r="BP327" s="59"/>
      <c r="BQ327" s="59"/>
      <c r="BR327" s="59"/>
      <c r="BS327" s="59"/>
      <c r="BT327" s="59"/>
      <c r="BU327" s="59"/>
      <c r="BV327" s="59"/>
      <c r="BW327" s="59"/>
      <c r="BX327" s="59"/>
    </row>
    <row r="328" spans="60:76" ht="14.5" x14ac:dyDescent="0.35">
      <c r="BH328" s="59"/>
      <c r="BI328" s="59"/>
      <c r="BJ328" s="59"/>
      <c r="BK328" s="59"/>
      <c r="BL328" s="59"/>
      <c r="BM328" s="59"/>
      <c r="BN328" s="59"/>
      <c r="BO328" s="59"/>
      <c r="BP328" s="59"/>
      <c r="BQ328" s="59"/>
      <c r="BR328" s="59"/>
      <c r="BS328" s="59"/>
      <c r="BT328" s="59"/>
      <c r="BU328" s="59"/>
      <c r="BV328" s="59"/>
      <c r="BW328" s="59"/>
      <c r="BX328" s="59"/>
    </row>
    <row r="329" spans="60:76" ht="14.5" x14ac:dyDescent="0.35">
      <c r="BH329" s="59"/>
      <c r="BI329" s="59"/>
      <c r="BJ329" s="59"/>
      <c r="BK329" s="59"/>
      <c r="BL329" s="59"/>
      <c r="BM329" s="59"/>
      <c r="BN329" s="59"/>
      <c r="BO329" s="59"/>
      <c r="BP329" s="59"/>
      <c r="BQ329" s="59"/>
      <c r="BR329" s="59"/>
      <c r="BS329" s="59"/>
      <c r="BT329" s="59"/>
      <c r="BU329" s="59"/>
      <c r="BV329" s="59"/>
      <c r="BW329" s="59"/>
      <c r="BX329" s="59"/>
    </row>
    <row r="330" spans="60:76" ht="14.5" x14ac:dyDescent="0.35">
      <c r="BH330" s="59"/>
      <c r="BI330" s="59"/>
      <c r="BJ330" s="59"/>
      <c r="BK330" s="59"/>
      <c r="BL330" s="59"/>
      <c r="BM330" s="59"/>
      <c r="BN330" s="59"/>
      <c r="BO330" s="59"/>
      <c r="BP330" s="59"/>
      <c r="BQ330" s="59"/>
      <c r="BR330" s="59"/>
      <c r="BS330" s="59"/>
      <c r="BT330" s="59"/>
      <c r="BU330" s="59"/>
      <c r="BV330" s="59"/>
      <c r="BW330" s="59"/>
      <c r="BX330" s="59"/>
    </row>
    <row r="331" spans="60:76" ht="14.5" x14ac:dyDescent="0.35">
      <c r="BH331" s="59"/>
      <c r="BI331" s="59"/>
      <c r="BJ331" s="59"/>
      <c r="BK331" s="59"/>
      <c r="BL331" s="59"/>
      <c r="BM331" s="59"/>
      <c r="BN331" s="59"/>
      <c r="BO331" s="59"/>
      <c r="BP331" s="59"/>
      <c r="BQ331" s="59"/>
      <c r="BR331" s="59"/>
      <c r="BS331" s="59"/>
      <c r="BT331" s="59"/>
      <c r="BU331" s="59"/>
      <c r="BV331" s="59"/>
      <c r="BW331" s="59"/>
      <c r="BX331" s="59"/>
    </row>
    <row r="332" spans="60:76" ht="14.5" x14ac:dyDescent="0.35">
      <c r="BH332" s="59"/>
      <c r="BI332" s="59"/>
      <c r="BJ332" s="59"/>
      <c r="BK332" s="59"/>
      <c r="BL332" s="59"/>
      <c r="BM332" s="59"/>
      <c r="BN332" s="59"/>
      <c r="BO332" s="59"/>
      <c r="BP332" s="59"/>
      <c r="BQ332" s="59"/>
      <c r="BR332" s="59"/>
      <c r="BS332" s="59"/>
      <c r="BT332" s="59"/>
      <c r="BU332" s="59"/>
      <c r="BV332" s="59"/>
      <c r="BW332" s="59"/>
      <c r="BX332" s="59"/>
    </row>
    <row r="333" spans="60:76" ht="14.5" x14ac:dyDescent="0.35">
      <c r="BH333" s="59"/>
      <c r="BI333" s="59"/>
      <c r="BJ333" s="59"/>
      <c r="BK333" s="59"/>
      <c r="BL333" s="59"/>
      <c r="BM333" s="59"/>
      <c r="BN333" s="59"/>
      <c r="BO333" s="59"/>
      <c r="BP333" s="59"/>
      <c r="BQ333" s="59"/>
      <c r="BR333" s="59"/>
      <c r="BS333" s="59"/>
      <c r="BT333" s="59"/>
      <c r="BU333" s="59"/>
      <c r="BV333" s="59"/>
      <c r="BW333" s="59"/>
      <c r="BX333" s="59"/>
    </row>
    <row r="334" spans="60:76" ht="14.5" x14ac:dyDescent="0.35">
      <c r="BH334" s="59"/>
      <c r="BI334" s="59"/>
      <c r="BJ334" s="59"/>
      <c r="BK334" s="59"/>
      <c r="BL334" s="59"/>
      <c r="BM334" s="59"/>
      <c r="BN334" s="59"/>
      <c r="BO334" s="59"/>
      <c r="BP334" s="59"/>
      <c r="BQ334" s="59"/>
      <c r="BR334" s="59"/>
      <c r="BS334" s="59"/>
      <c r="BT334" s="59"/>
      <c r="BU334" s="59"/>
      <c r="BV334" s="59"/>
      <c r="BW334" s="59"/>
      <c r="BX334" s="59"/>
    </row>
    <row r="335" spans="60:76" ht="14.5" x14ac:dyDescent="0.35">
      <c r="BH335" s="59"/>
      <c r="BI335" s="59"/>
      <c r="BJ335" s="59"/>
      <c r="BK335" s="59"/>
      <c r="BL335" s="59"/>
      <c r="BM335" s="59"/>
      <c r="BN335" s="59"/>
      <c r="BO335" s="59"/>
      <c r="BP335" s="59"/>
      <c r="BQ335" s="59"/>
      <c r="BR335" s="59"/>
      <c r="BS335" s="59"/>
      <c r="BT335" s="59"/>
      <c r="BU335" s="59"/>
      <c r="BV335" s="59"/>
      <c r="BW335" s="59"/>
      <c r="BX335" s="59"/>
    </row>
    <row r="336" spans="60:76" ht="14.5" x14ac:dyDescent="0.35">
      <c r="BH336" s="59"/>
      <c r="BI336" s="59"/>
      <c r="BJ336" s="59"/>
      <c r="BK336" s="59"/>
      <c r="BL336" s="59"/>
      <c r="BM336" s="59"/>
      <c r="BN336" s="59"/>
      <c r="BO336" s="59"/>
      <c r="BP336" s="59"/>
      <c r="BQ336" s="59"/>
      <c r="BR336" s="59"/>
      <c r="BS336" s="59"/>
      <c r="BT336" s="59"/>
      <c r="BU336" s="59"/>
      <c r="BV336" s="59"/>
      <c r="BW336" s="59"/>
      <c r="BX336" s="59"/>
    </row>
    <row r="337" spans="60:76" ht="14.5" x14ac:dyDescent="0.35">
      <c r="BH337" s="59"/>
      <c r="BI337" s="59"/>
      <c r="BJ337" s="59"/>
      <c r="BK337" s="59"/>
      <c r="BL337" s="59"/>
      <c r="BM337" s="59"/>
      <c r="BN337" s="59"/>
      <c r="BO337" s="59"/>
      <c r="BP337" s="59"/>
      <c r="BQ337" s="59"/>
      <c r="BR337" s="59"/>
      <c r="BS337" s="59"/>
      <c r="BT337" s="59"/>
      <c r="BU337" s="59"/>
      <c r="BV337" s="59"/>
      <c r="BW337" s="59"/>
      <c r="BX337" s="59"/>
    </row>
    <row r="338" spans="60:76" ht="14.5" x14ac:dyDescent="0.35">
      <c r="BH338" s="59"/>
      <c r="BI338" s="59"/>
      <c r="BJ338" s="59"/>
      <c r="BK338" s="59"/>
      <c r="BL338" s="59"/>
      <c r="BM338" s="59"/>
      <c r="BN338" s="59"/>
      <c r="BO338" s="59"/>
      <c r="BP338" s="59"/>
      <c r="BQ338" s="59"/>
      <c r="BR338" s="59"/>
      <c r="BS338" s="59"/>
      <c r="BT338" s="59"/>
      <c r="BU338" s="59"/>
      <c r="BV338" s="59"/>
      <c r="BW338" s="59"/>
      <c r="BX338" s="59"/>
    </row>
    <row r="339" spans="60:76" ht="14.5" x14ac:dyDescent="0.35">
      <c r="BH339" s="59"/>
      <c r="BI339" s="59"/>
      <c r="BJ339" s="59"/>
      <c r="BK339" s="59"/>
      <c r="BL339" s="59"/>
      <c r="BM339" s="59"/>
      <c r="BN339" s="59"/>
      <c r="BO339" s="59"/>
      <c r="BP339" s="59"/>
      <c r="BQ339" s="59"/>
      <c r="BR339" s="59"/>
      <c r="BS339" s="59"/>
      <c r="BT339" s="59"/>
      <c r="BU339" s="59"/>
      <c r="BV339" s="59"/>
      <c r="BW339" s="59"/>
      <c r="BX339" s="59"/>
    </row>
    <row r="340" spans="60:76" ht="14.5" x14ac:dyDescent="0.35">
      <c r="BH340" s="59"/>
      <c r="BI340" s="59"/>
      <c r="BJ340" s="59"/>
      <c r="BK340" s="59"/>
      <c r="BL340" s="59"/>
      <c r="BM340" s="59"/>
      <c r="BN340" s="59"/>
      <c r="BO340" s="59"/>
      <c r="BP340" s="59"/>
      <c r="BQ340" s="59"/>
      <c r="BR340" s="59"/>
      <c r="BS340" s="59"/>
      <c r="BT340" s="59"/>
      <c r="BU340" s="59"/>
      <c r="BV340" s="59"/>
      <c r="BW340" s="59"/>
      <c r="BX340" s="59"/>
    </row>
    <row r="341" spans="60:76" ht="14.5" x14ac:dyDescent="0.35">
      <c r="BH341" s="59"/>
      <c r="BI341" s="59"/>
      <c r="BJ341" s="59"/>
      <c r="BK341" s="59"/>
      <c r="BL341" s="59"/>
      <c r="BM341" s="59"/>
      <c r="BN341" s="59"/>
      <c r="BO341" s="59"/>
      <c r="BP341" s="59"/>
      <c r="BQ341" s="59"/>
      <c r="BR341" s="59"/>
      <c r="BS341" s="59"/>
      <c r="BT341" s="59"/>
      <c r="BU341" s="59"/>
      <c r="BV341" s="59"/>
      <c r="BW341" s="59"/>
      <c r="BX341" s="59"/>
    </row>
    <row r="342" spans="60:76" ht="14.5" x14ac:dyDescent="0.35">
      <c r="BH342" s="59"/>
      <c r="BI342" s="59"/>
      <c r="BJ342" s="59"/>
      <c r="BK342" s="59"/>
      <c r="BL342" s="59"/>
      <c r="BM342" s="59"/>
      <c r="BN342" s="59"/>
      <c r="BO342" s="59"/>
      <c r="BP342" s="59"/>
      <c r="BQ342" s="59"/>
      <c r="BR342" s="59"/>
      <c r="BS342" s="59"/>
      <c r="BT342" s="59"/>
      <c r="BU342" s="59"/>
      <c r="BV342" s="59"/>
      <c r="BW342" s="59"/>
      <c r="BX342" s="59"/>
    </row>
    <row r="343" spans="60:76" ht="14.5" x14ac:dyDescent="0.35">
      <c r="BH343" s="59"/>
      <c r="BI343" s="59"/>
      <c r="BJ343" s="59"/>
      <c r="BK343" s="59"/>
      <c r="BL343" s="59"/>
      <c r="BM343" s="59"/>
      <c r="BN343" s="59"/>
      <c r="BO343" s="59"/>
      <c r="BP343" s="59"/>
      <c r="BQ343" s="59"/>
      <c r="BR343" s="59"/>
      <c r="BS343" s="59"/>
      <c r="BT343" s="59"/>
      <c r="BU343" s="59"/>
      <c r="BV343" s="59"/>
      <c r="BW343" s="59"/>
      <c r="BX343" s="59"/>
    </row>
    <row r="344" spans="60:76" ht="14.5" x14ac:dyDescent="0.35">
      <c r="BH344" s="59"/>
      <c r="BI344" s="59"/>
      <c r="BJ344" s="59"/>
      <c r="BK344" s="59"/>
      <c r="BL344" s="59"/>
      <c r="BM344" s="59"/>
      <c r="BN344" s="59"/>
      <c r="BO344" s="59"/>
      <c r="BP344" s="59"/>
      <c r="BQ344" s="59"/>
      <c r="BR344" s="59"/>
      <c r="BS344" s="59"/>
      <c r="BT344" s="59"/>
      <c r="BU344" s="59"/>
      <c r="BV344" s="59"/>
      <c r="BW344" s="59"/>
      <c r="BX344" s="59"/>
    </row>
    <row r="345" spans="60:76" ht="14.5" x14ac:dyDescent="0.35">
      <c r="BH345" s="59"/>
      <c r="BI345" s="59"/>
      <c r="BJ345" s="59"/>
      <c r="BK345" s="59"/>
      <c r="BL345" s="59"/>
      <c r="BM345" s="59"/>
      <c r="BN345" s="59"/>
      <c r="BO345" s="59"/>
      <c r="BP345" s="59"/>
      <c r="BQ345" s="59"/>
      <c r="BR345" s="59"/>
      <c r="BS345" s="59"/>
      <c r="BT345" s="59"/>
      <c r="BU345" s="59"/>
      <c r="BV345" s="59"/>
      <c r="BW345" s="59"/>
      <c r="BX345" s="59"/>
    </row>
    <row r="346" spans="60:76" ht="14.5" x14ac:dyDescent="0.35">
      <c r="BH346" s="59"/>
      <c r="BI346" s="59"/>
      <c r="BJ346" s="59"/>
      <c r="BK346" s="59"/>
      <c r="BL346" s="59"/>
      <c r="BM346" s="59"/>
      <c r="BN346" s="59"/>
      <c r="BO346" s="59"/>
      <c r="BP346" s="59"/>
      <c r="BQ346" s="59"/>
      <c r="BR346" s="59"/>
      <c r="BS346" s="59"/>
      <c r="BT346" s="59"/>
      <c r="BU346" s="59"/>
      <c r="BV346" s="59"/>
      <c r="BW346" s="59"/>
      <c r="BX346" s="59"/>
    </row>
    <row r="347" spans="60:76" ht="14.5" x14ac:dyDescent="0.35">
      <c r="BH347" s="59"/>
      <c r="BI347" s="59"/>
      <c r="BJ347" s="59"/>
      <c r="BK347" s="59"/>
      <c r="BL347" s="59"/>
      <c r="BM347" s="59"/>
      <c r="BN347" s="59"/>
      <c r="BO347" s="59"/>
      <c r="BP347" s="59"/>
      <c r="BQ347" s="59"/>
      <c r="BR347" s="59"/>
      <c r="BS347" s="59"/>
      <c r="BT347" s="59"/>
      <c r="BU347" s="59"/>
      <c r="BV347" s="59"/>
      <c r="BW347" s="59"/>
      <c r="BX347" s="59"/>
    </row>
    <row r="348" spans="60:76" ht="14.5" x14ac:dyDescent="0.35">
      <c r="BH348" s="59"/>
      <c r="BI348" s="59"/>
      <c r="BJ348" s="59"/>
      <c r="BK348" s="59"/>
      <c r="BL348" s="59"/>
      <c r="BM348" s="59"/>
      <c r="BN348" s="59"/>
      <c r="BO348" s="59"/>
      <c r="BP348" s="59"/>
      <c r="BQ348" s="59"/>
      <c r="BR348" s="59"/>
      <c r="BS348" s="59"/>
      <c r="BT348" s="59"/>
      <c r="BU348" s="59"/>
      <c r="BV348" s="59"/>
      <c r="BW348" s="59"/>
      <c r="BX348" s="59"/>
    </row>
    <row r="349" spans="60:76" ht="14.5" x14ac:dyDescent="0.35">
      <c r="BH349" s="59"/>
      <c r="BI349" s="59"/>
      <c r="BJ349" s="59"/>
      <c r="BK349" s="59"/>
      <c r="BL349" s="59"/>
      <c r="BM349" s="59"/>
      <c r="BN349" s="59"/>
      <c r="BO349" s="59"/>
      <c r="BP349" s="59"/>
      <c r="BQ349" s="59"/>
      <c r="BR349" s="59"/>
      <c r="BS349" s="59"/>
      <c r="BT349" s="59"/>
      <c r="BU349" s="59"/>
      <c r="BV349" s="59"/>
      <c r="BW349" s="59"/>
      <c r="BX349" s="59"/>
    </row>
    <row r="350" spans="60:76" ht="14.5" x14ac:dyDescent="0.35">
      <c r="BH350" s="59"/>
      <c r="BI350" s="59"/>
      <c r="BJ350" s="59"/>
      <c r="BK350" s="59"/>
      <c r="BL350" s="59"/>
      <c r="BM350" s="59"/>
      <c r="BN350" s="59"/>
      <c r="BO350" s="59"/>
      <c r="BP350" s="59"/>
      <c r="BQ350" s="59"/>
      <c r="BR350" s="59"/>
      <c r="BS350" s="59"/>
      <c r="BT350" s="59"/>
      <c r="BU350" s="59"/>
      <c r="BV350" s="59"/>
      <c r="BW350" s="59"/>
      <c r="BX350" s="59"/>
    </row>
    <row r="351" spans="60:76" ht="14.5" x14ac:dyDescent="0.35">
      <c r="BH351" s="59"/>
      <c r="BI351" s="59"/>
      <c r="BJ351" s="59"/>
      <c r="BK351" s="59"/>
      <c r="BL351" s="59"/>
      <c r="BM351" s="59"/>
      <c r="BN351" s="59"/>
      <c r="BO351" s="59"/>
      <c r="BP351" s="59"/>
      <c r="BQ351" s="59"/>
      <c r="BR351" s="59"/>
      <c r="BS351" s="59"/>
      <c r="BT351" s="59"/>
      <c r="BU351" s="59"/>
      <c r="BV351" s="59"/>
      <c r="BW351" s="59"/>
      <c r="BX351" s="59"/>
    </row>
    <row r="352" spans="60:76" ht="14.5" x14ac:dyDescent="0.35">
      <c r="BH352" s="59"/>
      <c r="BI352" s="59"/>
      <c r="BJ352" s="59"/>
      <c r="BK352" s="59"/>
      <c r="BL352" s="59"/>
      <c r="BM352" s="59"/>
      <c r="BN352" s="59"/>
      <c r="BO352" s="59"/>
      <c r="BP352" s="59"/>
      <c r="BQ352" s="59"/>
      <c r="BR352" s="59"/>
      <c r="BS352" s="59"/>
      <c r="BT352" s="59"/>
      <c r="BU352" s="59"/>
      <c r="BV352" s="59"/>
      <c r="BW352" s="59"/>
      <c r="BX352" s="59"/>
    </row>
    <row r="353" spans="60:76" ht="14.5" x14ac:dyDescent="0.35">
      <c r="BH353" s="59"/>
      <c r="BI353" s="59"/>
      <c r="BJ353" s="59"/>
      <c r="BK353" s="59"/>
      <c r="BL353" s="59"/>
      <c r="BM353" s="59"/>
      <c r="BN353" s="59"/>
      <c r="BO353" s="59"/>
      <c r="BP353" s="59"/>
      <c r="BQ353" s="59"/>
      <c r="BR353" s="59"/>
      <c r="BS353" s="59"/>
      <c r="BT353" s="59"/>
      <c r="BU353" s="59"/>
      <c r="BV353" s="59"/>
      <c r="BW353" s="59"/>
      <c r="BX353" s="59"/>
    </row>
    <row r="354" spans="60:76" ht="14.5" x14ac:dyDescent="0.35">
      <c r="BH354" s="59"/>
      <c r="BI354" s="59"/>
      <c r="BJ354" s="59"/>
      <c r="BK354" s="59"/>
      <c r="BL354" s="59"/>
      <c r="BM354" s="59"/>
      <c r="BN354" s="59"/>
      <c r="BO354" s="59"/>
      <c r="BP354" s="59"/>
      <c r="BQ354" s="59"/>
      <c r="BR354" s="59"/>
      <c r="BS354" s="59"/>
      <c r="BT354" s="59"/>
      <c r="BU354" s="59"/>
      <c r="BV354" s="59"/>
      <c r="BW354" s="59"/>
      <c r="BX354" s="59"/>
    </row>
    <row r="355" spans="60:76" ht="14.5" x14ac:dyDescent="0.35">
      <c r="BH355" s="59"/>
      <c r="BI355" s="59"/>
      <c r="BJ355" s="59"/>
      <c r="BK355" s="59"/>
      <c r="BL355" s="59"/>
      <c r="BM355" s="59"/>
      <c r="BN355" s="59"/>
      <c r="BO355" s="59"/>
      <c r="BP355" s="59"/>
      <c r="BQ355" s="59"/>
      <c r="BR355" s="59"/>
      <c r="BS355" s="59"/>
      <c r="BT355" s="59"/>
      <c r="BU355" s="59"/>
      <c r="BV355" s="59"/>
      <c r="BW355" s="59"/>
      <c r="BX355" s="59"/>
    </row>
    <row r="356" spans="60:76" ht="14.5" x14ac:dyDescent="0.35">
      <c r="BH356" s="59"/>
      <c r="BI356" s="59"/>
      <c r="BJ356" s="59"/>
      <c r="BK356" s="59"/>
      <c r="BL356" s="59"/>
      <c r="BM356" s="59"/>
      <c r="BN356" s="59"/>
      <c r="BO356" s="59"/>
      <c r="BP356" s="59"/>
      <c r="BQ356" s="59"/>
      <c r="BR356" s="59"/>
      <c r="BS356" s="59"/>
      <c r="BT356" s="59"/>
      <c r="BU356" s="59"/>
      <c r="BV356" s="59"/>
      <c r="BW356" s="59"/>
      <c r="BX356" s="59"/>
    </row>
    <row r="357" spans="60:76" ht="14.5" x14ac:dyDescent="0.35">
      <c r="BH357" s="59"/>
      <c r="BI357" s="59"/>
      <c r="BJ357" s="59"/>
      <c r="BK357" s="59"/>
      <c r="BL357" s="59"/>
      <c r="BM357" s="59"/>
      <c r="BN357" s="59"/>
      <c r="BO357" s="59"/>
      <c r="BP357" s="59"/>
      <c r="BQ357" s="59"/>
      <c r="BR357" s="59"/>
      <c r="BS357" s="59"/>
      <c r="BT357" s="59"/>
      <c r="BU357" s="59"/>
      <c r="BV357" s="59"/>
      <c r="BW357" s="59"/>
      <c r="BX357" s="59"/>
    </row>
    <row r="358" spans="60:76" ht="14.5" x14ac:dyDescent="0.35">
      <c r="BH358" s="59"/>
      <c r="BI358" s="59"/>
      <c r="BJ358" s="59"/>
      <c r="BK358" s="59"/>
      <c r="BL358" s="59"/>
      <c r="BM358" s="59"/>
      <c r="BN358" s="59"/>
      <c r="BO358" s="59"/>
      <c r="BP358" s="59"/>
      <c r="BQ358" s="59"/>
      <c r="BR358" s="59"/>
      <c r="BS358" s="59"/>
      <c r="BT358" s="59"/>
      <c r="BU358" s="59"/>
      <c r="BV358" s="59"/>
      <c r="BW358" s="59"/>
      <c r="BX358" s="59"/>
    </row>
    <row r="359" spans="60:76" ht="14.5" x14ac:dyDescent="0.35">
      <c r="BH359" s="59"/>
      <c r="BI359" s="59"/>
      <c r="BJ359" s="59"/>
      <c r="BK359" s="59"/>
      <c r="BL359" s="59"/>
      <c r="BM359" s="59"/>
      <c r="BN359" s="59"/>
      <c r="BO359" s="59"/>
      <c r="BP359" s="59"/>
      <c r="BQ359" s="59"/>
      <c r="BR359" s="59"/>
      <c r="BS359" s="59"/>
      <c r="BT359" s="59"/>
      <c r="BU359" s="59"/>
      <c r="BV359" s="59"/>
      <c r="BW359" s="59"/>
      <c r="BX359" s="59"/>
    </row>
    <row r="360" spans="60:76" ht="14.5" x14ac:dyDescent="0.35">
      <c r="BH360" s="59"/>
      <c r="BI360" s="59"/>
      <c r="BJ360" s="59"/>
      <c r="BK360" s="59"/>
      <c r="BL360" s="59"/>
      <c r="BM360" s="59"/>
      <c r="BN360" s="59"/>
      <c r="BO360" s="59"/>
      <c r="BP360" s="59"/>
      <c r="BQ360" s="59"/>
      <c r="BR360" s="59"/>
      <c r="BS360" s="59"/>
      <c r="BT360" s="59"/>
      <c r="BU360" s="59"/>
      <c r="BV360" s="59"/>
      <c r="BW360" s="59"/>
      <c r="BX360" s="59"/>
    </row>
    <row r="361" spans="60:76" ht="14.5" x14ac:dyDescent="0.35">
      <c r="BH361" s="59"/>
      <c r="BI361" s="59"/>
      <c r="BJ361" s="59"/>
      <c r="BK361" s="59"/>
      <c r="BL361" s="59"/>
      <c r="BM361" s="59"/>
      <c r="BN361" s="59"/>
      <c r="BO361" s="59"/>
      <c r="BP361" s="59"/>
      <c r="BQ361" s="59"/>
      <c r="BR361" s="59"/>
      <c r="BS361" s="59"/>
      <c r="BT361" s="59"/>
      <c r="BU361" s="59"/>
      <c r="BV361" s="59"/>
      <c r="BW361" s="59"/>
      <c r="BX361" s="59"/>
    </row>
    <row r="362" spans="60:76" ht="14.5" x14ac:dyDescent="0.35">
      <c r="BH362" s="59"/>
      <c r="BI362" s="59"/>
      <c r="BJ362" s="59"/>
      <c r="BK362" s="59"/>
      <c r="BL362" s="59"/>
      <c r="BM362" s="59"/>
      <c r="BN362" s="59"/>
      <c r="BO362" s="59"/>
      <c r="BP362" s="59"/>
      <c r="BQ362" s="59"/>
      <c r="BR362" s="59"/>
      <c r="BS362" s="59"/>
      <c r="BT362" s="59"/>
      <c r="BU362" s="59"/>
      <c r="BV362" s="59"/>
      <c r="BW362" s="59"/>
      <c r="BX362" s="59"/>
    </row>
    <row r="363" spans="60:76" ht="14.5" x14ac:dyDescent="0.35">
      <c r="BH363" s="59"/>
      <c r="BI363" s="59"/>
      <c r="BJ363" s="59"/>
      <c r="BK363" s="59"/>
      <c r="BL363" s="59"/>
      <c r="BM363" s="59"/>
      <c r="BN363" s="59"/>
      <c r="BO363" s="59"/>
      <c r="BP363" s="59"/>
      <c r="BQ363" s="59"/>
      <c r="BR363" s="59"/>
      <c r="BS363" s="59"/>
      <c r="BT363" s="59"/>
      <c r="BU363" s="59"/>
      <c r="BV363" s="59"/>
      <c r="BW363" s="59"/>
      <c r="BX363" s="59"/>
    </row>
    <row r="364" spans="60:76" ht="14.5" x14ac:dyDescent="0.35">
      <c r="BH364" s="59"/>
      <c r="BI364" s="59"/>
      <c r="BJ364" s="59"/>
      <c r="BK364" s="59"/>
      <c r="BL364" s="59"/>
      <c r="BM364" s="59"/>
      <c r="BN364" s="59"/>
      <c r="BO364" s="59"/>
      <c r="BP364" s="59"/>
      <c r="BQ364" s="59"/>
      <c r="BR364" s="59"/>
      <c r="BS364" s="59"/>
      <c r="BT364" s="59"/>
      <c r="BU364" s="59"/>
      <c r="BV364" s="59"/>
      <c r="BW364" s="59"/>
      <c r="BX364" s="59"/>
    </row>
    <row r="365" spans="60:76" ht="14.5" x14ac:dyDescent="0.35">
      <c r="BH365" s="59"/>
      <c r="BI365" s="59"/>
      <c r="BJ365" s="59"/>
      <c r="BK365" s="59"/>
      <c r="BL365" s="59"/>
      <c r="BM365" s="59"/>
      <c r="BN365" s="59"/>
      <c r="BO365" s="59"/>
      <c r="BP365" s="59"/>
      <c r="BQ365" s="59"/>
      <c r="BR365" s="59"/>
      <c r="BS365" s="59"/>
      <c r="BT365" s="59"/>
      <c r="BU365" s="59"/>
      <c r="BV365" s="59"/>
      <c r="BW365" s="59"/>
      <c r="BX365" s="59"/>
    </row>
    <row r="366" spans="60:76" ht="14.5" x14ac:dyDescent="0.35">
      <c r="BH366" s="59"/>
      <c r="BI366" s="59"/>
      <c r="BJ366" s="59"/>
      <c r="BK366" s="59"/>
      <c r="BL366" s="59"/>
      <c r="BM366" s="59"/>
      <c r="BN366" s="59"/>
      <c r="BO366" s="59"/>
      <c r="BP366" s="59"/>
      <c r="BQ366" s="59"/>
      <c r="BR366" s="59"/>
      <c r="BS366" s="59"/>
      <c r="BT366" s="59"/>
      <c r="BU366" s="59"/>
      <c r="BV366" s="59"/>
      <c r="BW366" s="59"/>
      <c r="BX366" s="59"/>
    </row>
    <row r="367" spans="60:76" ht="14.5" x14ac:dyDescent="0.35">
      <c r="BH367" s="59"/>
      <c r="BI367" s="59"/>
      <c r="BJ367" s="59"/>
      <c r="BK367" s="59"/>
      <c r="BL367" s="59"/>
      <c r="BM367" s="59"/>
      <c r="BN367" s="59"/>
      <c r="BO367" s="59"/>
      <c r="BP367" s="59"/>
      <c r="BQ367" s="59"/>
      <c r="BR367" s="59"/>
      <c r="BS367" s="59"/>
      <c r="BT367" s="59"/>
      <c r="BU367" s="59"/>
      <c r="BV367" s="59"/>
      <c r="BW367" s="59"/>
      <c r="BX367" s="59"/>
    </row>
    <row r="368" spans="60:76" ht="14.5" x14ac:dyDescent="0.35">
      <c r="BH368" s="59"/>
      <c r="BI368" s="59"/>
      <c r="BJ368" s="59"/>
      <c r="BK368" s="59"/>
      <c r="BL368" s="59"/>
      <c r="BM368" s="59"/>
      <c r="BN368" s="59"/>
      <c r="BO368" s="59"/>
      <c r="BP368" s="59"/>
      <c r="BQ368" s="59"/>
      <c r="BR368" s="59"/>
      <c r="BS368" s="59"/>
      <c r="BT368" s="59"/>
      <c r="BU368" s="59"/>
      <c r="BV368" s="59"/>
      <c r="BW368" s="59"/>
      <c r="BX368" s="59"/>
    </row>
    <row r="369" spans="60:76" ht="14.5" x14ac:dyDescent="0.35">
      <c r="BH369" s="59"/>
      <c r="BI369" s="59"/>
      <c r="BJ369" s="59"/>
      <c r="BK369" s="59"/>
      <c r="BL369" s="59"/>
      <c r="BM369" s="59"/>
      <c r="BN369" s="59"/>
      <c r="BO369" s="59"/>
      <c r="BP369" s="59"/>
      <c r="BQ369" s="59"/>
      <c r="BR369" s="59"/>
      <c r="BS369" s="59"/>
      <c r="BT369" s="59"/>
      <c r="BU369" s="59"/>
      <c r="BV369" s="59"/>
      <c r="BW369" s="59"/>
      <c r="BX369" s="59"/>
    </row>
    <row r="370" spans="60:76" ht="14.5" x14ac:dyDescent="0.35">
      <c r="BH370" s="59"/>
      <c r="BI370" s="59"/>
      <c r="BJ370" s="59"/>
      <c r="BK370" s="59"/>
      <c r="BL370" s="59"/>
      <c r="BM370" s="59"/>
      <c r="BN370" s="59"/>
      <c r="BO370" s="59"/>
      <c r="BP370" s="59"/>
      <c r="BQ370" s="59"/>
      <c r="BR370" s="59"/>
      <c r="BS370" s="59"/>
      <c r="BT370" s="59"/>
      <c r="BU370" s="59"/>
      <c r="BV370" s="59"/>
      <c r="BW370" s="59"/>
      <c r="BX370" s="59"/>
    </row>
    <row r="371" spans="60:76" ht="14.5" x14ac:dyDescent="0.35">
      <c r="BH371" s="59"/>
      <c r="BI371" s="59"/>
      <c r="BJ371" s="59"/>
      <c r="BK371" s="59"/>
      <c r="BL371" s="59"/>
      <c r="BM371" s="59"/>
      <c r="BN371" s="59"/>
      <c r="BO371" s="59"/>
      <c r="BP371" s="59"/>
      <c r="BQ371" s="59"/>
      <c r="BR371" s="59"/>
      <c r="BS371" s="59"/>
      <c r="BT371" s="59"/>
      <c r="BU371" s="59"/>
      <c r="BV371" s="59"/>
      <c r="BW371" s="59"/>
      <c r="BX371" s="59"/>
    </row>
    <row r="372" spans="60:76" ht="14.5" x14ac:dyDescent="0.35">
      <c r="BH372" s="59"/>
      <c r="BI372" s="59"/>
      <c r="BJ372" s="59"/>
      <c r="BK372" s="59"/>
      <c r="BL372" s="59"/>
      <c r="BM372" s="59"/>
      <c r="BN372" s="59"/>
      <c r="BO372" s="59"/>
      <c r="BP372" s="59"/>
      <c r="BQ372" s="59"/>
      <c r="BR372" s="59"/>
      <c r="BS372" s="59"/>
      <c r="BT372" s="59"/>
      <c r="BU372" s="59"/>
      <c r="BV372" s="59"/>
      <c r="BW372" s="59"/>
      <c r="BX372" s="59"/>
    </row>
    <row r="373" spans="60:76" ht="14.5" x14ac:dyDescent="0.35">
      <c r="BH373" s="59"/>
      <c r="BI373" s="59"/>
      <c r="BJ373" s="59"/>
      <c r="BK373" s="59"/>
      <c r="BL373" s="59"/>
      <c r="BM373" s="59"/>
      <c r="BN373" s="59"/>
      <c r="BO373" s="59"/>
      <c r="BP373" s="59"/>
      <c r="BQ373" s="59"/>
      <c r="BR373" s="59"/>
      <c r="BS373" s="59"/>
      <c r="BT373" s="59"/>
      <c r="BU373" s="59"/>
      <c r="BV373" s="59"/>
      <c r="BW373" s="59"/>
      <c r="BX373" s="59"/>
    </row>
    <row r="374" spans="60:76" ht="14.5" x14ac:dyDescent="0.35">
      <c r="BH374" s="59"/>
      <c r="BI374" s="59"/>
      <c r="BJ374" s="59"/>
      <c r="BK374" s="59"/>
      <c r="BL374" s="59"/>
      <c r="BM374" s="59"/>
      <c r="BN374" s="59"/>
      <c r="BO374" s="59"/>
      <c r="BP374" s="59"/>
      <c r="BQ374" s="59"/>
      <c r="BR374" s="59"/>
      <c r="BS374" s="59"/>
      <c r="BT374" s="59"/>
      <c r="BU374" s="59"/>
      <c r="BV374" s="59"/>
      <c r="BW374" s="59"/>
      <c r="BX374" s="59"/>
    </row>
    <row r="375" spans="60:76" ht="14.5" x14ac:dyDescent="0.35">
      <c r="BH375" s="59"/>
      <c r="BI375" s="59"/>
      <c r="BJ375" s="59"/>
      <c r="BK375" s="59"/>
      <c r="BL375" s="59"/>
      <c r="BM375" s="59"/>
      <c r="BN375" s="59"/>
      <c r="BO375" s="59"/>
      <c r="BP375" s="59"/>
      <c r="BQ375" s="59"/>
      <c r="BR375" s="59"/>
      <c r="BS375" s="59"/>
      <c r="BT375" s="59"/>
      <c r="BU375" s="59"/>
      <c r="BV375" s="59"/>
      <c r="BW375" s="59"/>
      <c r="BX375" s="59"/>
    </row>
    <row r="376" spans="60:76" ht="14.5" x14ac:dyDescent="0.35">
      <c r="BH376" s="59"/>
      <c r="BI376" s="59"/>
      <c r="BJ376" s="59"/>
      <c r="BK376" s="59"/>
      <c r="BL376" s="59"/>
      <c r="BM376" s="59"/>
      <c r="BN376" s="59"/>
      <c r="BO376" s="59"/>
      <c r="BP376" s="59"/>
      <c r="BQ376" s="59"/>
      <c r="BR376" s="59"/>
      <c r="BS376" s="59"/>
      <c r="BT376" s="59"/>
      <c r="BU376" s="59"/>
      <c r="BV376" s="59"/>
      <c r="BW376" s="59"/>
      <c r="BX376" s="59"/>
    </row>
    <row r="377" spans="60:76" ht="14.5" x14ac:dyDescent="0.35">
      <c r="BH377" s="59"/>
      <c r="BI377" s="59"/>
      <c r="BJ377" s="59"/>
      <c r="BK377" s="59"/>
      <c r="BL377" s="59"/>
      <c r="BM377" s="59"/>
      <c r="BN377" s="59"/>
      <c r="BO377" s="59"/>
      <c r="BP377" s="59"/>
      <c r="BQ377" s="59"/>
      <c r="BR377" s="59"/>
      <c r="BS377" s="59"/>
      <c r="BT377" s="59"/>
      <c r="BU377" s="59"/>
      <c r="BV377" s="59"/>
      <c r="BW377" s="59"/>
      <c r="BX377" s="59"/>
    </row>
    <row r="378" spans="60:76" ht="14.5" x14ac:dyDescent="0.35">
      <c r="BH378" s="59"/>
      <c r="BI378" s="59"/>
      <c r="BJ378" s="59"/>
      <c r="BK378" s="59"/>
      <c r="BL378" s="59"/>
      <c r="BM378" s="59"/>
      <c r="BN378" s="59"/>
      <c r="BO378" s="59"/>
      <c r="BP378" s="59"/>
      <c r="BQ378" s="59"/>
      <c r="BR378" s="59"/>
      <c r="BS378" s="59"/>
      <c r="BT378" s="59"/>
      <c r="BU378" s="59"/>
      <c r="BV378" s="59"/>
      <c r="BW378" s="59"/>
      <c r="BX378" s="59"/>
    </row>
    <row r="379" spans="60:76" ht="14.5" x14ac:dyDescent="0.35">
      <c r="BH379" s="59"/>
      <c r="BI379" s="59"/>
      <c r="BJ379" s="59"/>
      <c r="BK379" s="59"/>
      <c r="BL379" s="59"/>
      <c r="BM379" s="59"/>
      <c r="BN379" s="59"/>
      <c r="BO379" s="59"/>
      <c r="BP379" s="59"/>
      <c r="BQ379" s="59"/>
      <c r="BR379" s="59"/>
      <c r="BS379" s="59"/>
      <c r="BT379" s="59"/>
      <c r="BU379" s="59"/>
      <c r="BV379" s="59"/>
      <c r="BW379" s="59"/>
      <c r="BX379" s="59"/>
    </row>
    <row r="380" spans="60:76" ht="14.5" x14ac:dyDescent="0.35">
      <c r="BH380" s="59"/>
      <c r="BI380" s="59"/>
      <c r="BJ380" s="59"/>
      <c r="BK380" s="59"/>
      <c r="BL380" s="59"/>
      <c r="BM380" s="59"/>
      <c r="BN380" s="59"/>
      <c r="BO380" s="59"/>
      <c r="BP380" s="59"/>
      <c r="BQ380" s="59"/>
      <c r="BR380" s="59"/>
      <c r="BS380" s="59"/>
      <c r="BT380" s="59"/>
      <c r="BU380" s="59"/>
      <c r="BV380" s="59"/>
      <c r="BW380" s="59"/>
      <c r="BX380" s="59"/>
    </row>
    <row r="381" spans="60:76" ht="14.5" x14ac:dyDescent="0.35">
      <c r="BH381" s="59"/>
      <c r="BI381" s="59"/>
      <c r="BJ381" s="59"/>
      <c r="BK381" s="59"/>
      <c r="BL381" s="59"/>
      <c r="BM381" s="59"/>
      <c r="BN381" s="59"/>
      <c r="BO381" s="59"/>
      <c r="BP381" s="59"/>
      <c r="BQ381" s="59"/>
      <c r="BR381" s="59"/>
      <c r="BS381" s="59"/>
      <c r="BT381" s="59"/>
      <c r="BU381" s="59"/>
      <c r="BV381" s="59"/>
      <c r="BW381" s="59"/>
      <c r="BX381" s="59"/>
    </row>
    <row r="382" spans="60:76" ht="14.5" x14ac:dyDescent="0.35">
      <c r="BH382" s="59"/>
      <c r="BI382" s="59"/>
      <c r="BJ382" s="59"/>
      <c r="BK382" s="59"/>
      <c r="BL382" s="59"/>
      <c r="BM382" s="59"/>
      <c r="BN382" s="59"/>
      <c r="BO382" s="59"/>
      <c r="BP382" s="59"/>
      <c r="BQ382" s="59"/>
      <c r="BR382" s="59"/>
      <c r="BS382" s="59"/>
      <c r="BT382" s="59"/>
      <c r="BU382" s="59"/>
      <c r="BV382" s="59"/>
      <c r="BW382" s="59"/>
      <c r="BX382" s="59"/>
    </row>
    <row r="383" spans="60:76" ht="14.5" x14ac:dyDescent="0.35">
      <c r="BH383" s="59"/>
      <c r="BI383" s="59"/>
      <c r="BJ383" s="59"/>
      <c r="BK383" s="59"/>
      <c r="BL383" s="59"/>
      <c r="BM383" s="59"/>
      <c r="BN383" s="59"/>
      <c r="BO383" s="59"/>
      <c r="BP383" s="59"/>
      <c r="BQ383" s="59"/>
      <c r="BR383" s="59"/>
      <c r="BS383" s="59"/>
      <c r="BT383" s="59"/>
      <c r="BU383" s="59"/>
      <c r="BV383" s="59"/>
      <c r="BW383" s="59"/>
      <c r="BX383" s="59"/>
    </row>
    <row r="384" spans="60:76" ht="14.5" x14ac:dyDescent="0.35">
      <c r="BH384" s="59"/>
      <c r="BI384" s="59"/>
      <c r="BJ384" s="59"/>
      <c r="BK384" s="59"/>
      <c r="BL384" s="59"/>
      <c r="BM384" s="59"/>
      <c r="BN384" s="59"/>
      <c r="BO384" s="59"/>
      <c r="BP384" s="59"/>
      <c r="BQ384" s="59"/>
      <c r="BR384" s="59"/>
      <c r="BS384" s="59"/>
      <c r="BT384" s="59"/>
      <c r="BU384" s="59"/>
      <c r="BV384" s="59"/>
      <c r="BW384" s="59"/>
      <c r="BX384" s="59"/>
    </row>
    <row r="385" spans="60:76" ht="14.5" x14ac:dyDescent="0.35">
      <c r="BH385" s="59"/>
      <c r="BI385" s="59"/>
      <c r="BJ385" s="59"/>
      <c r="BK385" s="59"/>
      <c r="BL385" s="59"/>
      <c r="BM385" s="59"/>
      <c r="BN385" s="59"/>
      <c r="BO385" s="59"/>
      <c r="BP385" s="59"/>
      <c r="BQ385" s="59"/>
      <c r="BR385" s="59"/>
      <c r="BS385" s="59"/>
      <c r="BT385" s="59"/>
      <c r="BU385" s="59"/>
      <c r="BV385" s="59"/>
      <c r="BW385" s="59"/>
      <c r="BX385" s="59"/>
    </row>
    <row r="386" spans="60:76" ht="14.5" x14ac:dyDescent="0.35">
      <c r="BH386" s="59"/>
      <c r="BI386" s="59"/>
      <c r="BJ386" s="59"/>
      <c r="BK386" s="59"/>
      <c r="BL386" s="59"/>
      <c r="BM386" s="59"/>
      <c r="BN386" s="59"/>
      <c r="BO386" s="59"/>
      <c r="BP386" s="59"/>
      <c r="BQ386" s="59"/>
      <c r="BR386" s="59"/>
      <c r="BS386" s="59"/>
      <c r="BT386" s="59"/>
      <c r="BU386" s="59"/>
      <c r="BV386" s="59"/>
      <c r="BW386" s="59"/>
      <c r="BX386" s="59"/>
    </row>
    <row r="387" spans="60:76" ht="14.5" x14ac:dyDescent="0.35">
      <c r="BH387" s="59"/>
      <c r="BI387" s="59"/>
      <c r="BJ387" s="59"/>
      <c r="BK387" s="59"/>
      <c r="BL387" s="59"/>
      <c r="BM387" s="59"/>
      <c r="BN387" s="59"/>
      <c r="BO387" s="59"/>
      <c r="BP387" s="59"/>
      <c r="BQ387" s="59"/>
      <c r="BR387" s="59"/>
      <c r="BS387" s="59"/>
      <c r="BT387" s="59"/>
      <c r="BU387" s="59"/>
      <c r="BV387" s="59"/>
      <c r="BW387" s="59"/>
      <c r="BX387" s="59"/>
    </row>
    <row r="388" spans="60:76" ht="14.5" x14ac:dyDescent="0.35">
      <c r="BH388" s="59"/>
      <c r="BI388" s="59"/>
      <c r="BJ388" s="59"/>
      <c r="BK388" s="59"/>
      <c r="BL388" s="59"/>
      <c r="BM388" s="59"/>
      <c r="BN388" s="59"/>
      <c r="BO388" s="59"/>
      <c r="BP388" s="59"/>
      <c r="BQ388" s="59"/>
      <c r="BR388" s="59"/>
      <c r="BS388" s="59"/>
      <c r="BT388" s="59"/>
      <c r="BU388" s="59"/>
      <c r="BV388" s="59"/>
      <c r="BW388" s="59"/>
      <c r="BX388" s="59"/>
    </row>
    <row r="389" spans="60:76" ht="14.5" x14ac:dyDescent="0.35">
      <c r="BH389" s="59"/>
      <c r="BI389" s="59"/>
      <c r="BJ389" s="59"/>
      <c r="BK389" s="59"/>
      <c r="BL389" s="59"/>
      <c r="BM389" s="59"/>
      <c r="BN389" s="59"/>
      <c r="BO389" s="59"/>
      <c r="BP389" s="59"/>
      <c r="BQ389" s="59"/>
      <c r="BR389" s="59"/>
      <c r="BS389" s="59"/>
      <c r="BT389" s="59"/>
      <c r="BU389" s="59"/>
      <c r="BV389" s="59"/>
      <c r="BW389" s="59"/>
      <c r="BX389" s="59"/>
    </row>
    <row r="390" spans="60:76" ht="14.5" x14ac:dyDescent="0.35">
      <c r="BH390" s="59"/>
      <c r="BI390" s="59"/>
      <c r="BJ390" s="59"/>
      <c r="BK390" s="59"/>
      <c r="BL390" s="59"/>
      <c r="BM390" s="59"/>
      <c r="BN390" s="59"/>
      <c r="BO390" s="59"/>
      <c r="BP390" s="59"/>
      <c r="BQ390" s="59"/>
      <c r="BR390" s="59"/>
      <c r="BS390" s="59"/>
      <c r="BT390" s="59"/>
      <c r="BU390" s="59"/>
      <c r="BV390" s="59"/>
      <c r="BW390" s="59"/>
      <c r="BX390" s="59"/>
    </row>
    <row r="391" spans="60:76" ht="14.5" x14ac:dyDescent="0.35">
      <c r="BH391" s="59"/>
      <c r="BI391" s="59"/>
      <c r="BJ391" s="59"/>
      <c r="BK391" s="59"/>
      <c r="BL391" s="59"/>
      <c r="BM391" s="59"/>
      <c r="BN391" s="59"/>
      <c r="BO391" s="59"/>
      <c r="BP391" s="59"/>
      <c r="BQ391" s="59"/>
      <c r="BR391" s="59"/>
      <c r="BS391" s="59"/>
      <c r="BT391" s="59"/>
      <c r="BU391" s="59"/>
      <c r="BV391" s="59"/>
      <c r="BW391" s="59"/>
      <c r="BX391" s="59"/>
    </row>
    <row r="392" spans="60:76" ht="14.5" x14ac:dyDescent="0.35">
      <c r="BH392" s="59"/>
      <c r="BI392" s="59"/>
      <c r="BJ392" s="59"/>
      <c r="BK392" s="59"/>
      <c r="BL392" s="59"/>
      <c r="BM392" s="59"/>
      <c r="BN392" s="59"/>
      <c r="BO392" s="59"/>
      <c r="BP392" s="59"/>
      <c r="BQ392" s="59"/>
      <c r="BR392" s="59"/>
      <c r="BS392" s="59"/>
      <c r="BT392" s="59"/>
      <c r="BU392" s="59"/>
      <c r="BV392" s="59"/>
      <c r="BW392" s="59"/>
      <c r="BX392" s="59"/>
    </row>
    <row r="393" spans="60:76" ht="14.5" x14ac:dyDescent="0.35">
      <c r="BH393" s="59"/>
      <c r="BI393" s="59"/>
      <c r="BJ393" s="59"/>
      <c r="BK393" s="59"/>
      <c r="BL393" s="59"/>
      <c r="BM393" s="59"/>
      <c r="BN393" s="59"/>
      <c r="BO393" s="59"/>
      <c r="BP393" s="59"/>
      <c r="BQ393" s="59"/>
      <c r="BR393" s="59"/>
      <c r="BS393" s="59"/>
      <c r="BT393" s="59"/>
      <c r="BU393" s="59"/>
      <c r="BV393" s="59"/>
      <c r="BW393" s="59"/>
      <c r="BX393" s="59"/>
    </row>
    <row r="394" spans="60:76" ht="14.5" x14ac:dyDescent="0.35">
      <c r="BH394" s="59"/>
      <c r="BI394" s="59"/>
      <c r="BJ394" s="59"/>
      <c r="BK394" s="59"/>
      <c r="BL394" s="59"/>
      <c r="BM394" s="59"/>
      <c r="BN394" s="59"/>
      <c r="BO394" s="59"/>
      <c r="BP394" s="59"/>
      <c r="BQ394" s="59"/>
      <c r="BR394" s="59"/>
      <c r="BS394" s="59"/>
      <c r="BT394" s="59"/>
      <c r="BU394" s="59"/>
      <c r="BV394" s="59"/>
      <c r="BW394" s="59"/>
      <c r="BX394" s="59"/>
    </row>
    <row r="395" spans="60:76" ht="14.5" x14ac:dyDescent="0.35">
      <c r="BH395" s="59"/>
      <c r="BI395" s="59"/>
      <c r="BJ395" s="59"/>
      <c r="BK395" s="59"/>
      <c r="BL395" s="59"/>
      <c r="BM395" s="59"/>
      <c r="BN395" s="59"/>
      <c r="BO395" s="59"/>
      <c r="BP395" s="59"/>
      <c r="BQ395" s="59"/>
      <c r="BR395" s="59"/>
      <c r="BS395" s="59"/>
      <c r="BT395" s="59"/>
      <c r="BU395" s="59"/>
      <c r="BV395" s="59"/>
      <c r="BW395" s="59"/>
      <c r="BX395" s="59"/>
    </row>
    <row r="396" spans="60:76" ht="14.5" x14ac:dyDescent="0.35">
      <c r="BH396" s="59"/>
      <c r="BI396" s="59"/>
      <c r="BJ396" s="59"/>
      <c r="BK396" s="59"/>
      <c r="BL396" s="59"/>
      <c r="BM396" s="59"/>
      <c r="BN396" s="59"/>
      <c r="BO396" s="59"/>
      <c r="BP396" s="59"/>
      <c r="BQ396" s="59"/>
      <c r="BR396" s="59"/>
      <c r="BS396" s="59"/>
      <c r="BT396" s="59"/>
      <c r="BU396" s="59"/>
      <c r="BV396" s="59"/>
      <c r="BW396" s="59"/>
      <c r="BX396" s="59"/>
    </row>
    <row r="397" spans="60:76" ht="14.5" x14ac:dyDescent="0.35">
      <c r="BH397" s="59"/>
      <c r="BI397" s="59"/>
      <c r="BJ397" s="59"/>
      <c r="BK397" s="59"/>
      <c r="BL397" s="59"/>
      <c r="BM397" s="59"/>
      <c r="BN397" s="59"/>
      <c r="BO397" s="59"/>
      <c r="BP397" s="59"/>
      <c r="BQ397" s="59"/>
      <c r="BR397" s="59"/>
      <c r="BS397" s="59"/>
      <c r="BT397" s="59"/>
      <c r="BU397" s="59"/>
      <c r="BV397" s="59"/>
      <c r="BW397" s="59"/>
      <c r="BX397" s="59"/>
    </row>
    <row r="398" spans="60:76" ht="14.5" x14ac:dyDescent="0.35">
      <c r="BH398" s="59"/>
      <c r="BI398" s="59"/>
      <c r="BJ398" s="59"/>
      <c r="BK398" s="59"/>
      <c r="BL398" s="59"/>
      <c r="BM398" s="59"/>
      <c r="BN398" s="59"/>
      <c r="BO398" s="59"/>
      <c r="BP398" s="59"/>
      <c r="BQ398" s="59"/>
      <c r="BR398" s="59"/>
      <c r="BS398" s="59"/>
      <c r="BT398" s="59"/>
      <c r="BU398" s="59"/>
      <c r="BV398" s="59"/>
      <c r="BW398" s="59"/>
      <c r="BX398" s="59"/>
    </row>
    <row r="399" spans="60:76" ht="14.5" x14ac:dyDescent="0.35">
      <c r="BH399" s="59"/>
      <c r="BI399" s="59"/>
      <c r="BJ399" s="59"/>
      <c r="BK399" s="59"/>
      <c r="BL399" s="59"/>
      <c r="BM399" s="59"/>
      <c r="BN399" s="59"/>
      <c r="BO399" s="59"/>
      <c r="BP399" s="59"/>
      <c r="BQ399" s="59"/>
      <c r="BR399" s="59"/>
      <c r="BS399" s="59"/>
      <c r="BT399" s="59"/>
      <c r="BU399" s="59"/>
      <c r="BV399" s="59"/>
      <c r="BW399" s="59"/>
      <c r="BX399" s="59"/>
    </row>
    <row r="400" spans="60:76" ht="14.5" x14ac:dyDescent="0.35">
      <c r="BH400" s="59"/>
      <c r="BI400" s="59"/>
      <c r="BJ400" s="59"/>
      <c r="BK400" s="59"/>
      <c r="BL400" s="59"/>
      <c r="BM400" s="59"/>
      <c r="BN400" s="59"/>
      <c r="BO400" s="59"/>
      <c r="BP400" s="59"/>
      <c r="BQ400" s="59"/>
      <c r="BR400" s="59"/>
      <c r="BS400" s="59"/>
      <c r="BT400" s="59"/>
      <c r="BU400" s="59"/>
      <c r="BV400" s="59"/>
      <c r="BW400" s="59"/>
      <c r="BX400" s="59"/>
    </row>
    <row r="401" spans="60:76" ht="14.5" x14ac:dyDescent="0.35">
      <c r="BH401" s="59"/>
      <c r="BI401" s="59"/>
      <c r="BJ401" s="59"/>
      <c r="BK401" s="59"/>
      <c r="BL401" s="59"/>
      <c r="BM401" s="59"/>
      <c r="BN401" s="59"/>
      <c r="BO401" s="59"/>
      <c r="BP401" s="59"/>
      <c r="BQ401" s="59"/>
      <c r="BR401" s="59"/>
      <c r="BS401" s="59"/>
      <c r="BT401" s="59"/>
      <c r="BU401" s="59"/>
      <c r="BV401" s="59"/>
      <c r="BW401" s="59"/>
      <c r="BX401" s="59"/>
    </row>
    <row r="402" spans="60:76" ht="14.5" x14ac:dyDescent="0.35">
      <c r="BH402" s="59"/>
      <c r="BI402" s="59"/>
      <c r="BJ402" s="59"/>
      <c r="BK402" s="59"/>
      <c r="BL402" s="59"/>
      <c r="BM402" s="59"/>
      <c r="BN402" s="59"/>
      <c r="BO402" s="59"/>
      <c r="BP402" s="59"/>
      <c r="BQ402" s="59"/>
      <c r="BR402" s="59"/>
      <c r="BS402" s="59"/>
      <c r="BT402" s="59"/>
      <c r="BU402" s="59"/>
      <c r="BV402" s="59"/>
      <c r="BW402" s="59"/>
      <c r="BX402" s="59"/>
    </row>
    <row r="403" spans="60:76" ht="14.5" x14ac:dyDescent="0.35">
      <c r="BH403" s="59"/>
      <c r="BI403" s="59"/>
      <c r="BJ403" s="59"/>
      <c r="BK403" s="59"/>
      <c r="BL403" s="59"/>
      <c r="BM403" s="59"/>
      <c r="BN403" s="59"/>
      <c r="BO403" s="59"/>
      <c r="BP403" s="59"/>
      <c r="BQ403" s="59"/>
      <c r="BR403" s="59"/>
      <c r="BS403" s="59"/>
      <c r="BT403" s="59"/>
      <c r="BU403" s="59"/>
      <c r="BV403" s="59"/>
      <c r="BW403" s="59"/>
      <c r="BX403" s="59"/>
    </row>
    <row r="404" spans="60:76" ht="14.5" x14ac:dyDescent="0.35">
      <c r="BH404" s="59"/>
      <c r="BI404" s="59"/>
      <c r="BJ404" s="59"/>
      <c r="BK404" s="59"/>
      <c r="BL404" s="59"/>
      <c r="BM404" s="59"/>
      <c r="BN404" s="59"/>
      <c r="BO404" s="59"/>
      <c r="BP404" s="59"/>
      <c r="BQ404" s="59"/>
      <c r="BR404" s="59"/>
      <c r="BS404" s="59"/>
      <c r="BT404" s="59"/>
      <c r="BU404" s="59"/>
      <c r="BV404" s="59"/>
      <c r="BW404" s="59"/>
      <c r="BX404" s="59"/>
    </row>
    <row r="405" spans="60:76" ht="14.5" x14ac:dyDescent="0.35">
      <c r="BH405" s="59"/>
      <c r="BI405" s="59"/>
      <c r="BJ405" s="59"/>
      <c r="BK405" s="59"/>
      <c r="BL405" s="59"/>
      <c r="BM405" s="59"/>
      <c r="BN405" s="59"/>
      <c r="BO405" s="59"/>
      <c r="BP405" s="59"/>
      <c r="BQ405" s="59"/>
      <c r="BR405" s="59"/>
      <c r="BS405" s="59"/>
      <c r="BT405" s="59"/>
      <c r="BU405" s="59"/>
      <c r="BV405" s="59"/>
      <c r="BW405" s="59"/>
      <c r="BX405" s="59"/>
    </row>
    <row r="406" spans="60:76" ht="14.5" x14ac:dyDescent="0.35">
      <c r="BH406" s="59"/>
      <c r="BI406" s="59"/>
      <c r="BJ406" s="59"/>
      <c r="BK406" s="59"/>
      <c r="BL406" s="59"/>
      <c r="BM406" s="59"/>
      <c r="BN406" s="59"/>
      <c r="BO406" s="59"/>
      <c r="BP406" s="59"/>
      <c r="BQ406" s="59"/>
      <c r="BR406" s="59"/>
      <c r="BS406" s="59"/>
      <c r="BT406" s="59"/>
      <c r="BU406" s="59"/>
      <c r="BV406" s="59"/>
      <c r="BW406" s="59"/>
      <c r="BX406" s="59"/>
    </row>
    <row r="407" spans="60:76" ht="14.5" x14ac:dyDescent="0.35">
      <c r="BH407" s="59"/>
      <c r="BI407" s="59"/>
      <c r="BJ407" s="59"/>
      <c r="BK407" s="59"/>
      <c r="BL407" s="59"/>
      <c r="BM407" s="59"/>
      <c r="BN407" s="59"/>
      <c r="BO407" s="59"/>
      <c r="BP407" s="59"/>
      <c r="BQ407" s="59"/>
      <c r="BR407" s="59"/>
      <c r="BS407" s="59"/>
      <c r="BT407" s="59"/>
      <c r="BU407" s="59"/>
      <c r="BV407" s="59"/>
      <c r="BW407" s="59"/>
      <c r="BX407" s="59"/>
    </row>
    <row r="408" spans="60:76" ht="14.5" x14ac:dyDescent="0.35">
      <c r="BH408" s="59"/>
      <c r="BI408" s="59"/>
      <c r="BJ408" s="59"/>
      <c r="BK408" s="59"/>
      <c r="BL408" s="59"/>
      <c r="BM408" s="59"/>
      <c r="BN408" s="59"/>
      <c r="BO408" s="59"/>
      <c r="BP408" s="59"/>
      <c r="BQ408" s="59"/>
      <c r="BR408" s="59"/>
      <c r="BS408" s="59"/>
      <c r="BT408" s="59"/>
      <c r="BU408" s="59"/>
      <c r="BV408" s="59"/>
      <c r="BW408" s="59"/>
      <c r="BX408" s="59"/>
    </row>
    <row r="409" spans="60:76" ht="14.5" x14ac:dyDescent="0.35">
      <c r="BH409" s="59"/>
      <c r="BI409" s="59"/>
      <c r="BJ409" s="59"/>
      <c r="BK409" s="59"/>
      <c r="BL409" s="59"/>
      <c r="BM409" s="59"/>
      <c r="BN409" s="59"/>
      <c r="BO409" s="59"/>
      <c r="BP409" s="59"/>
      <c r="BQ409" s="59"/>
      <c r="BR409" s="59"/>
      <c r="BS409" s="59"/>
      <c r="BT409" s="59"/>
      <c r="BU409" s="59"/>
      <c r="BV409" s="59"/>
      <c r="BW409" s="59"/>
      <c r="BX409" s="59"/>
    </row>
    <row r="410" spans="60:76" ht="14.5" x14ac:dyDescent="0.35">
      <c r="BH410" s="59"/>
      <c r="BI410" s="59"/>
      <c r="BJ410" s="59"/>
      <c r="BK410" s="59"/>
      <c r="BL410" s="59"/>
      <c r="BM410" s="59"/>
      <c r="BN410" s="59"/>
      <c r="BO410" s="59"/>
      <c r="BP410" s="59"/>
      <c r="BQ410" s="59"/>
      <c r="BR410" s="59"/>
      <c r="BS410" s="59"/>
      <c r="BT410" s="59"/>
      <c r="BU410" s="59"/>
      <c r="BV410" s="59"/>
      <c r="BW410" s="59"/>
      <c r="BX410" s="59"/>
    </row>
    <row r="411" spans="60:76" ht="14.5" x14ac:dyDescent="0.35">
      <c r="BH411" s="59"/>
      <c r="BI411" s="59"/>
      <c r="BJ411" s="59"/>
      <c r="BK411" s="59"/>
      <c r="BL411" s="59"/>
      <c r="BM411" s="59"/>
      <c r="BN411" s="59"/>
      <c r="BO411" s="59"/>
      <c r="BP411" s="59"/>
      <c r="BQ411" s="59"/>
      <c r="BR411" s="59"/>
      <c r="BS411" s="59"/>
      <c r="BT411" s="59"/>
      <c r="BU411" s="59"/>
      <c r="BV411" s="59"/>
      <c r="BW411" s="59"/>
      <c r="BX411" s="59"/>
    </row>
    <row r="412" spans="60:76" ht="14.5" x14ac:dyDescent="0.35">
      <c r="BH412" s="59"/>
      <c r="BI412" s="59"/>
      <c r="BJ412" s="59"/>
      <c r="BK412" s="59"/>
      <c r="BL412" s="59"/>
      <c r="BM412" s="59"/>
      <c r="BN412" s="59"/>
      <c r="BO412" s="59"/>
      <c r="BP412" s="59"/>
      <c r="BQ412" s="59"/>
      <c r="BR412" s="59"/>
      <c r="BS412" s="59"/>
      <c r="BT412" s="59"/>
      <c r="BU412" s="59"/>
      <c r="BV412" s="59"/>
      <c r="BW412" s="59"/>
      <c r="BX412" s="59"/>
    </row>
    <row r="413" spans="60:76" ht="14.5" x14ac:dyDescent="0.35">
      <c r="BH413" s="59"/>
      <c r="BI413" s="59"/>
      <c r="BJ413" s="59"/>
      <c r="BK413" s="59"/>
      <c r="BL413" s="59"/>
      <c r="BM413" s="59"/>
      <c r="BN413" s="59"/>
      <c r="BO413" s="59"/>
      <c r="BP413" s="59"/>
      <c r="BQ413" s="59"/>
      <c r="BR413" s="59"/>
      <c r="BS413" s="59"/>
      <c r="BT413" s="59"/>
      <c r="BU413" s="59"/>
      <c r="BV413" s="59"/>
      <c r="BW413" s="59"/>
      <c r="BX413" s="59"/>
    </row>
    <row r="414" spans="60:76" ht="14.5" x14ac:dyDescent="0.35">
      <c r="BH414" s="59"/>
      <c r="BI414" s="59"/>
      <c r="BJ414" s="59"/>
      <c r="BK414" s="59"/>
      <c r="BL414" s="59"/>
      <c r="BM414" s="59"/>
      <c r="BN414" s="59"/>
      <c r="BO414" s="59"/>
      <c r="BP414" s="59"/>
      <c r="BQ414" s="59"/>
      <c r="BR414" s="59"/>
      <c r="BS414" s="59"/>
      <c r="BT414" s="59"/>
      <c r="BU414" s="59"/>
      <c r="BV414" s="59"/>
      <c r="BW414" s="59"/>
      <c r="BX414" s="59"/>
    </row>
    <row r="415" spans="60:76" ht="14.5" x14ac:dyDescent="0.35">
      <c r="BH415" s="59"/>
      <c r="BI415" s="59"/>
      <c r="BJ415" s="59"/>
      <c r="BK415" s="59"/>
      <c r="BL415" s="59"/>
      <c r="BM415" s="59"/>
      <c r="BN415" s="59"/>
      <c r="BO415" s="59"/>
      <c r="BP415" s="59"/>
      <c r="BQ415" s="59"/>
      <c r="BR415" s="59"/>
      <c r="BS415" s="59"/>
      <c r="BT415" s="59"/>
      <c r="BU415" s="59"/>
      <c r="BV415" s="59"/>
      <c r="BW415" s="59"/>
      <c r="BX415" s="59"/>
    </row>
    <row r="416" spans="60:76" ht="14.5" x14ac:dyDescent="0.35">
      <c r="BH416" s="59"/>
      <c r="BI416" s="59"/>
      <c r="BJ416" s="59"/>
      <c r="BK416" s="59"/>
      <c r="BL416" s="59"/>
      <c r="BM416" s="59"/>
      <c r="BN416" s="59"/>
      <c r="BO416" s="59"/>
      <c r="BP416" s="59"/>
      <c r="BQ416" s="59"/>
      <c r="BR416" s="59"/>
      <c r="BS416" s="59"/>
      <c r="BT416" s="59"/>
      <c r="BU416" s="59"/>
      <c r="BV416" s="59"/>
      <c r="BW416" s="59"/>
      <c r="BX416" s="59"/>
    </row>
    <row r="417" spans="60:76" ht="14.5" x14ac:dyDescent="0.35">
      <c r="BH417" s="59"/>
      <c r="BI417" s="59"/>
      <c r="BJ417" s="59"/>
      <c r="BK417" s="59"/>
      <c r="BL417" s="59"/>
      <c r="BM417" s="59"/>
      <c r="BN417" s="59"/>
      <c r="BO417" s="59"/>
      <c r="BP417" s="59"/>
      <c r="BQ417" s="59"/>
      <c r="BR417" s="59"/>
      <c r="BS417" s="59"/>
      <c r="BT417" s="59"/>
      <c r="BU417" s="59"/>
      <c r="BV417" s="59"/>
      <c r="BW417" s="59"/>
      <c r="BX417" s="59"/>
    </row>
    <row r="418" spans="60:76" ht="14.5" x14ac:dyDescent="0.35">
      <c r="BH418" s="59"/>
      <c r="BI418" s="59"/>
      <c r="BJ418" s="59"/>
      <c r="BK418" s="59"/>
      <c r="BL418" s="59"/>
      <c r="BM418" s="59"/>
      <c r="BN418" s="59"/>
      <c r="BO418" s="59"/>
      <c r="BP418" s="59"/>
      <c r="BQ418" s="59"/>
      <c r="BR418" s="59"/>
      <c r="BS418" s="59"/>
      <c r="BT418" s="59"/>
      <c r="BU418" s="59"/>
      <c r="BV418" s="59"/>
      <c r="BW418" s="59"/>
      <c r="BX418" s="59"/>
    </row>
    <row r="419" spans="60:76" ht="14.5" x14ac:dyDescent="0.35">
      <c r="BH419" s="59"/>
      <c r="BI419" s="59"/>
      <c r="BJ419" s="59"/>
      <c r="BK419" s="59"/>
      <c r="BL419" s="59"/>
      <c r="BM419" s="59"/>
      <c r="BN419" s="59"/>
      <c r="BO419" s="59"/>
      <c r="BP419" s="59"/>
      <c r="BQ419" s="59"/>
      <c r="BR419" s="59"/>
      <c r="BS419" s="59"/>
      <c r="BT419" s="59"/>
      <c r="BU419" s="59"/>
      <c r="BV419" s="59"/>
      <c r="BW419" s="59"/>
      <c r="BX419" s="59"/>
    </row>
    <row r="420" spans="60:76" ht="14.5" x14ac:dyDescent="0.35">
      <c r="BH420" s="59"/>
      <c r="BI420" s="59"/>
      <c r="BJ420" s="59"/>
      <c r="BK420" s="59"/>
      <c r="BL420" s="59"/>
      <c r="BM420" s="59"/>
      <c r="BN420" s="59"/>
      <c r="BO420" s="59"/>
      <c r="BP420" s="59"/>
      <c r="BQ420" s="59"/>
      <c r="BR420" s="59"/>
      <c r="BS420" s="59"/>
      <c r="BT420" s="59"/>
      <c r="BU420" s="59"/>
      <c r="BV420" s="59"/>
      <c r="BW420" s="59"/>
      <c r="BX420" s="59"/>
    </row>
    <row r="421" spans="60:76" ht="14.5" x14ac:dyDescent="0.35">
      <c r="BH421" s="59"/>
      <c r="BI421" s="59"/>
      <c r="BJ421" s="59"/>
      <c r="BK421" s="59"/>
      <c r="BL421" s="59"/>
      <c r="BM421" s="59"/>
      <c r="BN421" s="59"/>
      <c r="BO421" s="59"/>
      <c r="BP421" s="59"/>
      <c r="BQ421" s="59"/>
      <c r="BR421" s="59"/>
      <c r="BS421" s="59"/>
      <c r="BT421" s="59"/>
      <c r="BU421" s="59"/>
      <c r="BV421" s="59"/>
      <c r="BW421" s="59"/>
      <c r="BX421" s="59"/>
    </row>
    <row r="422" spans="60:76" ht="14.5" x14ac:dyDescent="0.35">
      <c r="BH422" s="59"/>
      <c r="BI422" s="59"/>
      <c r="BJ422" s="59"/>
      <c r="BK422" s="59"/>
      <c r="BL422" s="59"/>
      <c r="BM422" s="59"/>
      <c r="BN422" s="59"/>
      <c r="BO422" s="59"/>
      <c r="BP422" s="59"/>
      <c r="BQ422" s="59"/>
      <c r="BR422" s="59"/>
      <c r="BS422" s="59"/>
      <c r="BT422" s="59"/>
      <c r="BU422" s="59"/>
      <c r="BV422" s="59"/>
      <c r="BW422" s="59"/>
      <c r="BX422" s="59"/>
    </row>
    <row r="423" spans="60:76" ht="14.5" x14ac:dyDescent="0.35">
      <c r="BH423" s="59"/>
      <c r="BI423" s="59"/>
      <c r="BJ423" s="59"/>
      <c r="BK423" s="59"/>
      <c r="BL423" s="59"/>
      <c r="BM423" s="59"/>
      <c r="BN423" s="59"/>
      <c r="BO423" s="59"/>
      <c r="BP423" s="59"/>
      <c r="BQ423" s="59"/>
      <c r="BR423" s="59"/>
      <c r="BS423" s="59"/>
      <c r="BT423" s="59"/>
      <c r="BU423" s="59"/>
      <c r="BV423" s="59"/>
      <c r="BW423" s="59"/>
      <c r="BX423" s="59"/>
    </row>
    <row r="424" spans="60:76" ht="14.5" x14ac:dyDescent="0.35">
      <c r="BH424" s="59"/>
      <c r="BI424" s="59"/>
      <c r="BJ424" s="59"/>
      <c r="BK424" s="59"/>
      <c r="BL424" s="59"/>
      <c r="BM424" s="59"/>
      <c r="BN424" s="59"/>
      <c r="BO424" s="59"/>
      <c r="BP424" s="59"/>
      <c r="BQ424" s="59"/>
      <c r="BR424" s="59"/>
      <c r="BS424" s="59"/>
      <c r="BT424" s="59"/>
      <c r="BU424" s="59"/>
      <c r="BV424" s="59"/>
      <c r="BW424" s="59"/>
      <c r="BX424" s="59"/>
    </row>
    <row r="425" spans="60:76" ht="14.5" x14ac:dyDescent="0.35">
      <c r="BH425" s="59"/>
      <c r="BI425" s="59"/>
      <c r="BJ425" s="59"/>
      <c r="BK425" s="59"/>
      <c r="BL425" s="59"/>
      <c r="BM425" s="59"/>
      <c r="BN425" s="59"/>
      <c r="BO425" s="59"/>
      <c r="BP425" s="59"/>
      <c r="BQ425" s="59"/>
      <c r="BR425" s="59"/>
      <c r="BS425" s="59"/>
      <c r="BT425" s="59"/>
      <c r="BU425" s="59"/>
      <c r="BV425" s="59"/>
      <c r="BW425" s="59"/>
      <c r="BX425" s="59"/>
    </row>
    <row r="426" spans="60:76" ht="14.5" x14ac:dyDescent="0.35">
      <c r="BH426" s="59"/>
      <c r="BI426" s="59"/>
      <c r="BJ426" s="59"/>
      <c r="BK426" s="59"/>
      <c r="BL426" s="59"/>
      <c r="BM426" s="59"/>
      <c r="BN426" s="59"/>
      <c r="BO426" s="59"/>
      <c r="BP426" s="59"/>
      <c r="BQ426" s="59"/>
      <c r="BR426" s="59"/>
      <c r="BS426" s="59"/>
      <c r="BT426" s="59"/>
      <c r="BU426" s="59"/>
      <c r="BV426" s="59"/>
      <c r="BW426" s="59"/>
      <c r="BX426" s="59"/>
    </row>
    <row r="427" spans="60:76" ht="14.5" x14ac:dyDescent="0.35">
      <c r="BH427" s="59"/>
      <c r="BI427" s="59"/>
      <c r="BJ427" s="59"/>
      <c r="BK427" s="59"/>
      <c r="BL427" s="59"/>
      <c r="BM427" s="59"/>
      <c r="BN427" s="59"/>
      <c r="BO427" s="59"/>
      <c r="BP427" s="59"/>
      <c r="BQ427" s="59"/>
      <c r="BR427" s="59"/>
      <c r="BS427" s="59"/>
      <c r="BT427" s="59"/>
      <c r="BU427" s="59"/>
      <c r="BV427" s="59"/>
      <c r="BW427" s="59"/>
      <c r="BX427" s="59"/>
    </row>
    <row r="428" spans="60:76" ht="14.5" x14ac:dyDescent="0.35">
      <c r="BH428" s="59"/>
      <c r="BI428" s="59"/>
      <c r="BJ428" s="59"/>
      <c r="BK428" s="59"/>
      <c r="BL428" s="59"/>
      <c r="BM428" s="59"/>
      <c r="BN428" s="59"/>
      <c r="BO428" s="59"/>
      <c r="BP428" s="59"/>
      <c r="BQ428" s="59"/>
      <c r="BR428" s="59"/>
      <c r="BS428" s="59"/>
      <c r="BT428" s="59"/>
      <c r="BU428" s="59"/>
      <c r="BV428" s="59"/>
      <c r="BW428" s="59"/>
      <c r="BX428" s="59"/>
    </row>
    <row r="429" spans="60:76" ht="14.5" x14ac:dyDescent="0.35">
      <c r="BH429" s="59"/>
      <c r="BI429" s="59"/>
      <c r="BJ429" s="59"/>
      <c r="BK429" s="59"/>
      <c r="BL429" s="59"/>
      <c r="BM429" s="59"/>
      <c r="BN429" s="59"/>
      <c r="BO429" s="59"/>
      <c r="BP429" s="59"/>
      <c r="BQ429" s="59"/>
      <c r="BR429" s="59"/>
      <c r="BS429" s="59"/>
      <c r="BT429" s="59"/>
      <c r="BU429" s="59"/>
      <c r="BV429" s="59"/>
      <c r="BW429" s="59"/>
      <c r="BX429" s="59"/>
    </row>
    <row r="430" spans="60:76" ht="14.5" x14ac:dyDescent="0.35">
      <c r="BH430" s="59"/>
      <c r="BI430" s="59"/>
      <c r="BJ430" s="59"/>
      <c r="BK430" s="59"/>
      <c r="BL430" s="59"/>
      <c r="BM430" s="59"/>
      <c r="BN430" s="59"/>
      <c r="BO430" s="59"/>
      <c r="BP430" s="59"/>
      <c r="BQ430" s="59"/>
      <c r="BR430" s="59"/>
      <c r="BS430" s="59"/>
      <c r="BT430" s="59"/>
      <c r="BU430" s="59"/>
      <c r="BV430" s="59"/>
      <c r="BW430" s="59"/>
      <c r="BX430" s="59"/>
    </row>
    <row r="431" spans="60:76" ht="14.5" x14ac:dyDescent="0.35">
      <c r="BH431" s="59"/>
      <c r="BI431" s="59"/>
      <c r="BJ431" s="59"/>
      <c r="BK431" s="59"/>
      <c r="BL431" s="59"/>
      <c r="BM431" s="59"/>
      <c r="BN431" s="59"/>
      <c r="BO431" s="59"/>
      <c r="BP431" s="59"/>
      <c r="BQ431" s="59"/>
      <c r="BR431" s="59"/>
      <c r="BS431" s="59"/>
      <c r="BT431" s="59"/>
      <c r="BU431" s="59"/>
      <c r="BV431" s="59"/>
      <c r="BW431" s="59"/>
      <c r="BX431" s="59"/>
    </row>
    <row r="432" spans="60:76" ht="14.5" x14ac:dyDescent="0.35">
      <c r="BH432" s="59"/>
      <c r="BI432" s="59"/>
      <c r="BJ432" s="59"/>
      <c r="BK432" s="59"/>
      <c r="BL432" s="59"/>
      <c r="BM432" s="59"/>
      <c r="BN432" s="59"/>
      <c r="BO432" s="59"/>
      <c r="BP432" s="59"/>
      <c r="BQ432" s="59"/>
      <c r="BR432" s="59"/>
      <c r="BS432" s="59"/>
      <c r="BT432" s="59"/>
      <c r="BU432" s="59"/>
      <c r="BV432" s="59"/>
      <c r="BW432" s="59"/>
      <c r="BX432" s="59"/>
    </row>
    <row r="433" spans="60:76" ht="14.5" x14ac:dyDescent="0.35">
      <c r="BH433" s="59"/>
      <c r="BI433" s="59"/>
      <c r="BJ433" s="59"/>
      <c r="BK433" s="59"/>
      <c r="BL433" s="59"/>
      <c r="BM433" s="59"/>
      <c r="BN433" s="59"/>
      <c r="BO433" s="59"/>
      <c r="BP433" s="59"/>
      <c r="BQ433" s="59"/>
      <c r="BR433" s="59"/>
      <c r="BS433" s="59"/>
      <c r="BT433" s="59"/>
      <c r="BU433" s="59"/>
      <c r="BV433" s="59"/>
      <c r="BW433" s="59"/>
      <c r="BX433" s="59"/>
    </row>
    <row r="434" spans="60:76" ht="14.5" x14ac:dyDescent="0.35">
      <c r="BH434" s="59"/>
      <c r="BI434" s="59"/>
      <c r="BJ434" s="59"/>
      <c r="BK434" s="59"/>
      <c r="BL434" s="59"/>
      <c r="BM434" s="59"/>
      <c r="BN434" s="59"/>
      <c r="BO434" s="59"/>
      <c r="BP434" s="59"/>
      <c r="BQ434" s="59"/>
      <c r="BR434" s="59"/>
      <c r="BS434" s="59"/>
      <c r="BT434" s="59"/>
      <c r="BU434" s="59"/>
      <c r="BV434" s="59"/>
      <c r="BW434" s="59"/>
      <c r="BX434" s="59"/>
    </row>
    <row r="435" spans="60:76" ht="14.5" x14ac:dyDescent="0.35">
      <c r="BH435" s="59"/>
      <c r="BI435" s="59"/>
      <c r="BJ435" s="59"/>
      <c r="BK435" s="59"/>
      <c r="BL435" s="59"/>
      <c r="BM435" s="59"/>
      <c r="BN435" s="59"/>
      <c r="BO435" s="59"/>
      <c r="BP435" s="59"/>
      <c r="BQ435" s="59"/>
      <c r="BR435" s="59"/>
      <c r="BS435" s="59"/>
      <c r="BT435" s="59"/>
      <c r="BU435" s="59"/>
      <c r="BV435" s="59"/>
      <c r="BW435" s="59"/>
      <c r="BX435" s="59"/>
    </row>
    <row r="436" spans="60:76" ht="14.5" x14ac:dyDescent="0.35">
      <c r="BH436" s="59"/>
      <c r="BI436" s="59"/>
      <c r="BJ436" s="59"/>
      <c r="BK436" s="59"/>
      <c r="BL436" s="59"/>
      <c r="BM436" s="59"/>
      <c r="BN436" s="59"/>
      <c r="BO436" s="59"/>
      <c r="BP436" s="59"/>
      <c r="BQ436" s="59"/>
      <c r="BR436" s="59"/>
      <c r="BS436" s="59"/>
      <c r="BT436" s="59"/>
      <c r="BU436" s="59"/>
      <c r="BV436" s="59"/>
      <c r="BW436" s="59"/>
      <c r="BX436" s="59"/>
    </row>
    <row r="437" spans="60:76" ht="14.5" x14ac:dyDescent="0.35">
      <c r="BH437" s="59"/>
      <c r="BI437" s="59"/>
      <c r="BJ437" s="59"/>
      <c r="BK437" s="59"/>
      <c r="BL437" s="59"/>
      <c r="BM437" s="59"/>
      <c r="BN437" s="59"/>
      <c r="BO437" s="59"/>
      <c r="BP437" s="59"/>
      <c r="BQ437" s="59"/>
      <c r="BR437" s="59"/>
      <c r="BS437" s="59"/>
      <c r="BT437" s="59"/>
      <c r="BU437" s="59"/>
      <c r="BV437" s="59"/>
      <c r="BW437" s="59"/>
      <c r="BX437" s="59"/>
    </row>
    <row r="438" spans="60:76" ht="14.5" x14ac:dyDescent="0.35">
      <c r="BH438" s="59"/>
      <c r="BI438" s="59"/>
      <c r="BJ438" s="59"/>
      <c r="BK438" s="59"/>
      <c r="BL438" s="59"/>
      <c r="BM438" s="59"/>
      <c r="BN438" s="59"/>
      <c r="BO438" s="59"/>
      <c r="BP438" s="59"/>
      <c r="BQ438" s="59"/>
      <c r="BR438" s="59"/>
      <c r="BS438" s="59"/>
      <c r="BT438" s="59"/>
      <c r="BU438" s="59"/>
      <c r="BV438" s="59"/>
      <c r="BW438" s="59"/>
      <c r="BX438" s="59"/>
    </row>
    <row r="439" spans="60:76" ht="14.5" x14ac:dyDescent="0.35">
      <c r="BH439" s="59"/>
      <c r="BI439" s="59"/>
      <c r="BJ439" s="59"/>
      <c r="BK439" s="59"/>
      <c r="BL439" s="59"/>
      <c r="BM439" s="59"/>
      <c r="BN439" s="59"/>
      <c r="BO439" s="59"/>
      <c r="BP439" s="59"/>
      <c r="BQ439" s="59"/>
      <c r="BR439" s="59"/>
      <c r="BS439" s="59"/>
      <c r="BT439" s="59"/>
      <c r="BU439" s="59"/>
      <c r="BV439" s="59"/>
      <c r="BW439" s="59"/>
      <c r="BX439" s="59"/>
    </row>
    <row r="440" spans="60:76" ht="14.5" x14ac:dyDescent="0.35">
      <c r="BH440" s="59"/>
      <c r="BI440" s="59"/>
      <c r="BJ440" s="59"/>
      <c r="BK440" s="59"/>
      <c r="BL440" s="59"/>
      <c r="BM440" s="59"/>
      <c r="BN440" s="59"/>
      <c r="BO440" s="59"/>
      <c r="BP440" s="59"/>
      <c r="BQ440" s="59"/>
      <c r="BR440" s="59"/>
      <c r="BS440" s="59"/>
      <c r="BT440" s="59"/>
      <c r="BU440" s="59"/>
      <c r="BV440" s="59"/>
      <c r="BW440" s="59"/>
      <c r="BX440" s="59"/>
    </row>
    <row r="441" spans="60:76" ht="14.5" x14ac:dyDescent="0.35">
      <c r="BH441" s="59"/>
      <c r="BI441" s="59"/>
      <c r="BJ441" s="59"/>
      <c r="BK441" s="59"/>
      <c r="BL441" s="59"/>
      <c r="BM441" s="59"/>
      <c r="BN441" s="59"/>
      <c r="BO441" s="59"/>
      <c r="BP441" s="59"/>
      <c r="BQ441" s="59"/>
      <c r="BR441" s="59"/>
      <c r="BS441" s="59"/>
      <c r="BT441" s="59"/>
      <c r="BU441" s="59"/>
      <c r="BV441" s="59"/>
      <c r="BW441" s="59"/>
      <c r="BX441" s="59"/>
    </row>
    <row r="442" spans="60:76" ht="14.5" x14ac:dyDescent="0.35">
      <c r="BH442" s="59"/>
      <c r="BI442" s="59"/>
      <c r="BJ442" s="59"/>
      <c r="BK442" s="59"/>
      <c r="BL442" s="59"/>
      <c r="BM442" s="59"/>
      <c r="BN442" s="59"/>
      <c r="BO442" s="59"/>
      <c r="BP442" s="59"/>
      <c r="BQ442" s="59"/>
      <c r="BR442" s="59"/>
      <c r="BS442" s="59"/>
      <c r="BT442" s="59"/>
      <c r="BU442" s="59"/>
      <c r="BV442" s="59"/>
      <c r="BW442" s="59"/>
      <c r="BX442" s="59"/>
    </row>
    <row r="443" spans="60:76" ht="14.5" x14ac:dyDescent="0.35">
      <c r="BH443" s="59"/>
      <c r="BI443" s="59"/>
      <c r="BJ443" s="59"/>
      <c r="BK443" s="59"/>
      <c r="BL443" s="59"/>
      <c r="BM443" s="59"/>
      <c r="BN443" s="59"/>
      <c r="BO443" s="59"/>
      <c r="BP443" s="59"/>
      <c r="BQ443" s="59"/>
      <c r="BR443" s="59"/>
      <c r="BS443" s="59"/>
      <c r="BT443" s="59"/>
      <c r="BU443" s="59"/>
      <c r="BV443" s="59"/>
      <c r="BW443" s="59"/>
      <c r="BX443" s="59"/>
    </row>
    <row r="444" spans="60:76" ht="14.5" x14ac:dyDescent="0.35">
      <c r="BH444" s="59"/>
      <c r="BI444" s="59"/>
      <c r="BJ444" s="59"/>
      <c r="BK444" s="59"/>
      <c r="BL444" s="59"/>
      <c r="BM444" s="59"/>
      <c r="BN444" s="59"/>
      <c r="BO444" s="59"/>
      <c r="BP444" s="59"/>
      <c r="BQ444" s="59"/>
      <c r="BR444" s="59"/>
      <c r="BS444" s="59"/>
      <c r="BT444" s="59"/>
      <c r="BU444" s="59"/>
      <c r="BV444" s="59"/>
      <c r="BW444" s="59"/>
      <c r="BX444" s="59"/>
    </row>
    <row r="445" spans="60:76" ht="14.5" x14ac:dyDescent="0.35">
      <c r="BH445" s="59"/>
      <c r="BI445" s="59"/>
      <c r="BJ445" s="59"/>
      <c r="BK445" s="59"/>
      <c r="BL445" s="59"/>
      <c r="BM445" s="59"/>
      <c r="BN445" s="59"/>
      <c r="BO445" s="59"/>
      <c r="BP445" s="59"/>
      <c r="BQ445" s="59"/>
      <c r="BR445" s="59"/>
      <c r="BS445" s="59"/>
      <c r="BT445" s="59"/>
      <c r="BU445" s="59"/>
      <c r="BV445" s="59"/>
      <c r="BW445" s="59"/>
      <c r="BX445" s="59"/>
    </row>
    <row r="446" spans="60:76" ht="14.5" x14ac:dyDescent="0.35">
      <c r="BH446" s="59"/>
      <c r="BI446" s="59"/>
      <c r="BJ446" s="59"/>
      <c r="BK446" s="59"/>
      <c r="BL446" s="59"/>
      <c r="BM446" s="59"/>
      <c r="BN446" s="59"/>
      <c r="BO446" s="59"/>
      <c r="BP446" s="59"/>
      <c r="BQ446" s="59"/>
      <c r="BR446" s="59"/>
      <c r="BS446" s="59"/>
      <c r="BT446" s="59"/>
      <c r="BU446" s="59"/>
      <c r="BV446" s="59"/>
      <c r="BW446" s="59"/>
      <c r="BX446" s="59"/>
    </row>
    <row r="447" spans="60:76" ht="14.5" x14ac:dyDescent="0.35">
      <c r="BH447" s="59"/>
      <c r="BI447" s="59"/>
      <c r="BJ447" s="59"/>
      <c r="BK447" s="59"/>
      <c r="BL447" s="59"/>
      <c r="BM447" s="59"/>
      <c r="BN447" s="59"/>
      <c r="BO447" s="59"/>
      <c r="BP447" s="59"/>
      <c r="BQ447" s="59"/>
      <c r="BR447" s="59"/>
      <c r="BS447" s="59"/>
      <c r="BT447" s="59"/>
      <c r="BU447" s="59"/>
      <c r="BV447" s="59"/>
      <c r="BW447" s="59"/>
      <c r="BX447" s="59"/>
    </row>
    <row r="448" spans="60:76" ht="14.5" x14ac:dyDescent="0.35">
      <c r="BH448" s="59"/>
      <c r="BI448" s="59"/>
      <c r="BJ448" s="59"/>
      <c r="BK448" s="59"/>
      <c r="BL448" s="59"/>
      <c r="BM448" s="59"/>
      <c r="BN448" s="59"/>
      <c r="BO448" s="59"/>
      <c r="BP448" s="59"/>
      <c r="BQ448" s="59"/>
      <c r="BR448" s="59"/>
      <c r="BS448" s="59"/>
      <c r="BT448" s="59"/>
      <c r="BU448" s="59"/>
      <c r="BV448" s="59"/>
      <c r="BW448" s="59"/>
      <c r="BX448" s="59"/>
    </row>
    <row r="449" spans="60:76" ht="14.5" x14ac:dyDescent="0.35">
      <c r="BH449" s="59"/>
      <c r="BI449" s="59"/>
      <c r="BJ449" s="59"/>
      <c r="BK449" s="59"/>
      <c r="BL449" s="59"/>
      <c r="BM449" s="59"/>
      <c r="BN449" s="59"/>
      <c r="BO449" s="59"/>
      <c r="BP449" s="59"/>
      <c r="BQ449" s="59"/>
      <c r="BR449" s="59"/>
      <c r="BS449" s="59"/>
      <c r="BT449" s="59"/>
      <c r="BU449" s="59"/>
      <c r="BV449" s="59"/>
      <c r="BW449" s="59"/>
      <c r="BX449" s="59"/>
    </row>
    <row r="450" spans="60:76" ht="14.5" x14ac:dyDescent="0.35">
      <c r="BH450" s="59"/>
      <c r="BI450" s="59"/>
      <c r="BJ450" s="59"/>
      <c r="BK450" s="59"/>
      <c r="BL450" s="59"/>
      <c r="BM450" s="59"/>
      <c r="BN450" s="59"/>
      <c r="BO450" s="59"/>
      <c r="BP450" s="59"/>
      <c r="BQ450" s="59"/>
      <c r="BR450" s="59"/>
      <c r="BS450" s="59"/>
      <c r="BT450" s="59"/>
      <c r="BU450" s="59"/>
      <c r="BV450" s="59"/>
      <c r="BW450" s="59"/>
      <c r="BX450" s="59"/>
    </row>
    <row r="451" spans="60:76" ht="14.5" x14ac:dyDescent="0.35">
      <c r="BH451" s="59"/>
      <c r="BI451" s="59"/>
      <c r="BJ451" s="59"/>
      <c r="BK451" s="59"/>
      <c r="BL451" s="59"/>
      <c r="BM451" s="59"/>
      <c r="BN451" s="59"/>
      <c r="BO451" s="59"/>
      <c r="BP451" s="59"/>
      <c r="BQ451" s="59"/>
      <c r="BR451" s="59"/>
      <c r="BS451" s="59"/>
      <c r="BT451" s="59"/>
      <c r="BU451" s="59"/>
      <c r="BV451" s="59"/>
      <c r="BW451" s="59"/>
      <c r="BX451" s="59"/>
    </row>
    <row r="452" spans="60:76" ht="14.5" x14ac:dyDescent="0.35">
      <c r="BH452" s="59"/>
      <c r="BI452" s="59"/>
      <c r="BJ452" s="59"/>
      <c r="BK452" s="59"/>
      <c r="BL452" s="59"/>
      <c r="BM452" s="59"/>
      <c r="BN452" s="59"/>
      <c r="BO452" s="59"/>
      <c r="BP452" s="59"/>
      <c r="BQ452" s="59"/>
      <c r="BR452" s="59"/>
      <c r="BS452" s="59"/>
      <c r="BT452" s="59"/>
      <c r="BU452" s="59"/>
      <c r="BV452" s="59"/>
      <c r="BW452" s="59"/>
      <c r="BX452" s="59"/>
    </row>
    <row r="453" spans="60:76" ht="14.5" x14ac:dyDescent="0.35">
      <c r="BH453" s="59"/>
      <c r="BI453" s="59"/>
      <c r="BJ453" s="59"/>
      <c r="BK453" s="59"/>
      <c r="BL453" s="59"/>
      <c r="BM453" s="59"/>
      <c r="BN453" s="59"/>
      <c r="BO453" s="59"/>
      <c r="BP453" s="59"/>
      <c r="BQ453" s="59"/>
      <c r="BR453" s="59"/>
      <c r="BS453" s="59"/>
      <c r="BT453" s="59"/>
      <c r="BU453" s="59"/>
      <c r="BV453" s="59"/>
      <c r="BW453" s="59"/>
      <c r="BX453" s="59"/>
    </row>
    <row r="454" spans="60:76" ht="14.5" x14ac:dyDescent="0.35">
      <c r="BH454" s="59"/>
      <c r="BI454" s="59"/>
      <c r="BJ454" s="59"/>
      <c r="BK454" s="59"/>
      <c r="BL454" s="59"/>
      <c r="BM454" s="59"/>
      <c r="BN454" s="59"/>
      <c r="BO454" s="59"/>
      <c r="BP454" s="59"/>
      <c r="BQ454" s="59"/>
      <c r="BR454" s="59"/>
      <c r="BS454" s="59"/>
      <c r="BT454" s="59"/>
      <c r="BU454" s="59"/>
      <c r="BV454" s="59"/>
      <c r="BW454" s="59"/>
      <c r="BX454" s="59"/>
    </row>
    <row r="455" spans="60:76" ht="14.5" x14ac:dyDescent="0.35">
      <c r="BH455" s="59"/>
      <c r="BI455" s="59"/>
      <c r="BJ455" s="59"/>
      <c r="BK455" s="59"/>
      <c r="BL455" s="59"/>
      <c r="BM455" s="59"/>
      <c r="BN455" s="59"/>
      <c r="BO455" s="59"/>
      <c r="BP455" s="59"/>
      <c r="BQ455" s="59"/>
      <c r="BR455" s="59"/>
      <c r="BS455" s="59"/>
      <c r="BT455" s="59"/>
      <c r="BU455" s="59"/>
      <c r="BV455" s="59"/>
      <c r="BW455" s="59"/>
      <c r="BX455" s="59"/>
    </row>
    <row r="456" spans="60:76" ht="14.5" x14ac:dyDescent="0.35">
      <c r="BH456" s="59"/>
      <c r="BI456" s="59"/>
      <c r="BJ456" s="59"/>
      <c r="BK456" s="59"/>
      <c r="BL456" s="59"/>
      <c r="BM456" s="59"/>
      <c r="BN456" s="59"/>
      <c r="BO456" s="59"/>
      <c r="BP456" s="59"/>
      <c r="BQ456" s="59"/>
      <c r="BR456" s="59"/>
      <c r="BS456" s="59"/>
      <c r="BT456" s="59"/>
      <c r="BU456" s="59"/>
      <c r="BV456" s="59"/>
      <c r="BW456" s="59"/>
      <c r="BX456" s="59"/>
    </row>
    <row r="457" spans="60:76" ht="14.5" x14ac:dyDescent="0.35">
      <c r="BH457" s="59"/>
      <c r="BI457" s="59"/>
      <c r="BJ457" s="59"/>
      <c r="BK457" s="59"/>
      <c r="BL457" s="59"/>
      <c r="BM457" s="59"/>
      <c r="BN457" s="59"/>
      <c r="BO457" s="59"/>
      <c r="BP457" s="59"/>
      <c r="BQ457" s="59"/>
      <c r="BR457" s="59"/>
      <c r="BS457" s="59"/>
      <c r="BT457" s="59"/>
      <c r="BU457" s="59"/>
      <c r="BV457" s="59"/>
      <c r="BW457" s="59"/>
      <c r="BX457" s="59"/>
    </row>
    <row r="458" spans="60:76" ht="14.5" x14ac:dyDescent="0.35">
      <c r="BH458" s="59"/>
      <c r="BI458" s="59"/>
      <c r="BJ458" s="59"/>
      <c r="BK458" s="59"/>
      <c r="BL458" s="59"/>
      <c r="BM458" s="59"/>
      <c r="BN458" s="59"/>
      <c r="BO458" s="59"/>
      <c r="BP458" s="59"/>
      <c r="BQ458" s="59"/>
      <c r="BR458" s="59"/>
      <c r="BS458" s="59"/>
      <c r="BT458" s="59"/>
      <c r="BU458" s="59"/>
      <c r="BV458" s="59"/>
      <c r="BW458" s="59"/>
      <c r="BX458" s="59"/>
    </row>
    <row r="459" spans="60:76" ht="14.5" x14ac:dyDescent="0.35">
      <c r="BH459" s="59"/>
      <c r="BI459" s="59"/>
      <c r="BJ459" s="59"/>
      <c r="BK459" s="59"/>
      <c r="BL459" s="59"/>
      <c r="BM459" s="59"/>
      <c r="BN459" s="59"/>
      <c r="BO459" s="59"/>
      <c r="BP459" s="59"/>
      <c r="BQ459" s="59"/>
      <c r="BR459" s="59"/>
      <c r="BS459" s="59"/>
      <c r="BT459" s="59"/>
      <c r="BU459" s="59"/>
      <c r="BV459" s="59"/>
      <c r="BW459" s="59"/>
      <c r="BX459" s="59"/>
    </row>
    <row r="460" spans="60:76" ht="14.5" x14ac:dyDescent="0.35">
      <c r="BH460" s="59"/>
      <c r="BI460" s="59"/>
      <c r="BJ460" s="59"/>
      <c r="BK460" s="59"/>
      <c r="BL460" s="59"/>
      <c r="BM460" s="59"/>
      <c r="BN460" s="59"/>
      <c r="BO460" s="59"/>
      <c r="BP460" s="59"/>
      <c r="BQ460" s="59"/>
      <c r="BR460" s="59"/>
      <c r="BS460" s="59"/>
      <c r="BT460" s="59"/>
      <c r="BU460" s="59"/>
      <c r="BV460" s="59"/>
      <c r="BW460" s="59"/>
      <c r="BX460" s="59"/>
    </row>
    <row r="461" spans="60:76" ht="14.5" x14ac:dyDescent="0.35">
      <c r="BH461" s="59"/>
      <c r="BI461" s="59"/>
      <c r="BJ461" s="59"/>
      <c r="BK461" s="59"/>
      <c r="BL461" s="59"/>
      <c r="BM461" s="59"/>
      <c r="BN461" s="59"/>
      <c r="BO461" s="59"/>
      <c r="BP461" s="59"/>
      <c r="BQ461" s="59"/>
      <c r="BR461" s="59"/>
      <c r="BS461" s="59"/>
      <c r="BT461" s="59"/>
      <c r="BU461" s="59"/>
      <c r="BV461" s="59"/>
      <c r="BW461" s="59"/>
      <c r="BX461" s="59"/>
    </row>
    <row r="462" spans="60:76" ht="14.5" x14ac:dyDescent="0.35">
      <c r="BH462" s="59"/>
      <c r="BI462" s="59"/>
      <c r="BJ462" s="59"/>
      <c r="BK462" s="59"/>
      <c r="BL462" s="59"/>
      <c r="BM462" s="59"/>
      <c r="BN462" s="59"/>
      <c r="BO462" s="59"/>
      <c r="BP462" s="59"/>
      <c r="BQ462" s="59"/>
      <c r="BR462" s="59"/>
      <c r="BS462" s="59"/>
      <c r="BT462" s="59"/>
      <c r="BU462" s="59"/>
      <c r="BV462" s="59"/>
      <c r="BW462" s="59"/>
      <c r="BX462" s="59"/>
    </row>
    <row r="463" spans="60:76" ht="14.5" x14ac:dyDescent="0.35">
      <c r="BH463" s="59"/>
      <c r="BI463" s="59"/>
      <c r="BJ463" s="59"/>
      <c r="BK463" s="59"/>
      <c r="BL463" s="59"/>
      <c r="BM463" s="59"/>
      <c r="BN463" s="59"/>
      <c r="BO463" s="59"/>
      <c r="BP463" s="59"/>
      <c r="BQ463" s="59"/>
      <c r="BR463" s="59"/>
      <c r="BS463" s="59"/>
      <c r="BT463" s="59"/>
      <c r="BU463" s="59"/>
      <c r="BV463" s="59"/>
      <c r="BW463" s="59"/>
      <c r="BX463" s="59"/>
    </row>
    <row r="464" spans="60:76" ht="14.5" x14ac:dyDescent="0.35">
      <c r="BH464" s="59"/>
      <c r="BI464" s="59"/>
      <c r="BJ464" s="59"/>
      <c r="BK464" s="59"/>
      <c r="BL464" s="59"/>
      <c r="BM464" s="59"/>
      <c r="BN464" s="59"/>
      <c r="BO464" s="59"/>
      <c r="BP464" s="59"/>
      <c r="BQ464" s="59"/>
      <c r="BR464" s="59"/>
      <c r="BS464" s="59"/>
      <c r="BT464" s="59"/>
      <c r="BU464" s="59"/>
      <c r="BV464" s="59"/>
      <c r="BW464" s="59"/>
      <c r="BX464" s="59"/>
    </row>
    <row r="465" spans="60:76" ht="14.5" x14ac:dyDescent="0.35">
      <c r="BH465" s="59"/>
      <c r="BI465" s="59"/>
      <c r="BJ465" s="59"/>
      <c r="BK465" s="59"/>
      <c r="BL465" s="59"/>
      <c r="BM465" s="59"/>
      <c r="BN465" s="59"/>
      <c r="BO465" s="59"/>
      <c r="BP465" s="59"/>
      <c r="BQ465" s="59"/>
      <c r="BR465" s="59"/>
      <c r="BS465" s="59"/>
      <c r="BT465" s="59"/>
      <c r="BU465" s="59"/>
      <c r="BV465" s="59"/>
      <c r="BW465" s="59"/>
      <c r="BX465" s="59"/>
    </row>
    <row r="466" spans="60:76" ht="14.5" x14ac:dyDescent="0.35">
      <c r="BH466" s="59"/>
      <c r="BI466" s="59"/>
      <c r="BJ466" s="59"/>
      <c r="BK466" s="59"/>
      <c r="BL466" s="59"/>
      <c r="BM466" s="59"/>
      <c r="BN466" s="59"/>
      <c r="BO466" s="59"/>
      <c r="BP466" s="59"/>
      <c r="BQ466" s="59"/>
      <c r="BR466" s="59"/>
      <c r="BS466" s="59"/>
      <c r="BT466" s="59"/>
      <c r="BU466" s="59"/>
      <c r="BV466" s="59"/>
      <c r="BW466" s="59"/>
      <c r="BX466" s="59"/>
    </row>
    <row r="467" spans="60:76" ht="14.5" x14ac:dyDescent="0.35">
      <c r="BH467" s="59"/>
      <c r="BI467" s="59"/>
      <c r="BJ467" s="59"/>
      <c r="BK467" s="59"/>
      <c r="BL467" s="59"/>
      <c r="BM467" s="59"/>
      <c r="BN467" s="59"/>
      <c r="BO467" s="59"/>
      <c r="BP467" s="59"/>
      <c r="BQ467" s="59"/>
      <c r="BR467" s="59"/>
      <c r="BS467" s="59"/>
      <c r="BT467" s="59"/>
      <c r="BU467" s="59"/>
      <c r="BV467" s="59"/>
      <c r="BW467" s="59"/>
      <c r="BX467" s="59"/>
    </row>
    <row r="468" spans="60:76" ht="14.5" x14ac:dyDescent="0.35">
      <c r="BH468" s="59"/>
      <c r="BI468" s="59"/>
      <c r="BJ468" s="59"/>
      <c r="BK468" s="59"/>
      <c r="BL468" s="59"/>
      <c r="BM468" s="59"/>
      <c r="BN468" s="59"/>
      <c r="BO468" s="59"/>
      <c r="BP468" s="59"/>
      <c r="BQ468" s="59"/>
      <c r="BR468" s="59"/>
      <c r="BS468" s="59"/>
      <c r="BT468" s="59"/>
      <c r="BU468" s="59"/>
      <c r="BV468" s="59"/>
      <c r="BW468" s="59"/>
      <c r="BX468" s="59"/>
    </row>
    <row r="469" spans="60:76" ht="14.5" x14ac:dyDescent="0.35">
      <c r="BH469" s="59"/>
      <c r="BI469" s="59"/>
      <c r="BJ469" s="59"/>
      <c r="BK469" s="59"/>
      <c r="BL469" s="59"/>
      <c r="BM469" s="59"/>
      <c r="BN469" s="59"/>
      <c r="BO469" s="59"/>
      <c r="BP469" s="59"/>
      <c r="BQ469" s="59"/>
      <c r="BR469" s="59"/>
      <c r="BS469" s="59"/>
      <c r="BT469" s="59"/>
      <c r="BU469" s="59"/>
      <c r="BV469" s="59"/>
      <c r="BW469" s="59"/>
      <c r="BX469" s="59"/>
    </row>
    <row r="470" spans="60:76" ht="14.5" x14ac:dyDescent="0.35">
      <c r="BH470" s="59"/>
      <c r="BI470" s="59"/>
      <c r="BJ470" s="59"/>
      <c r="BK470" s="59"/>
      <c r="BL470" s="59"/>
      <c r="BM470" s="59"/>
      <c r="BN470" s="59"/>
      <c r="BO470" s="59"/>
      <c r="BP470" s="59"/>
      <c r="BQ470" s="59"/>
      <c r="BR470" s="59"/>
      <c r="BS470" s="59"/>
      <c r="BT470" s="59"/>
      <c r="BU470" s="59"/>
      <c r="BV470" s="59"/>
      <c r="BW470" s="59"/>
      <c r="BX470" s="59"/>
    </row>
    <row r="471" spans="60:76" ht="14.5" x14ac:dyDescent="0.35">
      <c r="BH471" s="59"/>
      <c r="BI471" s="59"/>
      <c r="BJ471" s="59"/>
      <c r="BK471" s="59"/>
      <c r="BL471" s="59"/>
      <c r="BM471" s="59"/>
      <c r="BN471" s="59"/>
      <c r="BO471" s="59"/>
      <c r="BP471" s="59"/>
      <c r="BQ471" s="59"/>
      <c r="BR471" s="59"/>
      <c r="BS471" s="59"/>
      <c r="BT471" s="59"/>
      <c r="BU471" s="59"/>
      <c r="BV471" s="59"/>
      <c r="BW471" s="59"/>
      <c r="BX471" s="59"/>
    </row>
    <row r="472" spans="60:76" ht="14.5" x14ac:dyDescent="0.35">
      <c r="BH472" s="59"/>
      <c r="BI472" s="59"/>
      <c r="BJ472" s="59"/>
      <c r="BK472" s="59"/>
      <c r="BL472" s="59"/>
      <c r="BM472" s="59"/>
      <c r="BN472" s="59"/>
      <c r="BO472" s="59"/>
      <c r="BP472" s="59"/>
      <c r="BQ472" s="59"/>
      <c r="BR472" s="59"/>
      <c r="BS472" s="59"/>
      <c r="BT472" s="59"/>
      <c r="BU472" s="59"/>
      <c r="BV472" s="59"/>
      <c r="BW472" s="59"/>
      <c r="BX472" s="59"/>
    </row>
    <row r="473" spans="60:76" ht="14.5" x14ac:dyDescent="0.35">
      <c r="BH473" s="59"/>
      <c r="BI473" s="59"/>
      <c r="BJ473" s="59"/>
      <c r="BK473" s="59"/>
      <c r="BL473" s="59"/>
      <c r="BM473" s="59"/>
      <c r="BN473" s="59"/>
      <c r="BO473" s="59"/>
      <c r="BP473" s="59"/>
      <c r="BQ473" s="59"/>
      <c r="BR473" s="59"/>
      <c r="BS473" s="59"/>
      <c r="BT473" s="59"/>
      <c r="BU473" s="59"/>
      <c r="BV473" s="59"/>
      <c r="BW473" s="59"/>
      <c r="BX473" s="59"/>
    </row>
    <row r="474" spans="60:76" ht="14.5" x14ac:dyDescent="0.35">
      <c r="BH474" s="59"/>
      <c r="BI474" s="59"/>
      <c r="BJ474" s="59"/>
      <c r="BK474" s="59"/>
      <c r="BL474" s="59"/>
      <c r="BM474" s="59"/>
      <c r="BN474" s="59"/>
      <c r="BO474" s="59"/>
      <c r="BP474" s="59"/>
      <c r="BQ474" s="59"/>
      <c r="BR474" s="59"/>
      <c r="BS474" s="59"/>
      <c r="BT474" s="59"/>
      <c r="BU474" s="59"/>
      <c r="BV474" s="59"/>
      <c r="BW474" s="59"/>
      <c r="BX474" s="59"/>
    </row>
    <row r="475" spans="60:76" ht="14.5" x14ac:dyDescent="0.35">
      <c r="BH475" s="59"/>
      <c r="BI475" s="59"/>
      <c r="BJ475" s="59"/>
      <c r="BK475" s="59"/>
      <c r="BL475" s="59"/>
      <c r="BM475" s="59"/>
      <c r="BN475" s="59"/>
      <c r="BO475" s="59"/>
      <c r="BP475" s="59"/>
      <c r="BQ475" s="59"/>
      <c r="BR475" s="59"/>
      <c r="BS475" s="59"/>
      <c r="BT475" s="59"/>
      <c r="BU475" s="59"/>
      <c r="BV475" s="59"/>
      <c r="BW475" s="59"/>
      <c r="BX475" s="59"/>
    </row>
    <row r="476" spans="60:76" ht="14.5" x14ac:dyDescent="0.35">
      <c r="BH476" s="59"/>
      <c r="BI476" s="59"/>
      <c r="BJ476" s="59"/>
      <c r="BK476" s="59"/>
      <c r="BL476" s="59"/>
      <c r="BM476" s="59"/>
      <c r="BN476" s="59"/>
      <c r="BO476" s="59"/>
      <c r="BP476" s="59"/>
      <c r="BQ476" s="59"/>
      <c r="BR476" s="59"/>
      <c r="BS476" s="59"/>
      <c r="BT476" s="59"/>
      <c r="BU476" s="59"/>
      <c r="BV476" s="59"/>
      <c r="BW476" s="59"/>
      <c r="BX476" s="59"/>
    </row>
    <row r="477" spans="60:76" ht="14.5" x14ac:dyDescent="0.35">
      <c r="BH477" s="59"/>
      <c r="BI477" s="59"/>
      <c r="BJ477" s="59"/>
      <c r="BK477" s="59"/>
      <c r="BL477" s="59"/>
      <c r="BM477" s="59"/>
      <c r="BN477" s="59"/>
      <c r="BO477" s="59"/>
      <c r="BP477" s="59"/>
      <c r="BQ477" s="59"/>
      <c r="BR477" s="59"/>
      <c r="BS477" s="59"/>
      <c r="BT477" s="59"/>
      <c r="BU477" s="59"/>
      <c r="BV477" s="59"/>
      <c r="BW477" s="59"/>
      <c r="BX477" s="59"/>
    </row>
    <row r="478" spans="60:76" ht="14.5" x14ac:dyDescent="0.35">
      <c r="BH478" s="59"/>
      <c r="BI478" s="59"/>
      <c r="BJ478" s="59"/>
      <c r="BK478" s="59"/>
      <c r="BL478" s="59"/>
      <c r="BM478" s="59"/>
      <c r="BN478" s="59"/>
      <c r="BO478" s="59"/>
      <c r="BP478" s="59"/>
      <c r="BQ478" s="59"/>
      <c r="BR478" s="59"/>
      <c r="BS478" s="59"/>
      <c r="BT478" s="59"/>
      <c r="BU478" s="59"/>
      <c r="BV478" s="59"/>
      <c r="BW478" s="59"/>
      <c r="BX478" s="59"/>
    </row>
    <row r="479" spans="60:76" ht="14.5" x14ac:dyDescent="0.35">
      <c r="BH479" s="59"/>
      <c r="BI479" s="59"/>
      <c r="BJ479" s="59"/>
      <c r="BK479" s="59"/>
      <c r="BL479" s="59"/>
      <c r="BM479" s="59"/>
      <c r="BN479" s="59"/>
      <c r="BO479" s="59"/>
      <c r="BP479" s="59"/>
      <c r="BQ479" s="59"/>
      <c r="BR479" s="59"/>
      <c r="BS479" s="59"/>
      <c r="BT479" s="59"/>
      <c r="BU479" s="59"/>
      <c r="BV479" s="59"/>
      <c r="BW479" s="59"/>
      <c r="BX479" s="59"/>
    </row>
    <row r="480" spans="60:76" ht="14.5" x14ac:dyDescent="0.35">
      <c r="BH480" s="59"/>
      <c r="BI480" s="59"/>
      <c r="BJ480" s="59"/>
      <c r="BK480" s="59"/>
      <c r="BL480" s="59"/>
      <c r="BM480" s="59"/>
      <c r="BN480" s="59"/>
      <c r="BO480" s="59"/>
      <c r="BP480" s="59"/>
      <c r="BQ480" s="59"/>
      <c r="BR480" s="59"/>
      <c r="BS480" s="59"/>
      <c r="BT480" s="59"/>
      <c r="BU480" s="59"/>
      <c r="BV480" s="59"/>
      <c r="BW480" s="59"/>
      <c r="BX480" s="59"/>
    </row>
    <row r="481" spans="60:76" ht="14.5" x14ac:dyDescent="0.35">
      <c r="BH481" s="59"/>
      <c r="BI481" s="59"/>
      <c r="BJ481" s="59"/>
      <c r="BK481" s="59"/>
      <c r="BL481" s="59"/>
      <c r="BM481" s="59"/>
      <c r="BN481" s="59"/>
      <c r="BO481" s="59"/>
      <c r="BP481" s="59"/>
      <c r="BQ481" s="59"/>
      <c r="BR481" s="59"/>
      <c r="BS481" s="59"/>
      <c r="BT481" s="59"/>
      <c r="BU481" s="59"/>
      <c r="BV481" s="59"/>
      <c r="BW481" s="59"/>
      <c r="BX481" s="59"/>
    </row>
    <row r="482" spans="60:76" ht="14.5" x14ac:dyDescent="0.35">
      <c r="BH482" s="59"/>
      <c r="BI482" s="59"/>
      <c r="BJ482" s="59"/>
      <c r="BK482" s="59"/>
      <c r="BL482" s="59"/>
      <c r="BM482" s="59"/>
      <c r="BN482" s="59"/>
      <c r="BO482" s="59"/>
      <c r="BP482" s="59"/>
      <c r="BQ482" s="59"/>
      <c r="BR482" s="59"/>
      <c r="BS482" s="59"/>
      <c r="BT482" s="59"/>
      <c r="BU482" s="59"/>
      <c r="BV482" s="59"/>
      <c r="BW482" s="59"/>
      <c r="BX482" s="59"/>
    </row>
    <row r="483" spans="60:76" ht="14.5" x14ac:dyDescent="0.35">
      <c r="BH483" s="59"/>
      <c r="BI483" s="59"/>
      <c r="BJ483" s="59"/>
      <c r="BK483" s="59"/>
      <c r="BL483" s="59"/>
      <c r="BM483" s="59"/>
      <c r="BN483" s="59"/>
      <c r="BO483" s="59"/>
      <c r="BP483" s="59"/>
      <c r="BQ483" s="59"/>
      <c r="BR483" s="59"/>
      <c r="BS483" s="59"/>
      <c r="BT483" s="59"/>
      <c r="BU483" s="59"/>
      <c r="BV483" s="59"/>
      <c r="BW483" s="59"/>
      <c r="BX483" s="59"/>
    </row>
    <row r="484" spans="60:76" ht="14.5" x14ac:dyDescent="0.35">
      <c r="BH484" s="59"/>
      <c r="BI484" s="59"/>
      <c r="BJ484" s="59"/>
      <c r="BK484" s="59"/>
      <c r="BL484" s="59"/>
      <c r="BM484" s="59"/>
      <c r="BN484" s="59"/>
      <c r="BO484" s="59"/>
      <c r="BP484" s="59"/>
      <c r="BQ484" s="59"/>
      <c r="BR484" s="59"/>
      <c r="BS484" s="59"/>
      <c r="BT484" s="59"/>
      <c r="BU484" s="59"/>
      <c r="BV484" s="59"/>
      <c r="BW484" s="59"/>
      <c r="BX484" s="59"/>
    </row>
    <row r="485" spans="60:76" ht="14.5" x14ac:dyDescent="0.35">
      <c r="BH485" s="59"/>
      <c r="BI485" s="59"/>
      <c r="BJ485" s="59"/>
      <c r="BK485" s="59"/>
      <c r="BL485" s="59"/>
      <c r="BM485" s="59"/>
      <c r="BN485" s="59"/>
      <c r="BO485" s="59"/>
      <c r="BP485" s="59"/>
      <c r="BQ485" s="59"/>
      <c r="BR485" s="59"/>
      <c r="BS485" s="59"/>
      <c r="BT485" s="59"/>
      <c r="BU485" s="59"/>
      <c r="BV485" s="59"/>
      <c r="BW485" s="59"/>
      <c r="BX485" s="59"/>
    </row>
    <row r="486" spans="60:76" ht="14.5" x14ac:dyDescent="0.35">
      <c r="BH486" s="59"/>
      <c r="BI486" s="59"/>
      <c r="BJ486" s="59"/>
      <c r="BK486" s="59"/>
      <c r="BL486" s="59"/>
      <c r="BM486" s="59"/>
      <c r="BN486" s="59"/>
      <c r="BO486" s="59"/>
      <c r="BP486" s="59"/>
      <c r="BQ486" s="59"/>
      <c r="BR486" s="59"/>
      <c r="BS486" s="59"/>
      <c r="BT486" s="59"/>
      <c r="BU486" s="59"/>
      <c r="BV486" s="59"/>
      <c r="BW486" s="59"/>
      <c r="BX486" s="59"/>
    </row>
    <row r="487" spans="60:76" ht="14.5" x14ac:dyDescent="0.35">
      <c r="BH487" s="59"/>
      <c r="BI487" s="59"/>
      <c r="BJ487" s="59"/>
      <c r="BK487" s="59"/>
      <c r="BL487" s="59"/>
      <c r="BM487" s="59"/>
      <c r="BN487" s="59"/>
      <c r="BO487" s="59"/>
      <c r="BP487" s="59"/>
      <c r="BQ487" s="59"/>
      <c r="BR487" s="59"/>
      <c r="BS487" s="59"/>
      <c r="BT487" s="59"/>
      <c r="BU487" s="59"/>
      <c r="BV487" s="59"/>
      <c r="BW487" s="59"/>
      <c r="BX487" s="59"/>
    </row>
    <row r="488" spans="60:76" ht="14.5" x14ac:dyDescent="0.35">
      <c r="BH488" s="59"/>
      <c r="BI488" s="59"/>
      <c r="BJ488" s="59"/>
      <c r="BK488" s="59"/>
      <c r="BL488" s="59"/>
      <c r="BM488" s="59"/>
      <c r="BN488" s="59"/>
      <c r="BO488" s="59"/>
      <c r="BP488" s="59"/>
      <c r="BQ488" s="59"/>
      <c r="BR488" s="59"/>
      <c r="BS488" s="59"/>
      <c r="BT488" s="59"/>
      <c r="BU488" s="59"/>
      <c r="BV488" s="59"/>
      <c r="BW488" s="59"/>
      <c r="BX488" s="59"/>
    </row>
    <row r="489" spans="60:76" ht="14.5" x14ac:dyDescent="0.35">
      <c r="BH489" s="59"/>
      <c r="BI489" s="59"/>
      <c r="BJ489" s="59"/>
      <c r="BK489" s="59"/>
      <c r="BL489" s="59"/>
      <c r="BM489" s="59"/>
      <c r="BN489" s="59"/>
      <c r="BO489" s="59"/>
      <c r="BP489" s="59"/>
      <c r="BQ489" s="59"/>
      <c r="BR489" s="59"/>
      <c r="BS489" s="59"/>
      <c r="BT489" s="59"/>
      <c r="BU489" s="59"/>
      <c r="BV489" s="59"/>
      <c r="BW489" s="59"/>
      <c r="BX489" s="59"/>
    </row>
    <row r="490" spans="60:76" ht="14.5" x14ac:dyDescent="0.35">
      <c r="BH490" s="59"/>
      <c r="BI490" s="59"/>
      <c r="BJ490" s="59"/>
      <c r="BK490" s="59"/>
      <c r="BL490" s="59"/>
      <c r="BM490" s="59"/>
      <c r="BN490" s="59"/>
      <c r="BO490" s="59"/>
      <c r="BP490" s="59"/>
      <c r="BQ490" s="59"/>
      <c r="BR490" s="59"/>
      <c r="BS490" s="59"/>
      <c r="BT490" s="59"/>
      <c r="BU490" s="59"/>
      <c r="BV490" s="59"/>
      <c r="BW490" s="59"/>
      <c r="BX490" s="59"/>
    </row>
    <row r="491" spans="60:76" ht="14.5" x14ac:dyDescent="0.35">
      <c r="BH491" s="59"/>
      <c r="BI491" s="59"/>
      <c r="BJ491" s="59"/>
      <c r="BK491" s="59"/>
      <c r="BL491" s="59"/>
      <c r="BM491" s="59"/>
      <c r="BN491" s="59"/>
      <c r="BO491" s="59"/>
      <c r="BP491" s="59"/>
      <c r="BQ491" s="59"/>
      <c r="BR491" s="59"/>
      <c r="BS491" s="59"/>
      <c r="BT491" s="59"/>
      <c r="BU491" s="59"/>
      <c r="BV491" s="59"/>
      <c r="BW491" s="59"/>
      <c r="BX491" s="59"/>
    </row>
    <row r="492" spans="60:76" ht="14.5" x14ac:dyDescent="0.35">
      <c r="BH492" s="59"/>
      <c r="BI492" s="59"/>
      <c r="BJ492" s="59"/>
      <c r="BK492" s="59"/>
      <c r="BL492" s="59"/>
      <c r="BM492" s="59"/>
      <c r="BN492" s="59"/>
      <c r="BO492" s="59"/>
      <c r="BP492" s="59"/>
      <c r="BQ492" s="59"/>
      <c r="BR492" s="59"/>
      <c r="BS492" s="59"/>
      <c r="BT492" s="59"/>
      <c r="BU492" s="59"/>
      <c r="BV492" s="59"/>
      <c r="BW492" s="59"/>
      <c r="BX492" s="59"/>
    </row>
    <row r="493" spans="60:76" ht="14.5" x14ac:dyDescent="0.35">
      <c r="BH493" s="59"/>
      <c r="BI493" s="59"/>
      <c r="BJ493" s="59"/>
      <c r="BK493" s="59"/>
      <c r="BL493" s="59"/>
      <c r="BM493" s="59"/>
      <c r="BN493" s="59"/>
      <c r="BO493" s="59"/>
      <c r="BP493" s="59"/>
      <c r="BQ493" s="59"/>
      <c r="BR493" s="59"/>
      <c r="BS493" s="59"/>
      <c r="BT493" s="59"/>
      <c r="BU493" s="59"/>
      <c r="BV493" s="59"/>
      <c r="BW493" s="59"/>
      <c r="BX493" s="59"/>
    </row>
    <row r="494" spans="60:76" ht="14.5" x14ac:dyDescent="0.35">
      <c r="BH494" s="59"/>
      <c r="BI494" s="59"/>
      <c r="BJ494" s="59"/>
      <c r="BK494" s="59"/>
      <c r="BL494" s="59"/>
      <c r="BM494" s="59"/>
      <c r="BN494" s="59"/>
      <c r="BO494" s="59"/>
      <c r="BP494" s="59"/>
      <c r="BQ494" s="59"/>
      <c r="BR494" s="59"/>
      <c r="BS494" s="59"/>
      <c r="BT494" s="59"/>
      <c r="BU494" s="59"/>
      <c r="BV494" s="59"/>
      <c r="BW494" s="59"/>
      <c r="BX494" s="59"/>
    </row>
    <row r="495" spans="60:76" ht="14.5" x14ac:dyDescent="0.35">
      <c r="BH495" s="59"/>
      <c r="BI495" s="59"/>
      <c r="BJ495" s="59"/>
      <c r="BK495" s="59"/>
      <c r="BL495" s="59"/>
      <c r="BM495" s="59"/>
      <c r="BN495" s="59"/>
      <c r="BO495" s="59"/>
      <c r="BP495" s="59"/>
      <c r="BQ495" s="59"/>
      <c r="BR495" s="59"/>
      <c r="BS495" s="59"/>
      <c r="BT495" s="59"/>
      <c r="BU495" s="59"/>
      <c r="BV495" s="59"/>
      <c r="BW495" s="59"/>
      <c r="BX495" s="59"/>
    </row>
    <row r="496" spans="60:76" ht="14.5" x14ac:dyDescent="0.35">
      <c r="BH496" s="59"/>
      <c r="BI496" s="59"/>
      <c r="BJ496" s="59"/>
      <c r="BK496" s="59"/>
      <c r="BL496" s="59"/>
      <c r="BM496" s="59"/>
      <c r="BN496" s="59"/>
      <c r="BO496" s="59"/>
      <c r="BP496" s="59"/>
      <c r="BQ496" s="59"/>
      <c r="BR496" s="59"/>
      <c r="BS496" s="59"/>
      <c r="BT496" s="59"/>
      <c r="BU496" s="59"/>
      <c r="BV496" s="59"/>
      <c r="BW496" s="59"/>
      <c r="BX496" s="59"/>
    </row>
    <row r="497" spans="60:76" ht="14.5" x14ac:dyDescent="0.35">
      <c r="BH497" s="59"/>
      <c r="BI497" s="59"/>
      <c r="BJ497" s="59"/>
      <c r="BK497" s="59"/>
      <c r="BL497" s="59"/>
      <c r="BM497" s="59"/>
      <c r="BN497" s="59"/>
      <c r="BO497" s="59"/>
      <c r="BP497" s="59"/>
      <c r="BQ497" s="59"/>
      <c r="BR497" s="59"/>
      <c r="BS497" s="59"/>
      <c r="BT497" s="59"/>
      <c r="BU497" s="59"/>
      <c r="BV497" s="59"/>
      <c r="BW497" s="59"/>
      <c r="BX497" s="59"/>
    </row>
    <row r="498" spans="60:76" ht="14.5" x14ac:dyDescent="0.35">
      <c r="BH498" s="59"/>
      <c r="BI498" s="59"/>
      <c r="BJ498" s="59"/>
      <c r="BK498" s="59"/>
      <c r="BL498" s="59"/>
      <c r="BM498" s="59"/>
      <c r="BN498" s="59"/>
      <c r="BO498" s="59"/>
      <c r="BP498" s="59"/>
      <c r="BQ498" s="59"/>
      <c r="BR498" s="59"/>
      <c r="BS498" s="59"/>
      <c r="BT498" s="59"/>
      <c r="BU498" s="59"/>
      <c r="BV498" s="59"/>
      <c r="BW498" s="59"/>
      <c r="BX498" s="59"/>
    </row>
    <row r="499" spans="60:76" ht="14.5" x14ac:dyDescent="0.35">
      <c r="BH499" s="59"/>
      <c r="BI499" s="59"/>
      <c r="BJ499" s="59"/>
      <c r="BK499" s="59"/>
      <c r="BL499" s="59"/>
      <c r="BM499" s="59"/>
      <c r="BN499" s="59"/>
      <c r="BO499" s="59"/>
      <c r="BP499" s="59"/>
      <c r="BQ499" s="59"/>
      <c r="BR499" s="59"/>
      <c r="BS499" s="59"/>
      <c r="BT499" s="59"/>
      <c r="BU499" s="59"/>
      <c r="BV499" s="59"/>
      <c r="BW499" s="59"/>
      <c r="BX499" s="59"/>
    </row>
    <row r="500" spans="60:76" ht="14.5" x14ac:dyDescent="0.35">
      <c r="BH500" s="59"/>
      <c r="BI500" s="59"/>
      <c r="BJ500" s="59"/>
      <c r="BK500" s="59"/>
      <c r="BL500" s="59"/>
      <c r="BM500" s="59"/>
      <c r="BN500" s="59"/>
      <c r="BO500" s="59"/>
      <c r="BP500" s="59"/>
      <c r="BQ500" s="59"/>
      <c r="BR500" s="59"/>
      <c r="BS500" s="59"/>
      <c r="BT500" s="59"/>
      <c r="BU500" s="59"/>
      <c r="BV500" s="59"/>
      <c r="BW500" s="59"/>
      <c r="BX500" s="59"/>
    </row>
  </sheetData>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CA98A-4B85-4EE7-9BEF-AF9FAA06C378}">
  <dimension ref="B1:R375"/>
  <sheetViews>
    <sheetView workbookViewId="0">
      <pane xSplit="2" ySplit="7" topLeftCell="C352" activePane="bottomRight" state="frozen"/>
      <selection pane="topRight" activeCell="C1" sqref="C1"/>
      <selection pane="bottomLeft" activeCell="A8" sqref="A8"/>
      <selection pane="bottomRight" activeCell="R370" sqref="R370"/>
    </sheetView>
  </sheetViews>
  <sheetFormatPr defaultColWidth="9.1796875" defaultRowHeight="12" x14ac:dyDescent="0.3"/>
  <cols>
    <col min="1" max="1" width="9.1796875" style="1"/>
    <col min="2" max="2" width="9.7265625" style="1" customWidth="1"/>
    <col min="3" max="3" width="11" style="1" customWidth="1"/>
    <col min="4" max="4" width="12.7265625" style="1" customWidth="1"/>
    <col min="5" max="13" width="9.7265625" style="1" customWidth="1"/>
    <col min="14" max="14" width="11.453125" style="1" customWidth="1"/>
    <col min="15" max="15" width="9.7265625" style="1" customWidth="1"/>
    <col min="16" max="16" width="13.54296875" style="1" customWidth="1"/>
    <col min="17" max="35" width="9.7265625" style="1" customWidth="1"/>
    <col min="36" max="56" width="26.7265625" style="1" customWidth="1"/>
    <col min="57" max="16384" width="9.1796875" style="1"/>
  </cols>
  <sheetData>
    <row r="1" spans="2:18" s="2" customFormat="1" ht="96" x14ac:dyDescent="0.3">
      <c r="B1" s="123" t="s">
        <v>106</v>
      </c>
      <c r="C1" s="124" t="s">
        <v>248</v>
      </c>
      <c r="D1" s="124" t="s">
        <v>249</v>
      </c>
      <c r="E1" s="124" t="s">
        <v>250</v>
      </c>
      <c r="F1" s="2" t="s">
        <v>11</v>
      </c>
      <c r="G1" s="2" t="s">
        <v>255</v>
      </c>
      <c r="H1" s="2" t="s">
        <v>11</v>
      </c>
      <c r="I1" s="2" t="s">
        <v>255</v>
      </c>
      <c r="L1" s="123" t="s">
        <v>106</v>
      </c>
      <c r="M1" s="124" t="s">
        <v>107</v>
      </c>
      <c r="N1" s="124" t="s">
        <v>249</v>
      </c>
      <c r="O1" s="124" t="s">
        <v>109</v>
      </c>
      <c r="P1" s="2" t="s">
        <v>254</v>
      </c>
      <c r="R1" s="2" t="s">
        <v>257</v>
      </c>
    </row>
    <row r="2" spans="2:18" s="125" customFormat="1" x14ac:dyDescent="0.3">
      <c r="B2" s="126" t="s">
        <v>130</v>
      </c>
      <c r="C2" s="126" t="s">
        <v>131</v>
      </c>
      <c r="D2" s="126" t="s">
        <v>131</v>
      </c>
      <c r="E2" s="126" t="s">
        <v>131</v>
      </c>
      <c r="L2" s="126" t="s">
        <v>130</v>
      </c>
      <c r="M2" s="126" t="s">
        <v>131</v>
      </c>
      <c r="N2" s="126" t="s">
        <v>131</v>
      </c>
      <c r="O2" s="126" t="s">
        <v>131</v>
      </c>
    </row>
    <row r="3" spans="2:18" s="125" customFormat="1" x14ac:dyDescent="0.3">
      <c r="B3" s="126" t="s">
        <v>132</v>
      </c>
      <c r="C3" s="126" t="s">
        <v>133</v>
      </c>
      <c r="D3" s="126" t="s">
        <v>133</v>
      </c>
      <c r="E3" s="126" t="s">
        <v>133</v>
      </c>
      <c r="L3" s="126" t="s">
        <v>132</v>
      </c>
      <c r="M3" s="126" t="s">
        <v>133</v>
      </c>
      <c r="N3" s="126" t="s">
        <v>133</v>
      </c>
      <c r="O3" s="126" t="s">
        <v>133</v>
      </c>
    </row>
    <row r="4" spans="2:18" s="125" customFormat="1" x14ac:dyDescent="0.3">
      <c r="B4" s="126" t="s">
        <v>135</v>
      </c>
      <c r="C4" s="126" t="s">
        <v>136</v>
      </c>
      <c r="D4" s="126" t="s">
        <v>136</v>
      </c>
      <c r="E4" s="126" t="s">
        <v>136</v>
      </c>
      <c r="F4" s="125" t="s">
        <v>256</v>
      </c>
      <c r="G4" s="125" t="s">
        <v>256</v>
      </c>
      <c r="J4" s="125" t="s">
        <v>256</v>
      </c>
      <c r="K4" s="125" t="s">
        <v>256</v>
      </c>
      <c r="L4" s="126" t="s">
        <v>135</v>
      </c>
      <c r="M4" s="126" t="s">
        <v>136</v>
      </c>
      <c r="N4" s="126" t="s">
        <v>136</v>
      </c>
      <c r="O4" s="126" t="s">
        <v>136</v>
      </c>
      <c r="R4" s="125" t="s">
        <v>256</v>
      </c>
    </row>
    <row r="5" spans="2:18" s="125" customFormat="1" x14ac:dyDescent="0.3">
      <c r="B5" s="126" t="s">
        <v>139</v>
      </c>
      <c r="C5" s="126" t="s">
        <v>140</v>
      </c>
      <c r="D5" s="126" t="s">
        <v>140</v>
      </c>
      <c r="E5" s="126" t="s">
        <v>140</v>
      </c>
      <c r="L5" s="126" t="s">
        <v>139</v>
      </c>
      <c r="M5" s="126" t="s">
        <v>140</v>
      </c>
      <c r="N5" s="126" t="s">
        <v>140</v>
      </c>
      <c r="O5" s="126" t="s">
        <v>140</v>
      </c>
    </row>
    <row r="6" spans="2:18" s="125" customFormat="1" x14ac:dyDescent="0.3">
      <c r="B6" s="126" t="s">
        <v>141</v>
      </c>
      <c r="C6" s="127" t="s">
        <v>251</v>
      </c>
      <c r="D6" s="127" t="s">
        <v>252</v>
      </c>
      <c r="E6" s="127" t="s">
        <v>253</v>
      </c>
      <c r="L6" s="126" t="s">
        <v>141</v>
      </c>
      <c r="M6" s="127" t="s">
        <v>142</v>
      </c>
      <c r="N6" s="127" t="s">
        <v>252</v>
      </c>
      <c r="O6" s="127" t="s">
        <v>143</v>
      </c>
    </row>
    <row r="7" spans="2:18" s="125" customFormat="1" x14ac:dyDescent="0.3">
      <c r="B7" s="126" t="s">
        <v>156</v>
      </c>
      <c r="C7" s="126"/>
      <c r="D7" s="126"/>
      <c r="E7" s="126"/>
      <c r="L7" s="126" t="s">
        <v>156</v>
      </c>
      <c r="M7" s="126"/>
      <c r="N7" s="126"/>
      <c r="O7" s="126"/>
    </row>
    <row r="8" spans="2:18" s="125" customFormat="1" x14ac:dyDescent="0.3">
      <c r="B8" s="126">
        <v>32874</v>
      </c>
      <c r="C8" s="128"/>
      <c r="D8" s="128"/>
      <c r="E8" s="128"/>
      <c r="L8" s="126">
        <v>32874</v>
      </c>
      <c r="M8" s="128"/>
      <c r="N8" s="128"/>
      <c r="O8" s="128"/>
    </row>
    <row r="9" spans="2:18" s="125" customFormat="1" x14ac:dyDescent="0.3">
      <c r="B9" s="126">
        <v>32905</v>
      </c>
      <c r="C9" s="128"/>
      <c r="D9" s="128"/>
      <c r="E9" s="128"/>
      <c r="L9" s="126">
        <v>32905</v>
      </c>
      <c r="M9" s="128"/>
      <c r="N9" s="128"/>
      <c r="O9" s="128"/>
    </row>
    <row r="10" spans="2:18" s="125" customFormat="1" x14ac:dyDescent="0.3">
      <c r="B10" s="126">
        <v>32933</v>
      </c>
      <c r="C10" s="128"/>
      <c r="D10" s="128"/>
      <c r="E10" s="128"/>
      <c r="L10" s="126">
        <v>32933</v>
      </c>
      <c r="M10" s="128"/>
      <c r="N10" s="128"/>
      <c r="O10" s="128"/>
    </row>
    <row r="11" spans="2:18" s="125" customFormat="1" x14ac:dyDescent="0.3">
      <c r="B11" s="126">
        <v>32964</v>
      </c>
      <c r="C11" s="128"/>
      <c r="D11" s="128"/>
      <c r="E11" s="128"/>
      <c r="L11" s="126">
        <v>32964</v>
      </c>
      <c r="M11" s="128"/>
      <c r="N11" s="128"/>
      <c r="O11" s="128"/>
    </row>
    <row r="12" spans="2:18" s="125" customFormat="1" x14ac:dyDescent="0.3">
      <c r="B12" s="126">
        <v>32994</v>
      </c>
      <c r="C12" s="128"/>
      <c r="D12" s="128"/>
      <c r="E12" s="128"/>
      <c r="L12" s="126">
        <v>32994</v>
      </c>
      <c r="M12" s="128"/>
      <c r="N12" s="128"/>
      <c r="O12" s="128"/>
    </row>
    <row r="13" spans="2:18" s="125" customFormat="1" x14ac:dyDescent="0.3">
      <c r="B13" s="126">
        <v>33025</v>
      </c>
      <c r="C13" s="128"/>
      <c r="D13" s="128"/>
      <c r="E13" s="128"/>
      <c r="L13" s="126">
        <v>33025</v>
      </c>
      <c r="M13" s="128"/>
      <c r="N13" s="128"/>
      <c r="O13" s="128"/>
    </row>
    <row r="14" spans="2:18" s="125" customFormat="1" x14ac:dyDescent="0.3">
      <c r="B14" s="126">
        <v>33055</v>
      </c>
      <c r="C14" s="128"/>
      <c r="D14" s="128"/>
      <c r="E14" s="128"/>
      <c r="L14" s="126">
        <v>33055</v>
      </c>
      <c r="M14" s="128"/>
      <c r="N14" s="128"/>
      <c r="O14" s="128"/>
    </row>
    <row r="15" spans="2:18" s="125" customFormat="1" x14ac:dyDescent="0.3">
      <c r="B15" s="126">
        <v>33086</v>
      </c>
      <c r="C15" s="128"/>
      <c r="D15" s="128"/>
      <c r="E15" s="128"/>
      <c r="L15" s="126">
        <v>33086</v>
      </c>
      <c r="M15" s="128"/>
      <c r="N15" s="128"/>
      <c r="O15" s="128"/>
    </row>
    <row r="16" spans="2:18" s="125" customFormat="1" x14ac:dyDescent="0.3">
      <c r="B16" s="126">
        <v>33117</v>
      </c>
      <c r="C16" s="128"/>
      <c r="D16" s="128"/>
      <c r="E16" s="128"/>
      <c r="L16" s="126">
        <v>33117</v>
      </c>
      <c r="M16" s="128"/>
      <c r="N16" s="128"/>
      <c r="O16" s="128"/>
    </row>
    <row r="17" spans="2:15" s="125" customFormat="1" x14ac:dyDescent="0.3">
      <c r="B17" s="126">
        <v>33147</v>
      </c>
      <c r="C17" s="128"/>
      <c r="D17" s="128"/>
      <c r="E17" s="128"/>
      <c r="L17" s="126">
        <v>33147</v>
      </c>
      <c r="M17" s="128"/>
      <c r="N17" s="128"/>
      <c r="O17" s="128"/>
    </row>
    <row r="18" spans="2:15" s="125" customFormat="1" x14ac:dyDescent="0.3">
      <c r="B18" s="126">
        <v>33178</v>
      </c>
      <c r="C18" s="128"/>
      <c r="D18" s="128"/>
      <c r="E18" s="128"/>
      <c r="L18" s="126">
        <v>33178</v>
      </c>
      <c r="M18" s="128"/>
      <c r="N18" s="128"/>
      <c r="O18" s="128"/>
    </row>
    <row r="19" spans="2:15" s="125" customFormat="1" x14ac:dyDescent="0.3">
      <c r="B19" s="126">
        <v>33208</v>
      </c>
      <c r="C19" s="128"/>
      <c r="D19" s="128"/>
      <c r="E19" s="128"/>
      <c r="L19" s="126">
        <v>33208</v>
      </c>
      <c r="M19" s="128"/>
      <c r="N19" s="128"/>
      <c r="O19" s="128"/>
    </row>
    <row r="20" spans="2:15" s="125" customFormat="1" x14ac:dyDescent="0.3">
      <c r="B20" s="126">
        <v>33239</v>
      </c>
      <c r="C20" s="128"/>
      <c r="D20" s="128"/>
      <c r="E20" s="128"/>
      <c r="L20" s="126">
        <v>33239</v>
      </c>
      <c r="M20" s="128"/>
      <c r="N20" s="128"/>
      <c r="O20" s="128"/>
    </row>
    <row r="21" spans="2:15" s="125" customFormat="1" x14ac:dyDescent="0.3">
      <c r="B21" s="126">
        <v>33270</v>
      </c>
      <c r="C21" s="128"/>
      <c r="D21" s="128"/>
      <c r="E21" s="128"/>
      <c r="L21" s="126">
        <v>33270</v>
      </c>
      <c r="M21" s="128"/>
      <c r="N21" s="128"/>
      <c r="O21" s="128"/>
    </row>
    <row r="22" spans="2:15" s="125" customFormat="1" x14ac:dyDescent="0.3">
      <c r="B22" s="126">
        <v>33298</v>
      </c>
      <c r="C22" s="128"/>
      <c r="D22" s="128"/>
      <c r="E22" s="128"/>
      <c r="L22" s="126">
        <v>33298</v>
      </c>
      <c r="M22" s="128"/>
      <c r="N22" s="128"/>
      <c r="O22" s="128"/>
    </row>
    <row r="23" spans="2:15" s="125" customFormat="1" x14ac:dyDescent="0.3">
      <c r="B23" s="126">
        <v>33329</v>
      </c>
      <c r="C23" s="128"/>
      <c r="D23" s="128"/>
      <c r="E23" s="128"/>
      <c r="L23" s="126">
        <v>33329</v>
      </c>
      <c r="M23" s="128"/>
      <c r="N23" s="128"/>
      <c r="O23" s="128"/>
    </row>
    <row r="24" spans="2:15" s="125" customFormat="1" x14ac:dyDescent="0.3">
      <c r="B24" s="126">
        <v>33359</v>
      </c>
      <c r="C24" s="128"/>
      <c r="D24" s="128"/>
      <c r="E24" s="128"/>
      <c r="L24" s="126">
        <v>33359</v>
      </c>
      <c r="M24" s="128"/>
      <c r="N24" s="128"/>
      <c r="O24" s="128"/>
    </row>
    <row r="25" spans="2:15" s="125" customFormat="1" x14ac:dyDescent="0.3">
      <c r="B25" s="126">
        <v>33390</v>
      </c>
      <c r="C25" s="128"/>
      <c r="D25" s="128"/>
      <c r="E25" s="128"/>
      <c r="L25" s="126">
        <v>33390</v>
      </c>
      <c r="M25" s="128"/>
      <c r="N25" s="128"/>
      <c r="O25" s="128"/>
    </row>
    <row r="26" spans="2:15" s="125" customFormat="1" x14ac:dyDescent="0.3">
      <c r="B26" s="126">
        <v>33420</v>
      </c>
      <c r="C26" s="128"/>
      <c r="D26" s="128"/>
      <c r="E26" s="128"/>
      <c r="L26" s="126">
        <v>33420</v>
      </c>
      <c r="M26" s="128"/>
      <c r="N26" s="128"/>
      <c r="O26" s="128"/>
    </row>
    <row r="27" spans="2:15" s="125" customFormat="1" x14ac:dyDescent="0.3">
      <c r="B27" s="126">
        <v>33451</v>
      </c>
      <c r="C27" s="128"/>
      <c r="D27" s="128"/>
      <c r="E27" s="128"/>
      <c r="L27" s="126">
        <v>33451</v>
      </c>
      <c r="M27" s="128"/>
      <c r="N27" s="128"/>
      <c r="O27" s="128"/>
    </row>
    <row r="28" spans="2:15" s="125" customFormat="1" x14ac:dyDescent="0.3">
      <c r="B28" s="126">
        <v>33482</v>
      </c>
      <c r="C28" s="128"/>
      <c r="D28" s="128"/>
      <c r="E28" s="128"/>
      <c r="L28" s="126">
        <v>33482</v>
      </c>
      <c r="M28" s="128"/>
      <c r="N28" s="128"/>
      <c r="O28" s="128"/>
    </row>
    <row r="29" spans="2:15" s="125" customFormat="1" x14ac:dyDescent="0.3">
      <c r="B29" s="126">
        <v>33512</v>
      </c>
      <c r="C29" s="128"/>
      <c r="D29" s="128"/>
      <c r="E29" s="128"/>
      <c r="L29" s="126">
        <v>33512</v>
      </c>
      <c r="M29" s="128"/>
      <c r="N29" s="128"/>
      <c r="O29" s="128"/>
    </row>
    <row r="30" spans="2:15" s="125" customFormat="1" x14ac:dyDescent="0.3">
      <c r="B30" s="126">
        <v>33543</v>
      </c>
      <c r="C30" s="128"/>
      <c r="D30" s="128"/>
      <c r="E30" s="128"/>
      <c r="L30" s="126">
        <v>33543</v>
      </c>
      <c r="M30" s="128"/>
      <c r="N30" s="128"/>
      <c r="O30" s="128"/>
    </row>
    <row r="31" spans="2:15" s="125" customFormat="1" x14ac:dyDescent="0.3">
      <c r="B31" s="126">
        <v>33573</v>
      </c>
      <c r="C31" s="128"/>
      <c r="D31" s="128"/>
      <c r="E31" s="128"/>
      <c r="L31" s="126">
        <v>33573</v>
      </c>
      <c r="M31" s="128"/>
      <c r="N31" s="128"/>
      <c r="O31" s="128"/>
    </row>
    <row r="32" spans="2:15" s="125" customFormat="1" x14ac:dyDescent="0.3">
      <c r="B32" s="126">
        <v>33604</v>
      </c>
      <c r="C32" s="128"/>
      <c r="D32" s="128"/>
      <c r="E32" s="128"/>
      <c r="L32" s="126">
        <v>33604</v>
      </c>
      <c r="M32" s="128"/>
      <c r="N32" s="128"/>
      <c r="O32" s="128"/>
    </row>
    <row r="33" spans="2:15" s="125" customFormat="1" x14ac:dyDescent="0.3">
      <c r="B33" s="126">
        <v>33635</v>
      </c>
      <c r="C33" s="128"/>
      <c r="D33" s="128"/>
      <c r="E33" s="128"/>
      <c r="L33" s="126">
        <v>33635</v>
      </c>
      <c r="M33" s="128"/>
      <c r="N33" s="128"/>
      <c r="O33" s="128"/>
    </row>
    <row r="34" spans="2:15" s="125" customFormat="1" x14ac:dyDescent="0.3">
      <c r="B34" s="126">
        <v>33664</v>
      </c>
      <c r="C34" s="128"/>
      <c r="D34" s="128"/>
      <c r="E34" s="128"/>
      <c r="L34" s="126">
        <v>33664</v>
      </c>
      <c r="M34" s="128"/>
      <c r="N34" s="128"/>
      <c r="O34" s="128"/>
    </row>
    <row r="35" spans="2:15" s="125" customFormat="1" x14ac:dyDescent="0.3">
      <c r="B35" s="126">
        <v>33695</v>
      </c>
      <c r="C35" s="128"/>
      <c r="D35" s="128"/>
      <c r="E35" s="128"/>
      <c r="L35" s="126">
        <v>33695</v>
      </c>
      <c r="M35" s="128"/>
      <c r="N35" s="128"/>
      <c r="O35" s="128"/>
    </row>
    <row r="36" spans="2:15" s="125" customFormat="1" x14ac:dyDescent="0.3">
      <c r="B36" s="126">
        <v>33725</v>
      </c>
      <c r="C36" s="128"/>
      <c r="D36" s="128"/>
      <c r="E36" s="128"/>
      <c r="L36" s="126">
        <v>33725</v>
      </c>
      <c r="M36" s="128"/>
      <c r="N36" s="128"/>
      <c r="O36" s="128"/>
    </row>
    <row r="37" spans="2:15" s="125" customFormat="1" x14ac:dyDescent="0.3">
      <c r="B37" s="126">
        <v>33756</v>
      </c>
      <c r="C37" s="128"/>
      <c r="D37" s="128"/>
      <c r="E37" s="128"/>
      <c r="L37" s="126">
        <v>33756</v>
      </c>
      <c r="M37" s="128"/>
      <c r="N37" s="128"/>
      <c r="O37" s="128"/>
    </row>
    <row r="38" spans="2:15" s="125" customFormat="1" x14ac:dyDescent="0.3">
      <c r="B38" s="126">
        <v>33786</v>
      </c>
      <c r="C38" s="128"/>
      <c r="D38" s="128"/>
      <c r="E38" s="128"/>
      <c r="L38" s="126">
        <v>33786</v>
      </c>
      <c r="M38" s="128"/>
      <c r="N38" s="128"/>
      <c r="O38" s="128"/>
    </row>
    <row r="39" spans="2:15" s="125" customFormat="1" x14ac:dyDescent="0.3">
      <c r="B39" s="126">
        <v>33817</v>
      </c>
      <c r="C39" s="128"/>
      <c r="D39" s="128"/>
      <c r="E39" s="128"/>
      <c r="L39" s="126">
        <v>33817</v>
      </c>
      <c r="M39" s="128"/>
      <c r="N39" s="128"/>
      <c r="O39" s="128"/>
    </row>
    <row r="40" spans="2:15" s="125" customFormat="1" x14ac:dyDescent="0.3">
      <c r="B40" s="126">
        <v>33848</v>
      </c>
      <c r="C40" s="128"/>
      <c r="D40" s="128"/>
      <c r="E40" s="128"/>
      <c r="L40" s="126">
        <v>33848</v>
      </c>
      <c r="M40" s="128"/>
      <c r="N40" s="128"/>
      <c r="O40" s="128"/>
    </row>
    <row r="41" spans="2:15" s="125" customFormat="1" x14ac:dyDescent="0.3">
      <c r="B41" s="126">
        <v>33878</v>
      </c>
      <c r="C41" s="128"/>
      <c r="D41" s="128"/>
      <c r="E41" s="128"/>
      <c r="L41" s="126">
        <v>33878</v>
      </c>
      <c r="M41" s="128"/>
      <c r="N41" s="128"/>
      <c r="O41" s="128"/>
    </row>
    <row r="42" spans="2:15" s="125" customFormat="1" x14ac:dyDescent="0.3">
      <c r="B42" s="126">
        <v>33909</v>
      </c>
      <c r="C42" s="128"/>
      <c r="D42" s="128"/>
      <c r="E42" s="128"/>
      <c r="L42" s="126">
        <v>33909</v>
      </c>
      <c r="M42" s="128"/>
      <c r="N42" s="128"/>
      <c r="O42" s="128"/>
    </row>
    <row r="43" spans="2:15" s="125" customFormat="1" x14ac:dyDescent="0.3">
      <c r="B43" s="126">
        <v>33939</v>
      </c>
      <c r="C43" s="128"/>
      <c r="D43" s="128"/>
      <c r="E43" s="128"/>
      <c r="L43" s="126">
        <v>33939</v>
      </c>
      <c r="M43" s="128"/>
      <c r="N43" s="128"/>
      <c r="O43" s="128"/>
    </row>
    <row r="44" spans="2:15" s="125" customFormat="1" x14ac:dyDescent="0.3">
      <c r="B44" s="126">
        <v>33970</v>
      </c>
      <c r="C44" s="128"/>
      <c r="D44" s="128"/>
      <c r="E44" s="128"/>
      <c r="L44" s="126">
        <v>33970</v>
      </c>
      <c r="M44" s="128"/>
      <c r="N44" s="128"/>
      <c r="O44" s="128">
        <v>10.55</v>
      </c>
    </row>
    <row r="45" spans="2:15" s="125" customFormat="1" x14ac:dyDescent="0.3">
      <c r="B45" s="126">
        <v>34001</v>
      </c>
      <c r="C45" s="128"/>
      <c r="D45" s="128"/>
      <c r="E45" s="128"/>
      <c r="L45" s="126">
        <v>34001</v>
      </c>
      <c r="M45" s="128"/>
      <c r="N45" s="128"/>
      <c r="O45" s="128">
        <v>18.53</v>
      </c>
    </row>
    <row r="46" spans="2:15" s="125" customFormat="1" x14ac:dyDescent="0.3">
      <c r="B46" s="126">
        <v>34029</v>
      </c>
      <c r="C46" s="128"/>
      <c r="D46" s="128"/>
      <c r="E46" s="128"/>
      <c r="L46" s="126">
        <v>34029</v>
      </c>
      <c r="M46" s="128"/>
      <c r="N46" s="128"/>
      <c r="O46" s="128">
        <v>150.09</v>
      </c>
    </row>
    <row r="47" spans="2:15" s="125" customFormat="1" x14ac:dyDescent="0.3">
      <c r="B47" s="126">
        <v>34060</v>
      </c>
      <c r="C47" s="128"/>
      <c r="D47" s="128"/>
      <c r="E47" s="128"/>
      <c r="L47" s="126">
        <v>34060</v>
      </c>
      <c r="M47" s="128"/>
      <c r="N47" s="128"/>
      <c r="O47" s="128">
        <v>245.43</v>
      </c>
    </row>
    <row r="48" spans="2:15" s="125" customFormat="1" x14ac:dyDescent="0.3">
      <c r="B48" s="126">
        <v>34090</v>
      </c>
      <c r="C48" s="128"/>
      <c r="D48" s="128"/>
      <c r="E48" s="128"/>
      <c r="L48" s="126">
        <v>34090</v>
      </c>
      <c r="M48" s="128"/>
      <c r="N48" s="128"/>
      <c r="O48" s="128">
        <v>128.85</v>
      </c>
    </row>
    <row r="49" spans="2:15" s="125" customFormat="1" x14ac:dyDescent="0.3">
      <c r="B49" s="126">
        <v>34121</v>
      </c>
      <c r="C49" s="128"/>
      <c r="D49" s="128"/>
      <c r="E49" s="128"/>
      <c r="L49" s="126">
        <v>34121</v>
      </c>
      <c r="M49" s="128"/>
      <c r="N49" s="128"/>
      <c r="O49" s="128">
        <v>96.87</v>
      </c>
    </row>
    <row r="50" spans="2:15" s="125" customFormat="1" x14ac:dyDescent="0.3">
      <c r="B50" s="126">
        <v>34151</v>
      </c>
      <c r="C50" s="128"/>
      <c r="D50" s="128"/>
      <c r="E50" s="128"/>
      <c r="L50" s="126">
        <v>34151</v>
      </c>
      <c r="M50" s="128"/>
      <c r="N50" s="128"/>
      <c r="O50" s="128">
        <v>204.55</v>
      </c>
    </row>
    <row r="51" spans="2:15" s="125" customFormat="1" x14ac:dyDescent="0.3">
      <c r="B51" s="126">
        <v>34182</v>
      </c>
      <c r="C51" s="128"/>
      <c r="D51" s="128"/>
      <c r="E51" s="128"/>
      <c r="L51" s="126">
        <v>34182</v>
      </c>
      <c r="M51" s="128"/>
      <c r="N51" s="128"/>
      <c r="O51" s="128">
        <v>122.14</v>
      </c>
    </row>
    <row r="52" spans="2:15" s="125" customFormat="1" x14ac:dyDescent="0.3">
      <c r="B52" s="126">
        <v>34213</v>
      </c>
      <c r="C52" s="128"/>
      <c r="D52" s="128"/>
      <c r="E52" s="128"/>
      <c r="L52" s="126">
        <v>34213</v>
      </c>
      <c r="M52" s="128"/>
      <c r="N52" s="128"/>
      <c r="O52" s="128">
        <v>85.48</v>
      </c>
    </row>
    <row r="53" spans="2:15" s="125" customFormat="1" x14ac:dyDescent="0.3">
      <c r="B53" s="126">
        <v>34243</v>
      </c>
      <c r="C53" s="128"/>
      <c r="D53" s="128"/>
      <c r="E53" s="128"/>
      <c r="L53" s="126">
        <v>34243</v>
      </c>
      <c r="M53" s="128"/>
      <c r="N53" s="128"/>
      <c r="O53" s="128">
        <v>89.65</v>
      </c>
    </row>
    <row r="54" spans="2:15" s="125" customFormat="1" x14ac:dyDescent="0.3">
      <c r="B54" s="126">
        <v>34274</v>
      </c>
      <c r="C54" s="128"/>
      <c r="D54" s="128"/>
      <c r="E54" s="128"/>
      <c r="L54" s="126">
        <v>34274</v>
      </c>
      <c r="M54" s="128"/>
      <c r="N54" s="128"/>
      <c r="O54" s="128">
        <v>104.28</v>
      </c>
    </row>
    <row r="55" spans="2:15" s="125" customFormat="1" x14ac:dyDescent="0.3">
      <c r="B55" s="126">
        <v>34304</v>
      </c>
      <c r="C55" s="128"/>
      <c r="D55" s="128"/>
      <c r="E55" s="128"/>
      <c r="L55" s="126">
        <v>34304</v>
      </c>
      <c r="M55" s="128"/>
      <c r="N55" s="128"/>
      <c r="O55" s="128">
        <v>1069.7</v>
      </c>
    </row>
    <row r="56" spans="2:15" s="125" customFormat="1" x14ac:dyDescent="0.3">
      <c r="B56" s="126">
        <v>34335</v>
      </c>
      <c r="C56" s="128"/>
      <c r="D56" s="128"/>
      <c r="E56" s="128"/>
      <c r="L56" s="126">
        <v>34335</v>
      </c>
      <c r="M56" s="128"/>
      <c r="N56" s="128"/>
      <c r="O56" s="128">
        <v>61.752000000000002</v>
      </c>
    </row>
    <row r="57" spans="2:15" s="125" customFormat="1" x14ac:dyDescent="0.3">
      <c r="B57" s="126">
        <v>34366</v>
      </c>
      <c r="C57" s="128"/>
      <c r="D57" s="128"/>
      <c r="E57" s="128"/>
      <c r="L57" s="126">
        <v>34366</v>
      </c>
      <c r="M57" s="128"/>
      <c r="N57" s="128"/>
      <c r="O57" s="128">
        <v>49.664999999999999</v>
      </c>
    </row>
    <row r="58" spans="2:15" s="125" customFormat="1" x14ac:dyDescent="0.3">
      <c r="B58" s="126">
        <v>34394</v>
      </c>
      <c r="C58" s="128"/>
      <c r="D58" s="128"/>
      <c r="E58" s="128"/>
      <c r="L58" s="126">
        <v>34394</v>
      </c>
      <c r="M58" s="128"/>
      <c r="N58" s="128"/>
      <c r="O58" s="128">
        <v>197.41200000000001</v>
      </c>
    </row>
    <row r="59" spans="2:15" s="125" customFormat="1" x14ac:dyDescent="0.3">
      <c r="B59" s="126">
        <v>34425</v>
      </c>
      <c r="C59" s="128"/>
      <c r="D59" s="128"/>
      <c r="E59" s="128"/>
      <c r="L59" s="126">
        <v>34425</v>
      </c>
      <c r="M59" s="128"/>
      <c r="N59" s="128"/>
      <c r="O59" s="128">
        <v>102.128</v>
      </c>
    </row>
    <row r="60" spans="2:15" s="125" customFormat="1" x14ac:dyDescent="0.3">
      <c r="B60" s="126">
        <v>34455</v>
      </c>
      <c r="C60" s="128"/>
      <c r="D60" s="128"/>
      <c r="E60" s="128"/>
      <c r="L60" s="126">
        <v>34455</v>
      </c>
      <c r="M60" s="128"/>
      <c r="N60" s="128"/>
      <c r="O60" s="128">
        <v>100.86499999999999</v>
      </c>
    </row>
    <row r="61" spans="2:15" s="125" customFormat="1" x14ac:dyDescent="0.3">
      <c r="B61" s="126">
        <v>34486</v>
      </c>
      <c r="C61" s="128"/>
      <c r="D61" s="128"/>
      <c r="E61" s="128"/>
      <c r="L61" s="126">
        <v>34486</v>
      </c>
      <c r="M61" s="128"/>
      <c r="N61" s="128"/>
      <c r="O61" s="128">
        <v>132.637</v>
      </c>
    </row>
    <row r="62" spans="2:15" s="125" customFormat="1" x14ac:dyDescent="0.3">
      <c r="B62" s="126">
        <v>34516</v>
      </c>
      <c r="C62" s="128"/>
      <c r="D62" s="128"/>
      <c r="E62" s="128"/>
      <c r="L62" s="126">
        <v>34516</v>
      </c>
      <c r="M62" s="128"/>
      <c r="N62" s="128"/>
      <c r="O62" s="128">
        <v>96.765000000000001</v>
      </c>
    </row>
    <row r="63" spans="2:15" s="125" customFormat="1" x14ac:dyDescent="0.3">
      <c r="B63" s="126">
        <v>34547</v>
      </c>
      <c r="C63" s="128"/>
      <c r="D63" s="128"/>
      <c r="E63" s="128"/>
      <c r="L63" s="126">
        <v>34547</v>
      </c>
      <c r="M63" s="128"/>
      <c r="N63" s="128"/>
      <c r="O63" s="128">
        <v>80.704999999999998</v>
      </c>
    </row>
    <row r="64" spans="2:15" s="125" customFormat="1" x14ac:dyDescent="0.3">
      <c r="B64" s="126">
        <v>34578</v>
      </c>
      <c r="C64" s="128"/>
      <c r="D64" s="128"/>
      <c r="E64" s="128"/>
      <c r="L64" s="126">
        <v>34578</v>
      </c>
      <c r="M64" s="128"/>
      <c r="N64" s="128"/>
      <c r="O64" s="128">
        <v>85.510999999999996</v>
      </c>
    </row>
    <row r="65" spans="2:15" s="125" customFormat="1" x14ac:dyDescent="0.3">
      <c r="B65" s="126">
        <v>34608</v>
      </c>
      <c r="C65" s="128"/>
      <c r="D65" s="128"/>
      <c r="E65" s="128"/>
      <c r="L65" s="126">
        <v>34608</v>
      </c>
      <c r="M65" s="128"/>
      <c r="N65" s="128"/>
      <c r="O65" s="128">
        <v>74.944000000000003</v>
      </c>
    </row>
    <row r="66" spans="2:15" s="125" customFormat="1" x14ac:dyDescent="0.3">
      <c r="B66" s="126">
        <v>34639</v>
      </c>
      <c r="C66" s="128"/>
      <c r="D66" s="128"/>
      <c r="E66" s="128"/>
      <c r="L66" s="126">
        <v>34639</v>
      </c>
      <c r="M66" s="128"/>
      <c r="N66" s="128"/>
      <c r="O66" s="128">
        <v>111.758</v>
      </c>
    </row>
    <row r="67" spans="2:15" s="125" customFormat="1" x14ac:dyDescent="0.3">
      <c r="B67" s="126">
        <v>34669</v>
      </c>
      <c r="C67" s="128"/>
      <c r="D67" s="128"/>
      <c r="E67" s="128"/>
      <c r="L67" s="126">
        <v>34669</v>
      </c>
      <c r="M67" s="128"/>
      <c r="N67" s="128"/>
      <c r="O67" s="128">
        <v>479.25799999999998</v>
      </c>
    </row>
    <row r="68" spans="2:15" s="125" customFormat="1" x14ac:dyDescent="0.3">
      <c r="B68" s="126">
        <v>34700</v>
      </c>
      <c r="C68" s="128"/>
      <c r="D68" s="128"/>
      <c r="E68" s="128"/>
      <c r="L68" s="126">
        <v>34700</v>
      </c>
      <c r="M68" s="128"/>
      <c r="N68" s="128"/>
      <c r="O68" s="128">
        <v>46.670999999999999</v>
      </c>
    </row>
    <row r="69" spans="2:15" s="125" customFormat="1" x14ac:dyDescent="0.3">
      <c r="B69" s="126">
        <v>34731</v>
      </c>
      <c r="C69" s="128"/>
      <c r="D69" s="128"/>
      <c r="E69" s="128"/>
      <c r="L69" s="126">
        <v>34731</v>
      </c>
      <c r="M69" s="128"/>
      <c r="N69" s="128"/>
      <c r="O69" s="128">
        <v>41.067</v>
      </c>
    </row>
    <row r="70" spans="2:15" s="125" customFormat="1" x14ac:dyDescent="0.3">
      <c r="B70" s="126">
        <v>34759</v>
      </c>
      <c r="C70" s="128"/>
      <c r="D70" s="128"/>
      <c r="E70" s="128"/>
      <c r="L70" s="126">
        <v>34759</v>
      </c>
      <c r="M70" s="128"/>
      <c r="N70" s="128"/>
      <c r="O70" s="128">
        <v>245.46199999999999</v>
      </c>
    </row>
    <row r="71" spans="2:15" s="125" customFormat="1" x14ac:dyDescent="0.3">
      <c r="B71" s="126">
        <v>34790</v>
      </c>
      <c r="C71" s="128"/>
      <c r="D71" s="128"/>
      <c r="E71" s="128"/>
      <c r="L71" s="126">
        <v>34790</v>
      </c>
      <c r="M71" s="128"/>
      <c r="N71" s="128"/>
      <c r="O71" s="128">
        <v>142.13300000000001</v>
      </c>
    </row>
    <row r="72" spans="2:15" s="125" customFormat="1" x14ac:dyDescent="0.3">
      <c r="B72" s="126">
        <v>34820</v>
      </c>
      <c r="C72" s="128"/>
      <c r="D72" s="128"/>
      <c r="E72" s="128"/>
      <c r="L72" s="126">
        <v>34820</v>
      </c>
      <c r="M72" s="128"/>
      <c r="N72" s="128"/>
      <c r="O72" s="128">
        <v>290.685</v>
      </c>
    </row>
    <row r="73" spans="2:15" s="125" customFormat="1" x14ac:dyDescent="0.3">
      <c r="B73" s="126">
        <v>34851</v>
      </c>
      <c r="C73" s="128"/>
      <c r="D73" s="128"/>
      <c r="E73" s="128"/>
      <c r="L73" s="126">
        <v>34851</v>
      </c>
      <c r="M73" s="128"/>
      <c r="N73" s="128"/>
      <c r="O73" s="128">
        <v>204.93100000000001</v>
      </c>
    </row>
    <row r="74" spans="2:15" s="125" customFormat="1" x14ac:dyDescent="0.3">
      <c r="B74" s="126">
        <v>34881</v>
      </c>
      <c r="C74" s="128"/>
      <c r="D74" s="128"/>
      <c r="E74" s="128"/>
      <c r="L74" s="126">
        <v>34881</v>
      </c>
      <c r="M74" s="128"/>
      <c r="N74" s="128"/>
      <c r="O74" s="128">
        <v>143.41399999999999</v>
      </c>
    </row>
    <row r="75" spans="2:15" s="125" customFormat="1" x14ac:dyDescent="0.3">
      <c r="B75" s="126">
        <v>34912</v>
      </c>
      <c r="C75" s="128"/>
      <c r="D75" s="128"/>
      <c r="E75" s="128"/>
      <c r="L75" s="126">
        <v>34912</v>
      </c>
      <c r="M75" s="128"/>
      <c r="N75" s="128"/>
      <c r="O75" s="128">
        <v>132.042</v>
      </c>
    </row>
    <row r="76" spans="2:15" s="125" customFormat="1" x14ac:dyDescent="0.3">
      <c r="B76" s="126">
        <v>34943</v>
      </c>
      <c r="C76" s="128"/>
      <c r="D76" s="128"/>
      <c r="E76" s="128"/>
      <c r="L76" s="126">
        <v>34943</v>
      </c>
      <c r="M76" s="128"/>
      <c r="N76" s="128"/>
      <c r="O76" s="128">
        <v>335.83300000000003</v>
      </c>
    </row>
    <row r="77" spans="2:15" s="125" customFormat="1" x14ac:dyDescent="0.3">
      <c r="B77" s="126">
        <v>34973</v>
      </c>
      <c r="C77" s="128"/>
      <c r="D77" s="128"/>
      <c r="E77" s="128"/>
      <c r="L77" s="126">
        <v>34973</v>
      </c>
      <c r="M77" s="128"/>
      <c r="N77" s="128"/>
      <c r="O77" s="128">
        <v>205.59800000000001</v>
      </c>
    </row>
    <row r="78" spans="2:15" s="125" customFormat="1" x14ac:dyDescent="0.3">
      <c r="B78" s="126">
        <v>35004</v>
      </c>
      <c r="C78" s="128"/>
      <c r="D78" s="128"/>
      <c r="E78" s="128"/>
      <c r="L78" s="126">
        <v>35004</v>
      </c>
      <c r="M78" s="128"/>
      <c r="N78" s="128"/>
      <c r="O78" s="128">
        <v>222.62</v>
      </c>
    </row>
    <row r="79" spans="2:15" s="125" customFormat="1" x14ac:dyDescent="0.3">
      <c r="B79" s="126">
        <v>35034</v>
      </c>
      <c r="C79" s="128"/>
      <c r="D79" s="128"/>
      <c r="E79" s="128"/>
      <c r="L79" s="126">
        <v>35034</v>
      </c>
      <c r="M79" s="128"/>
      <c r="N79" s="128"/>
      <c r="O79" s="128">
        <v>345.97399999999999</v>
      </c>
    </row>
    <row r="80" spans="2:15" s="125" customFormat="1" x14ac:dyDescent="0.3">
      <c r="B80" s="126">
        <v>35065</v>
      </c>
      <c r="C80" s="128"/>
      <c r="D80" s="128"/>
      <c r="E80" s="128"/>
      <c r="L80" s="126">
        <v>35065</v>
      </c>
      <c r="M80" s="128"/>
      <c r="N80" s="128"/>
      <c r="O80" s="128">
        <v>195.25800000000001</v>
      </c>
    </row>
    <row r="81" spans="2:15" s="125" customFormat="1" x14ac:dyDescent="0.3">
      <c r="B81" s="126">
        <v>35096</v>
      </c>
      <c r="C81" s="128"/>
      <c r="D81" s="128"/>
      <c r="E81" s="128"/>
      <c r="L81" s="126">
        <v>35096</v>
      </c>
      <c r="M81" s="128"/>
      <c r="N81" s="128"/>
      <c r="O81" s="128">
        <v>212.75</v>
      </c>
    </row>
    <row r="82" spans="2:15" s="125" customFormat="1" x14ac:dyDescent="0.3">
      <c r="B82" s="126">
        <v>35125</v>
      </c>
      <c r="C82" s="128"/>
      <c r="D82" s="128"/>
      <c r="E82" s="128"/>
      <c r="L82" s="126">
        <v>35125</v>
      </c>
      <c r="M82" s="128"/>
      <c r="N82" s="128"/>
      <c r="O82" s="128">
        <v>292.18599999999998</v>
      </c>
    </row>
    <row r="83" spans="2:15" s="125" customFormat="1" x14ac:dyDescent="0.3">
      <c r="B83" s="126">
        <v>35156</v>
      </c>
      <c r="C83" s="128"/>
      <c r="D83" s="128"/>
      <c r="E83" s="128"/>
      <c r="L83" s="126">
        <v>35156</v>
      </c>
      <c r="M83" s="128"/>
      <c r="N83" s="128"/>
      <c r="O83" s="128">
        <v>316.06299999999999</v>
      </c>
    </row>
    <row r="84" spans="2:15" s="125" customFormat="1" x14ac:dyDescent="0.3">
      <c r="B84" s="126">
        <v>35186</v>
      </c>
      <c r="C84" s="128"/>
      <c r="D84" s="128"/>
      <c r="E84" s="128"/>
      <c r="L84" s="126">
        <v>35186</v>
      </c>
      <c r="M84" s="128"/>
      <c r="N84" s="128"/>
      <c r="O84" s="128">
        <v>280.55099999999999</v>
      </c>
    </row>
    <row r="85" spans="2:15" s="125" customFormat="1" x14ac:dyDescent="0.3">
      <c r="B85" s="126">
        <v>35217</v>
      </c>
      <c r="C85" s="128"/>
      <c r="D85" s="128"/>
      <c r="E85" s="128"/>
      <c r="L85" s="126">
        <v>35217</v>
      </c>
      <c r="M85" s="128"/>
      <c r="N85" s="128"/>
      <c r="O85" s="128">
        <v>316.202</v>
      </c>
    </row>
    <row r="86" spans="2:15" s="125" customFormat="1" x14ac:dyDescent="0.3">
      <c r="B86" s="126">
        <v>35247</v>
      </c>
      <c r="C86" s="128"/>
      <c r="D86" s="128"/>
      <c r="E86" s="128"/>
      <c r="L86" s="126">
        <v>35247</v>
      </c>
      <c r="M86" s="128"/>
      <c r="N86" s="128"/>
      <c r="O86" s="128">
        <v>225.559</v>
      </c>
    </row>
    <row r="87" spans="2:15" s="125" customFormat="1" x14ac:dyDescent="0.3">
      <c r="B87" s="126">
        <v>35278</v>
      </c>
      <c r="C87" s="128"/>
      <c r="D87" s="128"/>
      <c r="E87" s="128"/>
      <c r="L87" s="126">
        <v>35278</v>
      </c>
      <c r="M87" s="128"/>
      <c r="N87" s="128"/>
      <c r="O87" s="128">
        <v>278.899</v>
      </c>
    </row>
    <row r="88" spans="2:15" s="125" customFormat="1" x14ac:dyDescent="0.3">
      <c r="B88" s="126">
        <v>35309</v>
      </c>
      <c r="C88" s="128"/>
      <c r="D88" s="128"/>
      <c r="E88" s="128"/>
      <c r="L88" s="126">
        <v>35309</v>
      </c>
      <c r="M88" s="128"/>
      <c r="N88" s="128"/>
      <c r="O88" s="128">
        <v>201.06299999999999</v>
      </c>
    </row>
    <row r="89" spans="2:15" s="125" customFormat="1" x14ac:dyDescent="0.3">
      <c r="B89" s="126">
        <v>35339</v>
      </c>
      <c r="C89" s="128"/>
      <c r="D89" s="128"/>
      <c r="E89" s="128"/>
      <c r="L89" s="126">
        <v>35339</v>
      </c>
      <c r="M89" s="128"/>
      <c r="N89" s="128"/>
      <c r="O89" s="128">
        <v>414.24</v>
      </c>
    </row>
    <row r="90" spans="2:15" s="125" customFormat="1" x14ac:dyDescent="0.3">
      <c r="B90" s="126">
        <v>35370</v>
      </c>
      <c r="C90" s="128"/>
      <c r="D90" s="128"/>
      <c r="E90" s="128"/>
      <c r="L90" s="126">
        <v>35370</v>
      </c>
      <c r="M90" s="128"/>
      <c r="N90" s="128"/>
      <c r="O90" s="128">
        <v>353.61900000000003</v>
      </c>
    </row>
    <row r="91" spans="2:15" s="125" customFormat="1" x14ac:dyDescent="0.3">
      <c r="B91" s="126">
        <v>35400</v>
      </c>
      <c r="C91" s="128"/>
      <c r="D91" s="128"/>
      <c r="E91" s="128"/>
      <c r="L91" s="126">
        <v>35400</v>
      </c>
      <c r="M91" s="128"/>
      <c r="N91" s="128"/>
      <c r="O91" s="128">
        <v>348.28399999999999</v>
      </c>
    </row>
    <row r="92" spans="2:15" s="125" customFormat="1" x14ac:dyDescent="0.3">
      <c r="B92" s="126">
        <v>35431</v>
      </c>
      <c r="C92" s="128"/>
      <c r="D92" s="128"/>
      <c r="E92" s="128"/>
      <c r="L92" s="126">
        <v>35431</v>
      </c>
      <c r="M92" s="128"/>
      <c r="N92" s="128"/>
      <c r="O92" s="128">
        <v>278.51900000000001</v>
      </c>
    </row>
    <row r="93" spans="2:15" s="125" customFormat="1" x14ac:dyDescent="0.3">
      <c r="B93" s="126">
        <v>35462</v>
      </c>
      <c r="C93" s="128"/>
      <c r="D93" s="128"/>
      <c r="E93" s="128"/>
      <c r="L93" s="126">
        <v>35462</v>
      </c>
      <c r="M93" s="128"/>
      <c r="N93" s="128"/>
      <c r="O93" s="128">
        <v>433.75299999999999</v>
      </c>
    </row>
    <row r="94" spans="2:15" s="125" customFormat="1" x14ac:dyDescent="0.3">
      <c r="B94" s="126">
        <v>35490</v>
      </c>
      <c r="C94" s="128"/>
      <c r="D94" s="128"/>
      <c r="E94" s="128"/>
      <c r="L94" s="126">
        <v>35490</v>
      </c>
      <c r="M94" s="128"/>
      <c r="N94" s="128"/>
      <c r="O94" s="128">
        <v>578.85400000000004</v>
      </c>
    </row>
    <row r="95" spans="2:15" s="125" customFormat="1" x14ac:dyDescent="0.3">
      <c r="B95" s="126">
        <v>35521</v>
      </c>
      <c r="C95" s="128"/>
      <c r="D95" s="128"/>
      <c r="E95" s="128"/>
      <c r="L95" s="126">
        <v>35521</v>
      </c>
      <c r="M95" s="128"/>
      <c r="N95" s="128"/>
      <c r="O95" s="128">
        <v>436.892</v>
      </c>
    </row>
    <row r="96" spans="2:15" s="125" customFormat="1" x14ac:dyDescent="0.3">
      <c r="B96" s="126">
        <v>35551</v>
      </c>
      <c r="C96" s="128"/>
      <c r="D96" s="128"/>
      <c r="E96" s="128"/>
      <c r="L96" s="126">
        <v>35551</v>
      </c>
      <c r="M96" s="128"/>
      <c r="N96" s="128"/>
      <c r="O96" s="128">
        <v>287.99299999999999</v>
      </c>
    </row>
    <row r="97" spans="2:15" s="125" customFormat="1" x14ac:dyDescent="0.3">
      <c r="B97" s="126">
        <v>35582</v>
      </c>
      <c r="C97" s="128"/>
      <c r="D97" s="128"/>
      <c r="E97" s="128"/>
      <c r="L97" s="126">
        <v>35582</v>
      </c>
      <c r="M97" s="128"/>
      <c r="N97" s="128"/>
      <c r="O97" s="128">
        <v>398.20699999999999</v>
      </c>
    </row>
    <row r="98" spans="2:15" s="125" customFormat="1" x14ac:dyDescent="0.3">
      <c r="B98" s="126">
        <v>35612</v>
      </c>
      <c r="C98" s="128"/>
      <c r="D98" s="128"/>
      <c r="E98" s="128"/>
      <c r="L98" s="126">
        <v>35612</v>
      </c>
      <c r="M98" s="128"/>
      <c r="N98" s="128"/>
      <c r="O98" s="128">
        <v>487.58300000000003</v>
      </c>
    </row>
    <row r="99" spans="2:15" s="125" customFormat="1" x14ac:dyDescent="0.3">
      <c r="B99" s="126">
        <v>35643</v>
      </c>
      <c r="C99" s="128"/>
      <c r="D99" s="128"/>
      <c r="E99" s="128"/>
      <c r="L99" s="126">
        <v>35643</v>
      </c>
      <c r="M99" s="128"/>
      <c r="N99" s="128"/>
      <c r="O99" s="128">
        <v>490.70400000000001</v>
      </c>
    </row>
    <row r="100" spans="2:15" s="125" customFormat="1" x14ac:dyDescent="0.3">
      <c r="B100" s="126">
        <v>35674</v>
      </c>
      <c r="C100" s="128"/>
      <c r="D100" s="128"/>
      <c r="E100" s="128"/>
      <c r="L100" s="126">
        <v>35674</v>
      </c>
      <c r="M100" s="128"/>
      <c r="N100" s="128"/>
      <c r="O100" s="128">
        <v>409.822</v>
      </c>
    </row>
    <row r="101" spans="2:15" s="125" customFormat="1" x14ac:dyDescent="0.3">
      <c r="B101" s="126">
        <v>35704</v>
      </c>
      <c r="C101" s="128"/>
      <c r="D101" s="128"/>
      <c r="E101" s="128"/>
      <c r="L101" s="126">
        <v>35704</v>
      </c>
      <c r="M101" s="128"/>
      <c r="N101" s="128"/>
      <c r="O101" s="128">
        <v>431.125</v>
      </c>
    </row>
    <row r="102" spans="2:15" s="125" customFormat="1" x14ac:dyDescent="0.3">
      <c r="B102" s="126">
        <v>35735</v>
      </c>
      <c r="C102" s="128"/>
      <c r="D102" s="128"/>
      <c r="E102" s="128"/>
      <c r="L102" s="126">
        <v>35735</v>
      </c>
      <c r="M102" s="128"/>
      <c r="N102" s="128"/>
      <c r="O102" s="128">
        <v>502.59500000000003</v>
      </c>
    </row>
    <row r="103" spans="2:15" s="125" customFormat="1" x14ac:dyDescent="0.3">
      <c r="B103" s="126">
        <v>35765</v>
      </c>
      <c r="C103" s="128"/>
      <c r="D103" s="128"/>
      <c r="E103" s="128"/>
      <c r="L103" s="126">
        <v>35765</v>
      </c>
      <c r="M103" s="128"/>
      <c r="N103" s="128"/>
      <c r="O103" s="128">
        <v>720.63900000000001</v>
      </c>
    </row>
    <row r="104" spans="2:15" s="125" customFormat="1" x14ac:dyDescent="0.3">
      <c r="B104" s="126">
        <v>35796</v>
      </c>
      <c r="C104" s="128"/>
      <c r="D104" s="128"/>
      <c r="E104" s="128"/>
      <c r="L104" s="126">
        <v>35796</v>
      </c>
      <c r="M104" s="128"/>
      <c r="N104" s="128"/>
      <c r="O104" s="128">
        <v>220.91300000000001</v>
      </c>
    </row>
    <row r="105" spans="2:15" s="125" customFormat="1" x14ac:dyDescent="0.3">
      <c r="B105" s="126">
        <v>35827</v>
      </c>
      <c r="C105" s="128"/>
      <c r="D105" s="128"/>
      <c r="E105" s="128"/>
      <c r="L105" s="126">
        <v>35827</v>
      </c>
      <c r="M105" s="128"/>
      <c r="N105" s="128"/>
      <c r="O105" s="128">
        <v>473.12700000000001</v>
      </c>
    </row>
    <row r="106" spans="2:15" s="125" customFormat="1" x14ac:dyDescent="0.3">
      <c r="B106" s="126">
        <v>35855</v>
      </c>
      <c r="C106" s="128"/>
      <c r="D106" s="128"/>
      <c r="E106" s="128"/>
      <c r="L106" s="126">
        <v>35855</v>
      </c>
      <c r="M106" s="128"/>
      <c r="N106" s="128"/>
      <c r="O106" s="128">
        <v>423.803</v>
      </c>
    </row>
    <row r="107" spans="2:15" s="125" customFormat="1" x14ac:dyDescent="0.3">
      <c r="B107" s="126">
        <v>35886</v>
      </c>
      <c r="C107" s="128"/>
      <c r="D107" s="128"/>
      <c r="E107" s="128"/>
      <c r="L107" s="126">
        <v>35886</v>
      </c>
      <c r="M107" s="128"/>
      <c r="N107" s="128"/>
      <c r="O107" s="128">
        <v>390.73899999999998</v>
      </c>
    </row>
    <row r="108" spans="2:15" s="125" customFormat="1" x14ac:dyDescent="0.3">
      <c r="B108" s="126">
        <v>35916</v>
      </c>
      <c r="C108" s="128"/>
      <c r="D108" s="128"/>
      <c r="E108" s="128"/>
      <c r="L108" s="126">
        <v>35916</v>
      </c>
      <c r="M108" s="128"/>
      <c r="N108" s="128"/>
      <c r="O108" s="128">
        <v>226.559</v>
      </c>
    </row>
    <row r="109" spans="2:15" s="125" customFormat="1" x14ac:dyDescent="0.3">
      <c r="B109" s="126">
        <v>35947</v>
      </c>
      <c r="C109" s="128"/>
      <c r="D109" s="128"/>
      <c r="E109" s="128"/>
      <c r="L109" s="126">
        <v>35947</v>
      </c>
      <c r="M109" s="128"/>
      <c r="N109" s="128"/>
      <c r="O109" s="128">
        <v>351.76299999999998</v>
      </c>
    </row>
    <row r="110" spans="2:15" s="125" customFormat="1" x14ac:dyDescent="0.3">
      <c r="B110" s="126">
        <v>35977</v>
      </c>
      <c r="C110" s="128"/>
      <c r="D110" s="128"/>
      <c r="E110" s="128"/>
      <c r="L110" s="126">
        <v>35977</v>
      </c>
      <c r="M110" s="128"/>
      <c r="N110" s="128"/>
      <c r="O110" s="128">
        <v>271.17099999999999</v>
      </c>
    </row>
    <row r="111" spans="2:15" s="125" customFormat="1" x14ac:dyDescent="0.3">
      <c r="B111" s="126">
        <v>36008</v>
      </c>
      <c r="C111" s="128"/>
      <c r="D111" s="128"/>
      <c r="E111" s="128"/>
      <c r="L111" s="126">
        <v>36008</v>
      </c>
      <c r="M111" s="128"/>
      <c r="N111" s="128"/>
      <c r="O111" s="128">
        <v>228.602</v>
      </c>
    </row>
    <row r="112" spans="2:15" s="125" customFormat="1" x14ac:dyDescent="0.3">
      <c r="B112" s="126">
        <v>36039</v>
      </c>
      <c r="C112" s="128"/>
      <c r="D112" s="128"/>
      <c r="E112" s="128"/>
      <c r="L112" s="126">
        <v>36039</v>
      </c>
      <c r="M112" s="128"/>
      <c r="N112" s="128"/>
      <c r="O112" s="128">
        <v>217.16800000000001</v>
      </c>
    </row>
    <row r="113" spans="2:15" s="125" customFormat="1" x14ac:dyDescent="0.3">
      <c r="B113" s="126">
        <v>36069</v>
      </c>
      <c r="C113" s="128"/>
      <c r="D113" s="128"/>
      <c r="E113" s="128"/>
      <c r="L113" s="126">
        <v>36069</v>
      </c>
      <c r="M113" s="128"/>
      <c r="N113" s="128"/>
      <c r="O113" s="128">
        <v>118.792</v>
      </c>
    </row>
    <row r="114" spans="2:15" s="125" customFormat="1" x14ac:dyDescent="0.3">
      <c r="B114" s="126">
        <v>36100</v>
      </c>
      <c r="C114" s="128"/>
      <c r="D114" s="128"/>
      <c r="E114" s="128"/>
      <c r="L114" s="126">
        <v>36100</v>
      </c>
      <c r="M114" s="128"/>
      <c r="N114" s="128"/>
      <c r="O114" s="128">
        <v>143.95099999999999</v>
      </c>
    </row>
    <row r="115" spans="2:15" s="125" customFormat="1" x14ac:dyDescent="0.3">
      <c r="B115" s="126">
        <v>36130</v>
      </c>
      <c r="C115" s="128"/>
      <c r="D115" s="128"/>
      <c r="E115" s="128"/>
      <c r="L115" s="126">
        <v>36130</v>
      </c>
      <c r="M115" s="128"/>
      <c r="N115" s="128"/>
      <c r="O115" s="128">
        <v>132.65600000000001</v>
      </c>
    </row>
    <row r="116" spans="2:15" s="125" customFormat="1" x14ac:dyDescent="0.3">
      <c r="B116" s="126">
        <v>36161</v>
      </c>
      <c r="C116" s="128"/>
      <c r="D116" s="128"/>
      <c r="E116" s="128"/>
      <c r="L116" s="126">
        <v>36161</v>
      </c>
      <c r="M116" s="128"/>
      <c r="N116" s="128"/>
      <c r="O116" s="128">
        <v>115.896</v>
      </c>
    </row>
    <row r="117" spans="2:15" s="125" customFormat="1" x14ac:dyDescent="0.3">
      <c r="B117" s="126">
        <v>36192</v>
      </c>
      <c r="C117" s="128"/>
      <c r="D117" s="128"/>
      <c r="E117" s="128"/>
      <c r="L117" s="126">
        <v>36192</v>
      </c>
      <c r="M117" s="128"/>
      <c r="N117" s="128"/>
      <c r="O117" s="128">
        <v>151.01499999999999</v>
      </c>
    </row>
    <row r="118" spans="2:15" s="125" customFormat="1" x14ac:dyDescent="0.3">
      <c r="B118" s="126">
        <v>36220</v>
      </c>
      <c r="C118" s="128"/>
      <c r="D118" s="128"/>
      <c r="E118" s="128"/>
      <c r="L118" s="126">
        <v>36220</v>
      </c>
      <c r="M118" s="128"/>
      <c r="N118" s="128"/>
      <c r="O118" s="128">
        <v>398.91300000000001</v>
      </c>
    </row>
    <row r="119" spans="2:15" s="125" customFormat="1" x14ac:dyDescent="0.3">
      <c r="B119" s="126">
        <v>36251</v>
      </c>
      <c r="C119" s="128"/>
      <c r="D119" s="128"/>
      <c r="E119" s="128"/>
      <c r="L119" s="126">
        <v>36251</v>
      </c>
      <c r="M119" s="128"/>
      <c r="N119" s="128"/>
      <c r="O119" s="128">
        <v>274.46300000000002</v>
      </c>
    </row>
    <row r="120" spans="2:15" s="125" customFormat="1" x14ac:dyDescent="0.3">
      <c r="B120" s="126">
        <v>36281</v>
      </c>
      <c r="C120" s="128"/>
      <c r="D120" s="128"/>
      <c r="E120" s="128"/>
      <c r="L120" s="126">
        <v>36281</v>
      </c>
      <c r="M120" s="128"/>
      <c r="N120" s="128"/>
      <c r="O120" s="128">
        <v>352.56900000000002</v>
      </c>
    </row>
    <row r="121" spans="2:15" s="125" customFormat="1" x14ac:dyDescent="0.3">
      <c r="B121" s="126">
        <v>36312</v>
      </c>
      <c r="C121" s="128"/>
      <c r="D121" s="128"/>
      <c r="E121" s="128"/>
      <c r="L121" s="126">
        <v>36312</v>
      </c>
      <c r="M121" s="128"/>
      <c r="N121" s="128"/>
      <c r="O121" s="128">
        <v>360.91699999999997</v>
      </c>
    </row>
    <row r="122" spans="2:15" s="125" customFormat="1" x14ac:dyDescent="0.3">
      <c r="B122" s="126">
        <v>36342</v>
      </c>
      <c r="C122" s="128"/>
      <c r="D122" s="128"/>
      <c r="E122" s="128"/>
      <c r="L122" s="126">
        <v>36342</v>
      </c>
      <c r="M122" s="128"/>
      <c r="N122" s="128"/>
      <c r="O122" s="128">
        <v>273.779</v>
      </c>
    </row>
    <row r="123" spans="2:15" s="125" customFormat="1" x14ac:dyDescent="0.3">
      <c r="B123" s="126">
        <v>36373</v>
      </c>
      <c r="C123" s="128"/>
      <c r="D123" s="128"/>
      <c r="E123" s="128"/>
      <c r="L123" s="126">
        <v>36373</v>
      </c>
      <c r="M123" s="128"/>
      <c r="N123" s="128"/>
      <c r="O123" s="128">
        <v>534.4</v>
      </c>
    </row>
    <row r="124" spans="2:15" s="125" customFormat="1" x14ac:dyDescent="0.3">
      <c r="B124" s="126">
        <v>36404</v>
      </c>
      <c r="C124" s="128"/>
      <c r="D124" s="128"/>
      <c r="E124" s="128"/>
      <c r="L124" s="126">
        <v>36404</v>
      </c>
      <c r="M124" s="128"/>
      <c r="N124" s="128"/>
      <c r="O124" s="128">
        <v>603.404</v>
      </c>
    </row>
    <row r="125" spans="2:15" s="125" customFormat="1" x14ac:dyDescent="0.3">
      <c r="B125" s="126">
        <v>36434</v>
      </c>
      <c r="C125" s="128"/>
      <c r="D125" s="128"/>
      <c r="E125" s="128"/>
      <c r="L125" s="126">
        <v>36434</v>
      </c>
      <c r="M125" s="128"/>
      <c r="N125" s="128"/>
      <c r="O125" s="128">
        <v>327.84199999999998</v>
      </c>
    </row>
    <row r="126" spans="2:15" s="125" customFormat="1" x14ac:dyDescent="0.3">
      <c r="B126" s="126">
        <v>36465</v>
      </c>
      <c r="C126" s="128"/>
      <c r="D126" s="128"/>
      <c r="E126" s="128"/>
      <c r="L126" s="126">
        <v>36465</v>
      </c>
      <c r="M126" s="128"/>
      <c r="N126" s="128"/>
      <c r="O126" s="128">
        <v>601.10199999999998</v>
      </c>
    </row>
    <row r="127" spans="2:15" s="125" customFormat="1" x14ac:dyDescent="0.3">
      <c r="B127" s="126">
        <v>36495</v>
      </c>
      <c r="C127" s="128"/>
      <c r="D127" s="128"/>
      <c r="E127" s="128"/>
      <c r="L127" s="126">
        <v>36495</v>
      </c>
      <c r="M127" s="128"/>
      <c r="N127" s="128"/>
      <c r="O127" s="128">
        <v>646.93399999999997</v>
      </c>
    </row>
    <row r="128" spans="2:15" s="125" customFormat="1" x14ac:dyDescent="0.3">
      <c r="B128" s="126">
        <v>36526</v>
      </c>
      <c r="C128" s="128">
        <v>16780</v>
      </c>
      <c r="D128" s="128">
        <v>15258</v>
      </c>
      <c r="E128" s="128">
        <v>1522</v>
      </c>
      <c r="L128" s="126">
        <v>36526</v>
      </c>
      <c r="M128" s="128">
        <v>15258</v>
      </c>
      <c r="N128" s="128">
        <v>15258</v>
      </c>
      <c r="O128" s="128">
        <v>843.94899999999996</v>
      </c>
    </row>
    <row r="129" spans="2:15" s="125" customFormat="1" x14ac:dyDescent="0.3">
      <c r="B129" s="126">
        <v>36557</v>
      </c>
      <c r="C129" s="128">
        <v>31559</v>
      </c>
      <c r="D129" s="128">
        <v>28686</v>
      </c>
      <c r="E129" s="128">
        <v>2874</v>
      </c>
      <c r="L129" s="126">
        <v>36557</v>
      </c>
      <c r="M129" s="128">
        <v>13428</v>
      </c>
      <c r="N129" s="128">
        <v>28686</v>
      </c>
      <c r="O129" s="128">
        <v>1083.4059999999999</v>
      </c>
    </row>
    <row r="130" spans="2:15" s="125" customFormat="1" x14ac:dyDescent="0.3">
      <c r="B130" s="126">
        <v>36586</v>
      </c>
      <c r="C130" s="128">
        <v>51695</v>
      </c>
      <c r="D130" s="128">
        <v>46491</v>
      </c>
      <c r="E130" s="128">
        <v>5203</v>
      </c>
      <c r="L130" s="126">
        <v>36586</v>
      </c>
      <c r="M130" s="128">
        <v>17805</v>
      </c>
      <c r="N130" s="128">
        <v>46491</v>
      </c>
      <c r="O130" s="128">
        <v>1300.095</v>
      </c>
    </row>
    <row r="131" spans="2:15" s="125" customFormat="1" x14ac:dyDescent="0.3">
      <c r="B131" s="126">
        <v>36617</v>
      </c>
      <c r="C131" s="128">
        <v>72205</v>
      </c>
      <c r="D131" s="128">
        <v>64845</v>
      </c>
      <c r="E131" s="128">
        <v>7360</v>
      </c>
      <c r="L131" s="126">
        <v>36617</v>
      </c>
      <c r="M131" s="128">
        <v>18354</v>
      </c>
      <c r="N131" s="128">
        <v>64845</v>
      </c>
      <c r="O131" s="128">
        <v>1106.54</v>
      </c>
    </row>
    <row r="132" spans="2:15" s="125" customFormat="1" x14ac:dyDescent="0.3">
      <c r="B132" s="126">
        <v>36647</v>
      </c>
      <c r="C132" s="128">
        <v>92317</v>
      </c>
      <c r="D132" s="128">
        <v>81811</v>
      </c>
      <c r="E132" s="128">
        <v>10507</v>
      </c>
      <c r="L132" s="126">
        <v>36647</v>
      </c>
      <c r="M132" s="128">
        <v>16965</v>
      </c>
      <c r="N132" s="128">
        <v>81811</v>
      </c>
      <c r="O132" s="128">
        <v>828.54399999999998</v>
      </c>
    </row>
    <row r="133" spans="2:15" s="125" customFormat="1" x14ac:dyDescent="0.3">
      <c r="B133" s="126">
        <v>36678</v>
      </c>
      <c r="C133" s="128">
        <v>114523</v>
      </c>
      <c r="D133" s="128">
        <v>102111</v>
      </c>
      <c r="E133" s="128">
        <v>12412</v>
      </c>
      <c r="L133" s="126">
        <v>36678</v>
      </c>
      <c r="M133" s="128">
        <v>20300</v>
      </c>
      <c r="N133" s="128">
        <v>102111</v>
      </c>
      <c r="O133" s="128">
        <v>1058.7739999999999</v>
      </c>
    </row>
    <row r="134" spans="2:15" s="125" customFormat="1" x14ac:dyDescent="0.3">
      <c r="B134" s="126">
        <v>36708</v>
      </c>
      <c r="C134" s="128">
        <v>136001</v>
      </c>
      <c r="D134" s="128">
        <v>121601</v>
      </c>
      <c r="E134" s="128">
        <v>14400</v>
      </c>
      <c r="L134" s="126">
        <v>36708</v>
      </c>
      <c r="M134" s="128">
        <v>19489</v>
      </c>
      <c r="N134" s="128">
        <v>121601</v>
      </c>
      <c r="O134" s="128">
        <v>1200.251</v>
      </c>
    </row>
    <row r="135" spans="2:15" s="125" customFormat="1" x14ac:dyDescent="0.3">
      <c r="B135" s="126">
        <v>36739</v>
      </c>
      <c r="C135" s="128">
        <v>159324</v>
      </c>
      <c r="D135" s="128">
        <v>142385</v>
      </c>
      <c r="E135" s="128">
        <v>16939</v>
      </c>
      <c r="L135" s="126">
        <v>36739</v>
      </c>
      <c r="M135" s="128">
        <v>20785</v>
      </c>
      <c r="N135" s="128">
        <v>142385</v>
      </c>
      <c r="O135" s="128">
        <v>1585.104</v>
      </c>
    </row>
    <row r="136" spans="2:15" s="125" customFormat="1" x14ac:dyDescent="0.3">
      <c r="B136" s="126">
        <v>36770</v>
      </c>
      <c r="C136" s="128">
        <v>182302</v>
      </c>
      <c r="D136" s="128">
        <v>163097</v>
      </c>
      <c r="E136" s="128">
        <v>19204</v>
      </c>
      <c r="L136" s="126">
        <v>36770</v>
      </c>
      <c r="M136" s="128">
        <v>20712</v>
      </c>
      <c r="N136" s="128">
        <v>163097</v>
      </c>
      <c r="O136" s="128">
        <v>1491.0630000000001</v>
      </c>
    </row>
    <row r="137" spans="2:15" s="125" customFormat="1" x14ac:dyDescent="0.3">
      <c r="B137" s="126">
        <v>36800</v>
      </c>
      <c r="C137" s="128">
        <v>205072</v>
      </c>
      <c r="D137" s="128">
        <v>182040</v>
      </c>
      <c r="E137" s="128">
        <v>23033</v>
      </c>
      <c r="L137" s="126">
        <v>36800</v>
      </c>
      <c r="M137" s="128">
        <v>18943</v>
      </c>
      <c r="N137" s="128">
        <v>182040</v>
      </c>
      <c r="O137" s="128">
        <v>1425.4649999999999</v>
      </c>
    </row>
    <row r="138" spans="2:15" s="125" customFormat="1" x14ac:dyDescent="0.3">
      <c r="B138" s="126">
        <v>36831</v>
      </c>
      <c r="C138" s="128">
        <v>227218</v>
      </c>
      <c r="D138" s="128">
        <v>203679</v>
      </c>
      <c r="E138" s="128">
        <v>23539</v>
      </c>
      <c r="L138" s="126">
        <v>36831</v>
      </c>
      <c r="M138" s="128">
        <v>21640</v>
      </c>
      <c r="N138" s="128">
        <v>203679</v>
      </c>
      <c r="O138" s="128">
        <v>1570.76</v>
      </c>
    </row>
    <row r="139" spans="2:15" s="125" customFormat="1" x14ac:dyDescent="0.3">
      <c r="B139" s="126">
        <v>36861</v>
      </c>
      <c r="C139" s="128">
        <v>249203</v>
      </c>
      <c r="D139" s="128">
        <v>225094</v>
      </c>
      <c r="E139" s="128">
        <v>24109</v>
      </c>
      <c r="L139" s="126">
        <v>36861</v>
      </c>
      <c r="M139" s="128">
        <v>21414</v>
      </c>
      <c r="N139" s="128">
        <v>225094</v>
      </c>
      <c r="O139" s="128">
        <v>1338.0260000000001</v>
      </c>
    </row>
    <row r="140" spans="2:15" s="125" customFormat="1" x14ac:dyDescent="0.3">
      <c r="B140" s="126">
        <v>36892</v>
      </c>
      <c r="C140" s="128">
        <v>16801</v>
      </c>
      <c r="D140" s="128">
        <v>15541</v>
      </c>
      <c r="E140" s="128">
        <v>1259</v>
      </c>
      <c r="L140" s="126">
        <v>36892</v>
      </c>
      <c r="M140" s="128">
        <v>15541</v>
      </c>
      <c r="N140" s="128">
        <v>15541</v>
      </c>
      <c r="O140" s="128">
        <v>796.322</v>
      </c>
    </row>
    <row r="141" spans="2:15" s="125" customFormat="1" x14ac:dyDescent="0.3">
      <c r="B141" s="126">
        <v>36923</v>
      </c>
      <c r="C141" s="128">
        <v>35782</v>
      </c>
      <c r="D141" s="128">
        <v>33780</v>
      </c>
      <c r="E141" s="128">
        <v>2002</v>
      </c>
      <c r="L141" s="126">
        <v>36923</v>
      </c>
      <c r="M141" s="128">
        <v>18239</v>
      </c>
      <c r="N141" s="128">
        <v>33780</v>
      </c>
      <c r="O141" s="128">
        <v>1071.934</v>
      </c>
    </row>
    <row r="142" spans="2:15" s="125" customFormat="1" x14ac:dyDescent="0.3">
      <c r="B142" s="126">
        <v>36951</v>
      </c>
      <c r="C142" s="128">
        <v>58807</v>
      </c>
      <c r="D142" s="128">
        <v>54530</v>
      </c>
      <c r="E142" s="128">
        <v>4278</v>
      </c>
      <c r="L142" s="126">
        <v>36951</v>
      </c>
      <c r="M142" s="128">
        <v>20750</v>
      </c>
      <c r="N142" s="128">
        <v>54530</v>
      </c>
      <c r="O142" s="128">
        <v>911.58600000000001</v>
      </c>
    </row>
    <row r="143" spans="2:15" s="125" customFormat="1" x14ac:dyDescent="0.3">
      <c r="B143" s="126">
        <v>36982</v>
      </c>
      <c r="C143" s="128">
        <v>81605</v>
      </c>
      <c r="D143" s="128">
        <v>76397</v>
      </c>
      <c r="E143" s="128">
        <v>5207</v>
      </c>
      <c r="L143" s="126">
        <v>36982</v>
      </c>
      <c r="M143" s="128">
        <v>21868</v>
      </c>
      <c r="N143" s="128">
        <v>76397</v>
      </c>
      <c r="O143" s="128">
        <v>1367.44</v>
      </c>
    </row>
    <row r="144" spans="2:15" s="125" customFormat="1" x14ac:dyDescent="0.3">
      <c r="B144" s="126">
        <v>37012</v>
      </c>
      <c r="C144" s="128">
        <v>102425</v>
      </c>
      <c r="D144" s="128">
        <v>95205</v>
      </c>
      <c r="E144" s="128">
        <v>7220</v>
      </c>
      <c r="L144" s="126">
        <v>37012</v>
      </c>
      <c r="M144" s="128">
        <v>18808</v>
      </c>
      <c r="N144" s="128">
        <v>95205</v>
      </c>
      <c r="O144" s="128">
        <v>934.73199999999997</v>
      </c>
    </row>
    <row r="145" spans="2:15" s="125" customFormat="1" x14ac:dyDescent="0.3">
      <c r="B145" s="126">
        <v>37043</v>
      </c>
      <c r="C145" s="128">
        <v>124503</v>
      </c>
      <c r="D145" s="128">
        <v>116481</v>
      </c>
      <c r="E145" s="128">
        <v>8022</v>
      </c>
      <c r="L145" s="126">
        <v>37043</v>
      </c>
      <c r="M145" s="128">
        <v>21276</v>
      </c>
      <c r="N145" s="128">
        <v>116481</v>
      </c>
      <c r="O145" s="128">
        <v>1331.79</v>
      </c>
    </row>
    <row r="146" spans="2:15" s="125" customFormat="1" x14ac:dyDescent="0.3">
      <c r="B146" s="126">
        <v>37073</v>
      </c>
      <c r="C146" s="128">
        <v>147313</v>
      </c>
      <c r="D146" s="128">
        <v>137425</v>
      </c>
      <c r="E146" s="128">
        <v>9888</v>
      </c>
      <c r="L146" s="126">
        <v>37073</v>
      </c>
      <c r="M146" s="128">
        <v>20944</v>
      </c>
      <c r="N146" s="128">
        <v>137425</v>
      </c>
      <c r="O146" s="128">
        <v>1044.0219999999999</v>
      </c>
    </row>
    <row r="147" spans="2:15" s="125" customFormat="1" x14ac:dyDescent="0.3">
      <c r="B147" s="126">
        <v>37104</v>
      </c>
      <c r="C147" s="128">
        <v>170845</v>
      </c>
      <c r="D147" s="128">
        <v>159599</v>
      </c>
      <c r="E147" s="128">
        <v>11246</v>
      </c>
      <c r="L147" s="126">
        <v>37104</v>
      </c>
      <c r="M147" s="128">
        <v>22174</v>
      </c>
      <c r="N147" s="128">
        <v>159599</v>
      </c>
      <c r="O147" s="128">
        <v>1171.595</v>
      </c>
    </row>
    <row r="148" spans="2:15" s="125" customFormat="1" x14ac:dyDescent="0.3">
      <c r="B148" s="126">
        <v>37135</v>
      </c>
      <c r="C148" s="128">
        <v>194826</v>
      </c>
      <c r="D148" s="128">
        <v>181441</v>
      </c>
      <c r="E148" s="128">
        <v>13385</v>
      </c>
      <c r="L148" s="126">
        <v>37135</v>
      </c>
      <c r="M148" s="128">
        <v>21842</v>
      </c>
      <c r="N148" s="128">
        <v>181441</v>
      </c>
      <c r="O148" s="128">
        <v>931.43299999999999</v>
      </c>
    </row>
    <row r="149" spans="2:15" s="125" customFormat="1" x14ac:dyDescent="0.3">
      <c r="B149" s="126">
        <v>37165</v>
      </c>
      <c r="C149" s="128">
        <v>217606</v>
      </c>
      <c r="D149" s="128">
        <v>200338</v>
      </c>
      <c r="E149" s="128">
        <v>17268</v>
      </c>
      <c r="L149" s="126">
        <v>37165</v>
      </c>
      <c r="M149" s="128">
        <v>18896</v>
      </c>
      <c r="N149" s="128">
        <v>200338</v>
      </c>
      <c r="O149" s="128">
        <v>762.69500000000005</v>
      </c>
    </row>
    <row r="150" spans="2:15" s="125" customFormat="1" x14ac:dyDescent="0.3">
      <c r="B150" s="126">
        <v>37196</v>
      </c>
      <c r="C150" s="128">
        <v>241602</v>
      </c>
      <c r="D150" s="128">
        <v>221172</v>
      </c>
      <c r="E150" s="128">
        <v>20430</v>
      </c>
      <c r="L150" s="126">
        <v>37196</v>
      </c>
      <c r="M150" s="128">
        <v>20834</v>
      </c>
      <c r="N150" s="128">
        <v>221172</v>
      </c>
      <c r="O150" s="128">
        <v>715.04899999999998</v>
      </c>
    </row>
    <row r="151" spans="2:15" s="125" customFormat="1" x14ac:dyDescent="0.3">
      <c r="B151" s="126">
        <v>37226</v>
      </c>
      <c r="C151" s="128">
        <v>266098</v>
      </c>
      <c r="D151" s="128">
        <v>243553</v>
      </c>
      <c r="E151" s="128">
        <v>22545</v>
      </c>
      <c r="L151" s="126">
        <v>37226</v>
      </c>
      <c r="M151" s="128">
        <v>22381</v>
      </c>
      <c r="N151" s="128">
        <v>243553</v>
      </c>
      <c r="O151" s="128">
        <v>633.404</v>
      </c>
    </row>
    <row r="152" spans="2:15" s="125" customFormat="1" x14ac:dyDescent="0.3">
      <c r="B152" s="126">
        <v>37257</v>
      </c>
      <c r="C152" s="128">
        <v>21693</v>
      </c>
      <c r="D152" s="128">
        <v>18976</v>
      </c>
      <c r="E152" s="128">
        <v>2717</v>
      </c>
      <c r="L152" s="126">
        <v>37257</v>
      </c>
      <c r="M152" s="128">
        <v>18976</v>
      </c>
      <c r="N152" s="128">
        <v>18976</v>
      </c>
      <c r="O152" s="128">
        <v>660.28099999999995</v>
      </c>
    </row>
    <row r="153" spans="2:15" s="125" customFormat="1" x14ac:dyDescent="0.3">
      <c r="B153" s="126">
        <v>37288</v>
      </c>
      <c r="C153" s="128">
        <v>40829</v>
      </c>
      <c r="D153" s="128">
        <v>34888</v>
      </c>
      <c r="E153" s="128">
        <v>5941</v>
      </c>
      <c r="L153" s="126">
        <v>37288</v>
      </c>
      <c r="M153" s="128">
        <v>15913</v>
      </c>
      <c r="N153" s="128">
        <v>34888</v>
      </c>
      <c r="O153" s="128">
        <v>669.41800000000001</v>
      </c>
    </row>
    <row r="154" spans="2:15" s="125" customFormat="1" x14ac:dyDescent="0.3">
      <c r="B154" s="126">
        <v>37316</v>
      </c>
      <c r="C154" s="128">
        <v>64662</v>
      </c>
      <c r="D154" s="128">
        <v>57321</v>
      </c>
      <c r="E154" s="128">
        <v>7341</v>
      </c>
      <c r="L154" s="126">
        <v>37316</v>
      </c>
      <c r="M154" s="128">
        <v>22432</v>
      </c>
      <c r="N154" s="128">
        <v>57321</v>
      </c>
      <c r="O154" s="128">
        <v>800.22799999999995</v>
      </c>
    </row>
    <row r="155" spans="2:15" s="125" customFormat="1" x14ac:dyDescent="0.3">
      <c r="B155" s="126">
        <v>37347</v>
      </c>
      <c r="C155" s="128">
        <v>91390</v>
      </c>
      <c r="D155" s="128">
        <v>83065</v>
      </c>
      <c r="E155" s="128">
        <v>8326</v>
      </c>
      <c r="L155" s="126">
        <v>37347</v>
      </c>
      <c r="M155" s="128">
        <v>25744</v>
      </c>
      <c r="N155" s="128">
        <v>83065</v>
      </c>
      <c r="O155" s="128">
        <v>1138.2370000000001</v>
      </c>
    </row>
    <row r="156" spans="2:15" s="125" customFormat="1" x14ac:dyDescent="0.3">
      <c r="B156" s="126">
        <v>37377</v>
      </c>
      <c r="C156" s="128">
        <v>116030</v>
      </c>
      <c r="D156" s="128">
        <v>105502</v>
      </c>
      <c r="E156" s="128">
        <v>10528</v>
      </c>
      <c r="L156" s="126">
        <v>37377</v>
      </c>
      <c r="M156" s="128">
        <v>22437</v>
      </c>
      <c r="N156" s="128">
        <v>105502</v>
      </c>
      <c r="O156" s="128">
        <v>1044.03</v>
      </c>
    </row>
    <row r="157" spans="2:15" s="125" customFormat="1" x14ac:dyDescent="0.3">
      <c r="B157" s="126">
        <v>37408</v>
      </c>
      <c r="C157" s="128">
        <v>142028</v>
      </c>
      <c r="D157" s="128">
        <v>128586</v>
      </c>
      <c r="E157" s="128">
        <v>13442</v>
      </c>
      <c r="L157" s="126">
        <v>37408</v>
      </c>
      <c r="M157" s="128">
        <v>23084</v>
      </c>
      <c r="N157" s="128">
        <v>128586</v>
      </c>
      <c r="O157" s="128">
        <v>1228.7070000000001</v>
      </c>
    </row>
    <row r="158" spans="2:15" s="125" customFormat="1" x14ac:dyDescent="0.3">
      <c r="B158" s="126">
        <v>37438</v>
      </c>
      <c r="C158" s="128">
        <v>171217</v>
      </c>
      <c r="D158" s="128">
        <v>155570</v>
      </c>
      <c r="E158" s="128">
        <v>15647</v>
      </c>
      <c r="L158" s="126">
        <v>37438</v>
      </c>
      <c r="M158" s="128">
        <v>26984</v>
      </c>
      <c r="N158" s="128">
        <v>155570</v>
      </c>
      <c r="O158" s="128">
        <v>1130.6669999999999</v>
      </c>
    </row>
    <row r="159" spans="2:15" s="125" customFormat="1" x14ac:dyDescent="0.3">
      <c r="B159" s="126">
        <v>37469</v>
      </c>
      <c r="C159" s="128">
        <v>200630</v>
      </c>
      <c r="D159" s="128">
        <v>182769</v>
      </c>
      <c r="E159" s="128">
        <v>17861</v>
      </c>
      <c r="L159" s="126">
        <v>37469</v>
      </c>
      <c r="M159" s="128">
        <v>27199</v>
      </c>
      <c r="N159" s="128">
        <v>182769</v>
      </c>
      <c r="O159" s="128">
        <v>1250.673</v>
      </c>
    </row>
    <row r="160" spans="2:15" s="125" customFormat="1" x14ac:dyDescent="0.3">
      <c r="B160" s="126">
        <v>37500</v>
      </c>
      <c r="C160" s="128">
        <v>232565</v>
      </c>
      <c r="D160" s="128">
        <v>212543</v>
      </c>
      <c r="E160" s="128">
        <v>20022</v>
      </c>
      <c r="L160" s="126">
        <v>37500</v>
      </c>
      <c r="M160" s="128">
        <v>29774</v>
      </c>
      <c r="N160" s="128">
        <v>212543</v>
      </c>
      <c r="O160" s="128">
        <v>1216.9949999999999</v>
      </c>
    </row>
    <row r="161" spans="2:15" s="125" customFormat="1" x14ac:dyDescent="0.3">
      <c r="B161" s="126">
        <v>37530</v>
      </c>
      <c r="C161" s="128">
        <v>262501</v>
      </c>
      <c r="D161" s="128">
        <v>237733</v>
      </c>
      <c r="E161" s="128">
        <v>24768</v>
      </c>
      <c r="L161" s="126">
        <v>37530</v>
      </c>
      <c r="M161" s="128">
        <v>25189</v>
      </c>
      <c r="N161" s="128">
        <v>237733</v>
      </c>
      <c r="O161" s="128">
        <v>1069.74</v>
      </c>
    </row>
    <row r="162" spans="2:15" s="125" customFormat="1" x14ac:dyDescent="0.3">
      <c r="B162" s="126">
        <v>37561</v>
      </c>
      <c r="C162" s="128">
        <v>293706</v>
      </c>
      <c r="D162" s="128">
        <v>266443</v>
      </c>
      <c r="E162" s="128">
        <v>27264</v>
      </c>
      <c r="L162" s="126">
        <v>37561</v>
      </c>
      <c r="M162" s="128">
        <v>28710</v>
      </c>
      <c r="N162" s="128">
        <v>266443</v>
      </c>
      <c r="O162" s="128">
        <v>1523.404</v>
      </c>
    </row>
    <row r="163" spans="2:15" s="125" customFormat="1" x14ac:dyDescent="0.3">
      <c r="B163" s="126">
        <v>37591</v>
      </c>
      <c r="C163" s="128">
        <v>325596</v>
      </c>
      <c r="D163" s="128">
        <v>295170</v>
      </c>
      <c r="E163" s="128">
        <v>30426</v>
      </c>
      <c r="L163" s="126">
        <v>37591</v>
      </c>
      <c r="M163" s="128">
        <v>28728</v>
      </c>
      <c r="N163" s="128">
        <v>295170</v>
      </c>
      <c r="O163" s="128">
        <v>1028.521</v>
      </c>
    </row>
    <row r="164" spans="2:15" s="125" customFormat="1" x14ac:dyDescent="0.3">
      <c r="B164" s="126">
        <v>37622</v>
      </c>
      <c r="C164" s="128">
        <v>29754</v>
      </c>
      <c r="D164" s="128">
        <v>31012</v>
      </c>
      <c r="E164" s="128">
        <v>-1257</v>
      </c>
      <c r="L164" s="126">
        <v>37622</v>
      </c>
      <c r="M164" s="128">
        <v>31012</v>
      </c>
      <c r="N164" s="128">
        <v>31012</v>
      </c>
      <c r="O164" s="128">
        <v>1770.355</v>
      </c>
    </row>
    <row r="165" spans="2:15" s="125" customFormat="1" x14ac:dyDescent="0.3">
      <c r="B165" s="126">
        <v>37653</v>
      </c>
      <c r="C165" s="128">
        <v>54204</v>
      </c>
      <c r="D165" s="128">
        <v>54763</v>
      </c>
      <c r="E165" s="128">
        <v>-559</v>
      </c>
      <c r="L165" s="126">
        <v>37653</v>
      </c>
      <c r="M165" s="128">
        <v>23751</v>
      </c>
      <c r="N165" s="128">
        <v>54763</v>
      </c>
      <c r="O165" s="128">
        <v>1536.9090000000001</v>
      </c>
    </row>
    <row r="166" spans="2:15" s="125" customFormat="1" x14ac:dyDescent="0.3">
      <c r="B166" s="126">
        <v>37681</v>
      </c>
      <c r="C166" s="128">
        <v>86287</v>
      </c>
      <c r="D166" s="128">
        <v>87255</v>
      </c>
      <c r="E166" s="128">
        <v>-968</v>
      </c>
      <c r="L166" s="126">
        <v>37681</v>
      </c>
      <c r="M166" s="128">
        <v>32492</v>
      </c>
      <c r="N166" s="128">
        <v>87255</v>
      </c>
      <c r="O166" s="128">
        <v>1765.1220000000001</v>
      </c>
    </row>
    <row r="167" spans="2:15" s="125" customFormat="1" x14ac:dyDescent="0.3">
      <c r="B167" s="126">
        <v>37712</v>
      </c>
      <c r="C167" s="128">
        <v>121876</v>
      </c>
      <c r="D167" s="128">
        <v>121820</v>
      </c>
      <c r="E167" s="128">
        <v>56</v>
      </c>
      <c r="L167" s="126">
        <v>37712</v>
      </c>
      <c r="M167" s="128">
        <v>34565</v>
      </c>
      <c r="N167" s="128">
        <v>121820</v>
      </c>
      <c r="O167" s="128">
        <v>1807.2349999999999</v>
      </c>
    </row>
    <row r="168" spans="2:15" s="125" customFormat="1" x14ac:dyDescent="0.3">
      <c r="B168" s="126">
        <v>37742</v>
      </c>
      <c r="C168" s="128">
        <v>155662</v>
      </c>
      <c r="D168" s="128">
        <v>153399</v>
      </c>
      <c r="E168" s="128">
        <v>2263</v>
      </c>
      <c r="L168" s="126">
        <v>37742</v>
      </c>
      <c r="M168" s="128">
        <v>31579</v>
      </c>
      <c r="N168" s="128">
        <v>153399</v>
      </c>
      <c r="O168" s="128">
        <v>1226.739</v>
      </c>
    </row>
    <row r="169" spans="2:15" s="125" customFormat="1" x14ac:dyDescent="0.3">
      <c r="B169" s="126">
        <v>37773</v>
      </c>
      <c r="C169" s="128">
        <v>190126</v>
      </c>
      <c r="D169" s="128">
        <v>185728</v>
      </c>
      <c r="E169" s="128">
        <v>4398</v>
      </c>
      <c r="L169" s="126">
        <v>37773</v>
      </c>
      <c r="M169" s="128">
        <v>32329</v>
      </c>
      <c r="N169" s="128">
        <v>185728</v>
      </c>
      <c r="O169" s="128">
        <v>1545.242</v>
      </c>
    </row>
    <row r="170" spans="2:15" s="125" customFormat="1" x14ac:dyDescent="0.3">
      <c r="B170" s="126">
        <v>37803</v>
      </c>
      <c r="C170" s="128">
        <v>228214</v>
      </c>
      <c r="D170" s="128">
        <v>222224</v>
      </c>
      <c r="E170" s="128">
        <v>5990</v>
      </c>
      <c r="L170" s="126">
        <v>37803</v>
      </c>
      <c r="M170" s="128">
        <v>36496</v>
      </c>
      <c r="N170" s="128">
        <v>222224</v>
      </c>
      <c r="O170" s="128">
        <v>1414.2739999999999</v>
      </c>
    </row>
    <row r="171" spans="2:15" s="125" customFormat="1" x14ac:dyDescent="0.3">
      <c r="B171" s="126">
        <v>37834</v>
      </c>
      <c r="C171" s="128">
        <v>265608</v>
      </c>
      <c r="D171" s="128">
        <v>256822</v>
      </c>
      <c r="E171" s="128">
        <v>8786</v>
      </c>
      <c r="L171" s="126">
        <v>37834</v>
      </c>
      <c r="M171" s="128">
        <v>34598</v>
      </c>
      <c r="N171" s="128">
        <v>256822</v>
      </c>
      <c r="O171" s="128">
        <v>1448.829</v>
      </c>
    </row>
    <row r="172" spans="2:15" s="125" customFormat="1" x14ac:dyDescent="0.3">
      <c r="B172" s="126">
        <v>37865</v>
      </c>
      <c r="C172" s="128">
        <v>307529</v>
      </c>
      <c r="D172" s="128">
        <v>298446</v>
      </c>
      <c r="E172" s="128">
        <v>9083</v>
      </c>
      <c r="L172" s="126">
        <v>37865</v>
      </c>
      <c r="M172" s="128">
        <v>41624</v>
      </c>
      <c r="N172" s="128">
        <v>298446</v>
      </c>
      <c r="O172" s="128">
        <v>2119.009</v>
      </c>
    </row>
    <row r="173" spans="2:15" s="125" customFormat="1" x14ac:dyDescent="0.3">
      <c r="B173" s="126">
        <v>37895</v>
      </c>
      <c r="C173" s="128">
        <v>348421</v>
      </c>
      <c r="D173" s="128">
        <v>333596</v>
      </c>
      <c r="E173" s="128">
        <v>14825</v>
      </c>
      <c r="L173" s="126">
        <v>37895</v>
      </c>
      <c r="M173" s="128">
        <v>35150</v>
      </c>
      <c r="N173" s="128">
        <v>333596</v>
      </c>
      <c r="O173" s="128">
        <v>1459.8720000000001</v>
      </c>
    </row>
    <row r="174" spans="2:15" s="125" customFormat="1" x14ac:dyDescent="0.3">
      <c r="B174" s="126">
        <v>37926</v>
      </c>
      <c r="C174" s="128">
        <v>390170</v>
      </c>
      <c r="D174" s="128">
        <v>370451</v>
      </c>
      <c r="E174" s="128">
        <v>19719</v>
      </c>
      <c r="L174" s="126">
        <v>37926</v>
      </c>
      <c r="M174" s="128">
        <v>36855</v>
      </c>
      <c r="N174" s="128">
        <v>370451</v>
      </c>
      <c r="O174" s="128">
        <v>1662.9829999999999</v>
      </c>
    </row>
    <row r="175" spans="2:15" s="125" customFormat="1" x14ac:dyDescent="0.3">
      <c r="B175" s="126">
        <v>37956</v>
      </c>
      <c r="C175" s="128">
        <v>438228</v>
      </c>
      <c r="D175" s="128">
        <v>412760</v>
      </c>
      <c r="E175" s="128">
        <v>25468</v>
      </c>
      <c r="L175" s="126">
        <v>37956</v>
      </c>
      <c r="M175" s="128">
        <v>42309</v>
      </c>
      <c r="N175" s="128">
        <v>412760</v>
      </c>
      <c r="O175" s="128">
        <v>2067.6309999999999</v>
      </c>
    </row>
    <row r="176" spans="2:15" s="125" customFormat="1" x14ac:dyDescent="0.3">
      <c r="B176" s="126">
        <v>37987</v>
      </c>
      <c r="C176" s="128">
        <v>35710</v>
      </c>
      <c r="D176" s="128">
        <v>35714</v>
      </c>
      <c r="E176" s="128">
        <v>-5</v>
      </c>
      <c r="L176" s="126">
        <v>37987</v>
      </c>
      <c r="M176" s="128">
        <v>35714</v>
      </c>
      <c r="N176" s="128">
        <v>35714</v>
      </c>
      <c r="O176" s="128">
        <v>2362.9810000000002</v>
      </c>
    </row>
    <row r="177" spans="2:15" s="125" customFormat="1" x14ac:dyDescent="0.3">
      <c r="B177" s="126">
        <v>38018</v>
      </c>
      <c r="C177" s="128">
        <v>69757</v>
      </c>
      <c r="D177" s="128">
        <v>77734</v>
      </c>
      <c r="E177" s="128">
        <v>-7976</v>
      </c>
      <c r="L177" s="126">
        <v>38018</v>
      </c>
      <c r="M177" s="128">
        <v>42019</v>
      </c>
      <c r="N177" s="128">
        <v>77734</v>
      </c>
      <c r="O177" s="128">
        <v>2519.1990000000001</v>
      </c>
    </row>
    <row r="178" spans="2:15" s="125" customFormat="1" x14ac:dyDescent="0.3">
      <c r="B178" s="126">
        <v>38047</v>
      </c>
      <c r="C178" s="128">
        <v>115602</v>
      </c>
      <c r="D178" s="128">
        <v>124213</v>
      </c>
      <c r="E178" s="128">
        <v>-8610</v>
      </c>
      <c r="L178" s="126">
        <v>38047</v>
      </c>
      <c r="M178" s="128">
        <v>46479</v>
      </c>
      <c r="N178" s="128">
        <v>124213</v>
      </c>
      <c r="O178" s="128">
        <v>2266.8710000000001</v>
      </c>
    </row>
    <row r="179" spans="2:15" s="125" customFormat="1" x14ac:dyDescent="0.3">
      <c r="B179" s="126">
        <v>38078</v>
      </c>
      <c r="C179" s="128">
        <v>162711</v>
      </c>
      <c r="D179" s="128">
        <v>173742</v>
      </c>
      <c r="E179" s="128">
        <v>-11030</v>
      </c>
      <c r="L179" s="126">
        <v>38078</v>
      </c>
      <c r="M179" s="128">
        <v>49529</v>
      </c>
      <c r="N179" s="128">
        <v>173742</v>
      </c>
      <c r="O179" s="128">
        <v>2503.7350000000001</v>
      </c>
    </row>
    <row r="180" spans="2:15" s="125" customFormat="1" x14ac:dyDescent="0.3">
      <c r="B180" s="126">
        <v>38108</v>
      </c>
      <c r="C180" s="128">
        <v>207556</v>
      </c>
      <c r="D180" s="128">
        <v>216726</v>
      </c>
      <c r="E180" s="128">
        <v>-9170</v>
      </c>
      <c r="L180" s="126">
        <v>38108</v>
      </c>
      <c r="M180" s="128">
        <v>42984</v>
      </c>
      <c r="N180" s="128">
        <v>216726</v>
      </c>
      <c r="O180" s="128">
        <v>2453.5210000000002</v>
      </c>
    </row>
    <row r="181" spans="2:15" s="125" customFormat="1" x14ac:dyDescent="0.3">
      <c r="B181" s="126">
        <v>38139</v>
      </c>
      <c r="C181" s="128">
        <v>258073</v>
      </c>
      <c r="D181" s="128">
        <v>265619</v>
      </c>
      <c r="E181" s="128">
        <v>-7546</v>
      </c>
      <c r="L181" s="126">
        <v>38139</v>
      </c>
      <c r="M181" s="128">
        <v>48893</v>
      </c>
      <c r="N181" s="128">
        <v>265619</v>
      </c>
      <c r="O181" s="128">
        <v>3062.7190000000001</v>
      </c>
    </row>
    <row r="182" spans="2:15" s="125" customFormat="1" x14ac:dyDescent="0.3">
      <c r="B182" s="126">
        <v>38169</v>
      </c>
      <c r="C182" s="128">
        <v>309026</v>
      </c>
      <c r="D182" s="128">
        <v>314599</v>
      </c>
      <c r="E182" s="128">
        <v>-5573</v>
      </c>
      <c r="L182" s="126">
        <v>38169</v>
      </c>
      <c r="M182" s="128">
        <v>48980</v>
      </c>
      <c r="N182" s="128">
        <v>314599</v>
      </c>
      <c r="O182" s="128">
        <v>2622.0479999999998</v>
      </c>
    </row>
    <row r="183" spans="2:15" s="125" customFormat="1" x14ac:dyDescent="0.3">
      <c r="B183" s="126">
        <v>38200</v>
      </c>
      <c r="C183" s="128">
        <v>360371</v>
      </c>
      <c r="D183" s="128">
        <v>361420</v>
      </c>
      <c r="E183" s="128">
        <v>-1049</v>
      </c>
      <c r="L183" s="126">
        <v>38200</v>
      </c>
      <c r="M183" s="128">
        <v>46821</v>
      </c>
      <c r="N183" s="128">
        <v>361420</v>
      </c>
      <c r="O183" s="128">
        <v>2657.2759999999998</v>
      </c>
    </row>
    <row r="184" spans="2:15" s="125" customFormat="1" x14ac:dyDescent="0.3">
      <c r="B184" s="126">
        <v>38231</v>
      </c>
      <c r="C184" s="128">
        <v>416125</v>
      </c>
      <c r="D184" s="128">
        <v>412139</v>
      </c>
      <c r="E184" s="128">
        <v>3986</v>
      </c>
      <c r="L184" s="126">
        <v>38231</v>
      </c>
      <c r="M184" s="128">
        <v>50719</v>
      </c>
      <c r="N184" s="128">
        <v>412139</v>
      </c>
      <c r="O184" s="128">
        <v>3159.47</v>
      </c>
    </row>
    <row r="185" spans="2:15" s="125" customFormat="1" x14ac:dyDescent="0.3">
      <c r="B185" s="126">
        <v>38261</v>
      </c>
      <c r="C185" s="128">
        <v>468635</v>
      </c>
      <c r="D185" s="128">
        <v>457579</v>
      </c>
      <c r="E185" s="128">
        <v>11056</v>
      </c>
      <c r="L185" s="126">
        <v>38261</v>
      </c>
      <c r="M185" s="128">
        <v>45440</v>
      </c>
      <c r="N185" s="128">
        <v>457579</v>
      </c>
      <c r="O185" s="128">
        <v>2856.3870000000002</v>
      </c>
    </row>
    <row r="186" spans="2:15" s="125" customFormat="1" x14ac:dyDescent="0.3">
      <c r="B186" s="126">
        <v>38292</v>
      </c>
      <c r="C186" s="128">
        <v>529535</v>
      </c>
      <c r="D186" s="128">
        <v>508549</v>
      </c>
      <c r="E186" s="128">
        <v>20987</v>
      </c>
      <c r="L186" s="126">
        <v>38292</v>
      </c>
      <c r="M186" s="128">
        <v>50970</v>
      </c>
      <c r="N186" s="128">
        <v>508549</v>
      </c>
      <c r="O186" s="128">
        <v>3715.268</v>
      </c>
    </row>
    <row r="187" spans="2:15" s="125" customFormat="1" x14ac:dyDescent="0.3">
      <c r="B187" s="126">
        <v>38322</v>
      </c>
      <c r="C187" s="128">
        <v>593326</v>
      </c>
      <c r="D187" s="128">
        <v>561229</v>
      </c>
      <c r="E187" s="128">
        <v>32097</v>
      </c>
      <c r="L187" s="126">
        <v>38322</v>
      </c>
      <c r="M187" s="128">
        <v>52680</v>
      </c>
      <c r="N187" s="128">
        <v>561229</v>
      </c>
      <c r="O187" s="128">
        <v>3733.5120000000002</v>
      </c>
    </row>
    <row r="188" spans="2:15" s="125" customFormat="1" x14ac:dyDescent="0.3">
      <c r="B188" s="126">
        <v>38353</v>
      </c>
      <c r="C188" s="128">
        <v>50727</v>
      </c>
      <c r="D188" s="128">
        <v>44255</v>
      </c>
      <c r="E188" s="128">
        <v>6472</v>
      </c>
      <c r="L188" s="126">
        <v>38353</v>
      </c>
      <c r="M188" s="128">
        <v>44255</v>
      </c>
      <c r="N188" s="128">
        <v>44255</v>
      </c>
      <c r="O188" s="128">
        <v>2300.7260000000001</v>
      </c>
    </row>
    <row r="189" spans="2:15" s="125" customFormat="1" x14ac:dyDescent="0.3">
      <c r="B189" s="126">
        <v>38384</v>
      </c>
      <c r="C189" s="128">
        <v>95003</v>
      </c>
      <c r="D189" s="128">
        <v>84156</v>
      </c>
      <c r="E189" s="128">
        <v>10847</v>
      </c>
      <c r="L189" s="126">
        <v>38384</v>
      </c>
      <c r="M189" s="128">
        <v>39901</v>
      </c>
      <c r="N189" s="128">
        <v>84156</v>
      </c>
      <c r="O189" s="128">
        <v>3144.0920000000001</v>
      </c>
    </row>
    <row r="190" spans="2:15" s="125" customFormat="1" x14ac:dyDescent="0.3">
      <c r="B190" s="126">
        <v>38412</v>
      </c>
      <c r="C190" s="128">
        <v>155848</v>
      </c>
      <c r="D190" s="128">
        <v>139364</v>
      </c>
      <c r="E190" s="128">
        <v>16483</v>
      </c>
      <c r="L190" s="126">
        <v>38412</v>
      </c>
      <c r="M190" s="128">
        <v>55209</v>
      </c>
      <c r="N190" s="128">
        <v>139364</v>
      </c>
      <c r="O190" s="128">
        <v>3701.3530000000001</v>
      </c>
    </row>
    <row r="191" spans="2:15" s="125" customFormat="1" x14ac:dyDescent="0.3">
      <c r="B191" s="126">
        <v>38443</v>
      </c>
      <c r="C191" s="128">
        <v>217931</v>
      </c>
      <c r="D191" s="128">
        <v>197020</v>
      </c>
      <c r="E191" s="128">
        <v>20911</v>
      </c>
      <c r="L191" s="126">
        <v>38443</v>
      </c>
      <c r="M191" s="128">
        <v>57656</v>
      </c>
      <c r="N191" s="128">
        <v>197020</v>
      </c>
      <c r="O191" s="128">
        <v>4656.4380000000001</v>
      </c>
    </row>
    <row r="192" spans="2:15" s="125" customFormat="1" x14ac:dyDescent="0.3">
      <c r="B192" s="126">
        <v>38473</v>
      </c>
      <c r="C192" s="128">
        <v>276354</v>
      </c>
      <c r="D192" s="128">
        <v>246417</v>
      </c>
      <c r="E192" s="128">
        <v>29937</v>
      </c>
      <c r="L192" s="126">
        <v>38473</v>
      </c>
      <c r="M192" s="128">
        <v>49397</v>
      </c>
      <c r="N192" s="128">
        <v>246417</v>
      </c>
      <c r="O192" s="128">
        <v>3883.1419999999998</v>
      </c>
    </row>
    <row r="193" spans="2:15" s="125" customFormat="1" x14ac:dyDescent="0.3">
      <c r="B193" s="126">
        <v>38504</v>
      </c>
      <c r="C193" s="128">
        <v>342284</v>
      </c>
      <c r="D193" s="128">
        <v>302622</v>
      </c>
      <c r="E193" s="128">
        <v>39662</v>
      </c>
      <c r="L193" s="126">
        <v>38504</v>
      </c>
      <c r="M193" s="128">
        <v>56205</v>
      </c>
      <c r="N193" s="128">
        <v>302622</v>
      </c>
      <c r="O193" s="128">
        <v>3986.5929999999998</v>
      </c>
    </row>
    <row r="194" spans="2:15" s="125" customFormat="1" x14ac:dyDescent="0.3">
      <c r="B194" s="126">
        <v>38534</v>
      </c>
      <c r="C194" s="128">
        <v>407816</v>
      </c>
      <c r="D194" s="128">
        <v>357519</v>
      </c>
      <c r="E194" s="128">
        <v>50297</v>
      </c>
      <c r="L194" s="126">
        <v>38534</v>
      </c>
      <c r="M194" s="128">
        <v>54897</v>
      </c>
      <c r="N194" s="128">
        <v>357519</v>
      </c>
      <c r="O194" s="128">
        <v>4242.1319999999996</v>
      </c>
    </row>
    <row r="195" spans="2:15" s="125" customFormat="1" x14ac:dyDescent="0.3">
      <c r="B195" s="126">
        <v>38565</v>
      </c>
      <c r="C195" s="128">
        <v>476189</v>
      </c>
      <c r="D195" s="128">
        <v>415296</v>
      </c>
      <c r="E195" s="128">
        <v>60892</v>
      </c>
      <c r="L195" s="126">
        <v>38565</v>
      </c>
      <c r="M195" s="128">
        <v>57777</v>
      </c>
      <c r="N195" s="128">
        <v>415296</v>
      </c>
      <c r="O195" s="128">
        <v>3606.9180000000001</v>
      </c>
    </row>
    <row r="196" spans="2:15" s="125" customFormat="1" x14ac:dyDescent="0.3">
      <c r="B196" s="126">
        <v>38596</v>
      </c>
      <c r="C196" s="128">
        <v>546337</v>
      </c>
      <c r="D196" s="128">
        <v>477867</v>
      </c>
      <c r="E196" s="128">
        <v>68470</v>
      </c>
      <c r="L196" s="126">
        <v>38596</v>
      </c>
      <c r="M196" s="128">
        <v>62571</v>
      </c>
      <c r="N196" s="128">
        <v>477867</v>
      </c>
      <c r="O196" s="128">
        <v>4774.9880000000003</v>
      </c>
    </row>
    <row r="197" spans="2:15" s="125" customFormat="1" x14ac:dyDescent="0.3">
      <c r="B197" s="126">
        <v>38626</v>
      </c>
      <c r="C197" s="128">
        <v>614362</v>
      </c>
      <c r="D197" s="128">
        <v>533913</v>
      </c>
      <c r="E197" s="128">
        <v>80449</v>
      </c>
      <c r="L197" s="126">
        <v>38626</v>
      </c>
      <c r="M197" s="128">
        <v>56046</v>
      </c>
      <c r="N197" s="128">
        <v>533913</v>
      </c>
      <c r="O197" s="128">
        <v>4856.2259999999997</v>
      </c>
    </row>
    <row r="198" spans="2:15" s="125" customFormat="1" x14ac:dyDescent="0.3">
      <c r="B198" s="126">
        <v>38657</v>
      </c>
      <c r="C198" s="128">
        <v>686557</v>
      </c>
      <c r="D198" s="128">
        <v>595573</v>
      </c>
      <c r="E198" s="128">
        <v>90983</v>
      </c>
      <c r="L198" s="126">
        <v>38657</v>
      </c>
      <c r="M198" s="128">
        <v>61660</v>
      </c>
      <c r="N198" s="128">
        <v>595573</v>
      </c>
      <c r="O198" s="128">
        <v>4295.2920000000004</v>
      </c>
    </row>
    <row r="199" spans="2:15" s="125" customFormat="1" x14ac:dyDescent="0.3">
      <c r="B199" s="126">
        <v>38687</v>
      </c>
      <c r="C199" s="128">
        <v>761953</v>
      </c>
      <c r="D199" s="128">
        <v>659953</v>
      </c>
      <c r="E199" s="128">
        <v>102001</v>
      </c>
      <c r="L199" s="126">
        <v>38687</v>
      </c>
      <c r="M199" s="128">
        <v>64379</v>
      </c>
      <c r="N199" s="128">
        <v>659953</v>
      </c>
      <c r="O199" s="128">
        <v>4412.6319999999996</v>
      </c>
    </row>
    <row r="200" spans="2:15" s="125" customFormat="1" x14ac:dyDescent="0.3">
      <c r="B200" s="126">
        <v>38718</v>
      </c>
      <c r="C200" s="128">
        <v>65126</v>
      </c>
      <c r="D200" s="128">
        <v>55493</v>
      </c>
      <c r="E200" s="128">
        <v>9633</v>
      </c>
      <c r="L200" s="126">
        <v>38718</v>
      </c>
      <c r="M200" s="128">
        <v>55493</v>
      </c>
      <c r="N200" s="128">
        <v>55493</v>
      </c>
      <c r="O200" s="128">
        <v>5346.8180000000002</v>
      </c>
    </row>
    <row r="201" spans="2:15" s="125" customFormat="1" x14ac:dyDescent="0.3">
      <c r="B201" s="126">
        <v>38749</v>
      </c>
      <c r="C201" s="128">
        <v>119232</v>
      </c>
      <c r="D201" s="128">
        <v>107072</v>
      </c>
      <c r="E201" s="128">
        <v>12161</v>
      </c>
      <c r="L201" s="126">
        <v>38749</v>
      </c>
      <c r="M201" s="128">
        <v>51579</v>
      </c>
      <c r="N201" s="128">
        <v>107072</v>
      </c>
      <c r="O201" s="128">
        <v>4948.6890000000003</v>
      </c>
    </row>
    <row r="202" spans="2:15" s="125" customFormat="1" x14ac:dyDescent="0.3">
      <c r="B202" s="126">
        <v>38777</v>
      </c>
      <c r="C202" s="128">
        <v>197251</v>
      </c>
      <c r="D202" s="128">
        <v>173942</v>
      </c>
      <c r="E202" s="128">
        <v>23309</v>
      </c>
      <c r="L202" s="126">
        <v>38777</v>
      </c>
      <c r="M202" s="128">
        <v>66870</v>
      </c>
      <c r="N202" s="128">
        <v>173942</v>
      </c>
      <c r="O202" s="128">
        <v>5665.5060000000003</v>
      </c>
    </row>
    <row r="203" spans="2:15" s="125" customFormat="1" x14ac:dyDescent="0.3">
      <c r="B203" s="126">
        <v>38808</v>
      </c>
      <c r="C203" s="128">
        <v>274080</v>
      </c>
      <c r="D203" s="128">
        <v>240392</v>
      </c>
      <c r="E203" s="128">
        <v>33688</v>
      </c>
      <c r="L203" s="126">
        <v>38808</v>
      </c>
      <c r="M203" s="128">
        <v>66450</v>
      </c>
      <c r="N203" s="128">
        <v>240392</v>
      </c>
      <c r="O203" s="128">
        <v>5403.7179999999998</v>
      </c>
    </row>
    <row r="204" spans="2:15" s="125" customFormat="1" x14ac:dyDescent="0.3">
      <c r="B204" s="126">
        <v>38838</v>
      </c>
      <c r="C204" s="128">
        <v>347152</v>
      </c>
      <c r="D204" s="128">
        <v>300518</v>
      </c>
      <c r="E204" s="128">
        <v>46634</v>
      </c>
      <c r="L204" s="126">
        <v>38838</v>
      </c>
      <c r="M204" s="128">
        <v>60126</v>
      </c>
      <c r="N204" s="128">
        <v>300518</v>
      </c>
      <c r="O204" s="128">
        <v>6017.5050000000001</v>
      </c>
    </row>
    <row r="205" spans="2:15" s="125" customFormat="1" x14ac:dyDescent="0.3">
      <c r="B205" s="126">
        <v>38869</v>
      </c>
      <c r="C205" s="128">
        <v>428433</v>
      </c>
      <c r="D205" s="128">
        <v>367381</v>
      </c>
      <c r="E205" s="128">
        <v>61052</v>
      </c>
      <c r="L205" s="126">
        <v>38869</v>
      </c>
      <c r="M205" s="128">
        <v>66863</v>
      </c>
      <c r="N205" s="128">
        <v>367381</v>
      </c>
      <c r="O205" s="128">
        <v>5814.201</v>
      </c>
    </row>
    <row r="206" spans="2:15" s="125" customFormat="1" x14ac:dyDescent="0.3">
      <c r="B206" s="126">
        <v>38899</v>
      </c>
      <c r="C206" s="128">
        <v>508729</v>
      </c>
      <c r="D206" s="128">
        <v>433105</v>
      </c>
      <c r="E206" s="128">
        <v>75624</v>
      </c>
      <c r="L206" s="126">
        <v>38899</v>
      </c>
      <c r="M206" s="128">
        <v>65724</v>
      </c>
      <c r="N206" s="128">
        <v>433105</v>
      </c>
      <c r="O206" s="128">
        <v>5199.68</v>
      </c>
    </row>
    <row r="207" spans="2:15" s="125" customFormat="1" x14ac:dyDescent="0.3">
      <c r="B207" s="126">
        <v>38930</v>
      </c>
      <c r="C207" s="128">
        <v>599455</v>
      </c>
      <c r="D207" s="128">
        <v>505023</v>
      </c>
      <c r="E207" s="128">
        <v>94432</v>
      </c>
      <c r="L207" s="126">
        <v>38930</v>
      </c>
      <c r="M207" s="128">
        <v>71918</v>
      </c>
      <c r="N207" s="128">
        <v>505023</v>
      </c>
      <c r="O207" s="128">
        <v>6106.8149999999996</v>
      </c>
    </row>
    <row r="208" spans="2:15" s="125" customFormat="1" x14ac:dyDescent="0.3">
      <c r="B208" s="126">
        <v>38961</v>
      </c>
      <c r="C208" s="128">
        <v>691032</v>
      </c>
      <c r="D208" s="128">
        <v>581287</v>
      </c>
      <c r="E208" s="128">
        <v>109745</v>
      </c>
      <c r="L208" s="126">
        <v>38961</v>
      </c>
      <c r="M208" s="128">
        <v>76263</v>
      </c>
      <c r="N208" s="128">
        <v>581287</v>
      </c>
      <c r="O208" s="128">
        <v>6806.7550000000001</v>
      </c>
    </row>
    <row r="209" spans="2:15" s="125" customFormat="1" x14ac:dyDescent="0.3">
      <c r="B209" s="126">
        <v>38991</v>
      </c>
      <c r="C209" s="128">
        <v>779129</v>
      </c>
      <c r="D209" s="128">
        <v>645558</v>
      </c>
      <c r="E209" s="128">
        <v>133571</v>
      </c>
      <c r="L209" s="126">
        <v>38991</v>
      </c>
      <c r="M209" s="128">
        <v>64271</v>
      </c>
      <c r="N209" s="128">
        <v>645558</v>
      </c>
      <c r="O209" s="128">
        <v>4761.4459999999999</v>
      </c>
    </row>
    <row r="210" spans="2:15" s="125" customFormat="1" x14ac:dyDescent="0.3">
      <c r="B210" s="126">
        <v>39022</v>
      </c>
      <c r="C210" s="128">
        <v>874935</v>
      </c>
      <c r="D210" s="128">
        <v>718461</v>
      </c>
      <c r="E210" s="128">
        <v>156474</v>
      </c>
      <c r="L210" s="126">
        <v>39022</v>
      </c>
      <c r="M210" s="128">
        <v>72903</v>
      </c>
      <c r="N210" s="128">
        <v>718461</v>
      </c>
      <c r="O210" s="128">
        <v>5634.2460000000001</v>
      </c>
    </row>
    <row r="211" spans="2:15" s="125" customFormat="1" x14ac:dyDescent="0.3">
      <c r="B211" s="126">
        <v>39052</v>
      </c>
      <c r="C211" s="128">
        <v>968978</v>
      </c>
      <c r="D211" s="128">
        <v>791461</v>
      </c>
      <c r="E211" s="128">
        <v>177517</v>
      </c>
      <c r="L211" s="126">
        <v>39052</v>
      </c>
      <c r="M211" s="128">
        <v>73000</v>
      </c>
      <c r="N211" s="128">
        <v>791461</v>
      </c>
      <c r="O211" s="128">
        <v>4692.7020000000002</v>
      </c>
    </row>
    <row r="212" spans="2:15" s="125" customFormat="1" x14ac:dyDescent="0.3">
      <c r="B212" s="126">
        <v>39083</v>
      </c>
      <c r="C212" s="128">
        <v>86594</v>
      </c>
      <c r="D212" s="128">
        <v>70726</v>
      </c>
      <c r="E212" s="128">
        <v>15868</v>
      </c>
      <c r="L212" s="126">
        <v>39083</v>
      </c>
      <c r="M212" s="128">
        <v>70726</v>
      </c>
      <c r="N212" s="128">
        <v>70726</v>
      </c>
      <c r="O212" s="128">
        <v>5642.98</v>
      </c>
    </row>
    <row r="213" spans="2:15" s="125" customFormat="1" x14ac:dyDescent="0.3">
      <c r="B213" s="126">
        <v>39114</v>
      </c>
      <c r="C213" s="128">
        <v>168742</v>
      </c>
      <c r="D213" s="128">
        <v>129084</v>
      </c>
      <c r="E213" s="128">
        <v>39658</v>
      </c>
      <c r="L213" s="126">
        <v>39114</v>
      </c>
      <c r="M213" s="128">
        <v>58358</v>
      </c>
      <c r="N213" s="128">
        <v>129084</v>
      </c>
      <c r="O213" s="128">
        <v>4660.3050000000003</v>
      </c>
    </row>
    <row r="214" spans="2:15" s="125" customFormat="1" x14ac:dyDescent="0.3">
      <c r="B214" s="126">
        <v>39142</v>
      </c>
      <c r="C214" s="128">
        <v>252318</v>
      </c>
      <c r="D214" s="128">
        <v>205770</v>
      </c>
      <c r="E214" s="128">
        <v>46548</v>
      </c>
      <c r="L214" s="126">
        <v>39142</v>
      </c>
      <c r="M214" s="128">
        <v>76686</v>
      </c>
      <c r="N214" s="128">
        <v>205770</v>
      </c>
      <c r="O214" s="128">
        <v>5443.8540000000003</v>
      </c>
    </row>
    <row r="215" spans="2:15" s="125" customFormat="1" x14ac:dyDescent="0.3">
      <c r="B215" s="126">
        <v>39173</v>
      </c>
      <c r="C215" s="128">
        <v>349812</v>
      </c>
      <c r="D215" s="128">
        <v>286530</v>
      </c>
      <c r="E215" s="128">
        <v>63282</v>
      </c>
      <c r="L215" s="126">
        <v>39173</v>
      </c>
      <c r="M215" s="128">
        <v>80760</v>
      </c>
      <c r="N215" s="128">
        <v>286530</v>
      </c>
      <c r="O215" s="128">
        <v>6518.1909999999998</v>
      </c>
    </row>
    <row r="216" spans="2:15" s="125" customFormat="1" x14ac:dyDescent="0.3">
      <c r="B216" s="126">
        <v>39203</v>
      </c>
      <c r="C216" s="128">
        <v>443886</v>
      </c>
      <c r="D216" s="128">
        <v>358174</v>
      </c>
      <c r="E216" s="128">
        <v>85712</v>
      </c>
      <c r="L216" s="126">
        <v>39203</v>
      </c>
      <c r="M216" s="128">
        <v>71644</v>
      </c>
      <c r="N216" s="128">
        <v>358174</v>
      </c>
      <c r="O216" s="128">
        <v>6066.0839999999998</v>
      </c>
    </row>
    <row r="217" spans="2:15" s="125" customFormat="1" x14ac:dyDescent="0.3">
      <c r="B217" s="126">
        <v>39234</v>
      </c>
      <c r="C217" s="128">
        <v>547280</v>
      </c>
      <c r="D217" s="128">
        <v>434643</v>
      </c>
      <c r="E217" s="128">
        <v>112638</v>
      </c>
      <c r="L217" s="126">
        <v>39234</v>
      </c>
      <c r="M217" s="128">
        <v>76469</v>
      </c>
      <c r="N217" s="128">
        <v>434643</v>
      </c>
      <c r="O217" s="128">
        <v>6603.37</v>
      </c>
    </row>
    <row r="218" spans="2:15" s="125" customFormat="1" x14ac:dyDescent="0.3">
      <c r="B218" s="126">
        <v>39264</v>
      </c>
      <c r="C218" s="128">
        <v>655110</v>
      </c>
      <c r="D218" s="128">
        <v>517990</v>
      </c>
      <c r="E218" s="128">
        <v>137121</v>
      </c>
      <c r="L218" s="126">
        <v>39264</v>
      </c>
      <c r="M218" s="128">
        <v>83347</v>
      </c>
      <c r="N218" s="128">
        <v>517990</v>
      </c>
      <c r="O218" s="128">
        <v>7424.5209999999997</v>
      </c>
    </row>
    <row r="219" spans="2:15" s="125" customFormat="1" x14ac:dyDescent="0.3">
      <c r="B219" s="126">
        <v>39295</v>
      </c>
      <c r="C219" s="128">
        <v>766534</v>
      </c>
      <c r="D219" s="128">
        <v>604214</v>
      </c>
      <c r="E219" s="128">
        <v>162321</v>
      </c>
      <c r="L219" s="126">
        <v>39295</v>
      </c>
      <c r="M219" s="128">
        <v>86224</v>
      </c>
      <c r="N219" s="128">
        <v>604214</v>
      </c>
      <c r="O219" s="128">
        <v>7375.1549999999997</v>
      </c>
    </row>
    <row r="220" spans="2:15" s="125" customFormat="1" x14ac:dyDescent="0.3">
      <c r="B220" s="126">
        <v>39326</v>
      </c>
      <c r="C220" s="128">
        <v>878885</v>
      </c>
      <c r="D220" s="128">
        <v>692477</v>
      </c>
      <c r="E220" s="128">
        <v>186409</v>
      </c>
      <c r="L220" s="126">
        <v>39326</v>
      </c>
      <c r="M220" s="128">
        <v>88263</v>
      </c>
      <c r="N220" s="128">
        <v>692477</v>
      </c>
      <c r="O220" s="128">
        <v>6921.2510000000002</v>
      </c>
    </row>
    <row r="221" spans="2:15" s="125" customFormat="1" x14ac:dyDescent="0.3">
      <c r="B221" s="126">
        <v>39356</v>
      </c>
      <c r="C221" s="128">
        <v>986631</v>
      </c>
      <c r="D221" s="128">
        <v>773024</v>
      </c>
      <c r="E221" s="128">
        <v>213606</v>
      </c>
      <c r="L221" s="126">
        <v>39356</v>
      </c>
      <c r="M221" s="128">
        <v>80547</v>
      </c>
      <c r="N221" s="128">
        <v>773024</v>
      </c>
      <c r="O221" s="128">
        <v>6802.1589999999997</v>
      </c>
    </row>
    <row r="222" spans="2:15" s="125" customFormat="1" x14ac:dyDescent="0.3">
      <c r="B222" s="126">
        <v>39387</v>
      </c>
      <c r="C222" s="128">
        <v>1104223</v>
      </c>
      <c r="D222" s="128">
        <v>864227</v>
      </c>
      <c r="E222" s="128">
        <v>239996</v>
      </c>
      <c r="L222" s="126">
        <v>39387</v>
      </c>
      <c r="M222" s="128">
        <v>91203</v>
      </c>
      <c r="N222" s="128">
        <v>864227</v>
      </c>
      <c r="O222" s="128">
        <v>7945.576</v>
      </c>
    </row>
    <row r="223" spans="2:15" s="125" customFormat="1" x14ac:dyDescent="0.3">
      <c r="B223" s="126">
        <v>39417</v>
      </c>
      <c r="C223" s="128">
        <v>1220060</v>
      </c>
      <c r="D223" s="128">
        <v>956115</v>
      </c>
      <c r="E223" s="128">
        <v>263944</v>
      </c>
      <c r="L223" s="126">
        <v>39417</v>
      </c>
      <c r="M223" s="128">
        <v>91723</v>
      </c>
      <c r="N223" s="128">
        <v>956115</v>
      </c>
      <c r="O223" s="128">
        <v>8280.23</v>
      </c>
    </row>
    <row r="224" spans="2:15" s="125" customFormat="1" x14ac:dyDescent="0.3">
      <c r="B224" s="126">
        <v>39448</v>
      </c>
      <c r="C224" s="128">
        <v>109756</v>
      </c>
      <c r="D224" s="128">
        <v>90281</v>
      </c>
      <c r="E224" s="128">
        <v>19475</v>
      </c>
      <c r="L224" s="126">
        <v>39448</v>
      </c>
      <c r="M224" s="128">
        <v>90281</v>
      </c>
      <c r="N224" s="128">
        <v>90281</v>
      </c>
      <c r="O224" s="128">
        <v>8932.5859999999993</v>
      </c>
    </row>
    <row r="225" spans="2:15" s="125" customFormat="1" x14ac:dyDescent="0.3">
      <c r="B225" s="126">
        <v>39479</v>
      </c>
      <c r="C225" s="128">
        <v>197117</v>
      </c>
      <c r="D225" s="128">
        <v>169427</v>
      </c>
      <c r="E225" s="128">
        <v>27690</v>
      </c>
      <c r="L225" s="126">
        <v>39479</v>
      </c>
      <c r="M225" s="128">
        <v>79146</v>
      </c>
      <c r="N225" s="128">
        <v>169427</v>
      </c>
      <c r="O225" s="128">
        <v>9393.0380000000005</v>
      </c>
    </row>
    <row r="226" spans="2:15" s="125" customFormat="1" x14ac:dyDescent="0.3">
      <c r="B226" s="126">
        <v>39508</v>
      </c>
      <c r="C226" s="128">
        <v>306115</v>
      </c>
      <c r="D226" s="128">
        <v>265292</v>
      </c>
      <c r="E226" s="128">
        <v>40823</v>
      </c>
      <c r="L226" s="126">
        <v>39508</v>
      </c>
      <c r="M226" s="128">
        <v>95865</v>
      </c>
      <c r="N226" s="128">
        <v>265292</v>
      </c>
      <c r="O226" s="128">
        <v>11692.471</v>
      </c>
    </row>
    <row r="227" spans="2:15" s="125" customFormat="1" x14ac:dyDescent="0.3">
      <c r="B227" s="126">
        <v>39539</v>
      </c>
      <c r="C227" s="128">
        <v>425120</v>
      </c>
      <c r="D227" s="128">
        <v>367686</v>
      </c>
      <c r="E227" s="128">
        <v>57434</v>
      </c>
      <c r="L227" s="126">
        <v>39539</v>
      </c>
      <c r="M227" s="128">
        <v>102394</v>
      </c>
      <c r="N227" s="128">
        <v>367686</v>
      </c>
      <c r="O227" s="128">
        <v>10249.029</v>
      </c>
    </row>
    <row r="228" spans="2:15" s="125" customFormat="1" x14ac:dyDescent="0.3">
      <c r="B228" s="126">
        <v>39569</v>
      </c>
      <c r="C228" s="128">
        <v>545818</v>
      </c>
      <c r="D228" s="128">
        <v>468467</v>
      </c>
      <c r="E228" s="128">
        <v>77352</v>
      </c>
      <c r="L228" s="126">
        <v>39569</v>
      </c>
      <c r="M228" s="128">
        <v>100781</v>
      </c>
      <c r="N228" s="128">
        <v>468467</v>
      </c>
      <c r="O228" s="128">
        <v>12077.385</v>
      </c>
    </row>
    <row r="229" spans="2:15" s="125" customFormat="1" x14ac:dyDescent="0.3">
      <c r="B229" s="126">
        <v>39600</v>
      </c>
      <c r="C229" s="128">
        <v>667138</v>
      </c>
      <c r="D229" s="128">
        <v>568913</v>
      </c>
      <c r="E229" s="128">
        <v>98225</v>
      </c>
      <c r="L229" s="126">
        <v>39600</v>
      </c>
      <c r="M229" s="128">
        <v>100446</v>
      </c>
      <c r="N229" s="128">
        <v>568913</v>
      </c>
      <c r="O229" s="128">
        <v>12371.107</v>
      </c>
    </row>
    <row r="230" spans="2:15" s="125" customFormat="1" x14ac:dyDescent="0.3">
      <c r="B230" s="126">
        <v>39630</v>
      </c>
      <c r="C230" s="128">
        <v>803975</v>
      </c>
      <c r="D230" s="128">
        <v>680324</v>
      </c>
      <c r="E230" s="128">
        <v>123650</v>
      </c>
      <c r="L230" s="126">
        <v>39630</v>
      </c>
      <c r="M230" s="128">
        <v>111412</v>
      </c>
      <c r="N230" s="128">
        <v>680324</v>
      </c>
      <c r="O230" s="128">
        <v>12766.120999999999</v>
      </c>
    </row>
    <row r="231" spans="2:15" s="125" customFormat="1" x14ac:dyDescent="0.3">
      <c r="B231" s="126">
        <v>39661</v>
      </c>
      <c r="C231" s="128">
        <v>939361</v>
      </c>
      <c r="D231" s="128">
        <v>786324</v>
      </c>
      <c r="E231" s="128">
        <v>153038</v>
      </c>
      <c r="L231" s="126">
        <v>39661</v>
      </c>
      <c r="M231" s="128">
        <v>105999</v>
      </c>
      <c r="N231" s="128">
        <v>786324</v>
      </c>
      <c r="O231" s="128">
        <v>14848.657999999999</v>
      </c>
    </row>
    <row r="232" spans="2:15" s="125" customFormat="1" x14ac:dyDescent="0.3">
      <c r="B232" s="126">
        <v>39692</v>
      </c>
      <c r="C232" s="128">
        <v>1076121</v>
      </c>
      <c r="D232" s="128">
        <v>893116</v>
      </c>
      <c r="E232" s="128">
        <v>183005</v>
      </c>
      <c r="L232" s="126">
        <v>39692</v>
      </c>
      <c r="M232" s="128">
        <v>106792</v>
      </c>
      <c r="N232" s="128">
        <v>893116</v>
      </c>
      <c r="O232" s="128">
        <v>12544.911</v>
      </c>
    </row>
    <row r="233" spans="2:15" s="125" customFormat="1" x14ac:dyDescent="0.3">
      <c r="B233" s="126">
        <v>39722</v>
      </c>
      <c r="C233" s="128">
        <v>1204653</v>
      </c>
      <c r="D233" s="128">
        <v>985864</v>
      </c>
      <c r="E233" s="128">
        <v>218789</v>
      </c>
      <c r="L233" s="126">
        <v>39722</v>
      </c>
      <c r="M233" s="128">
        <v>92748</v>
      </c>
      <c r="N233" s="128">
        <v>985864</v>
      </c>
      <c r="O233" s="128">
        <v>11480.004999999999</v>
      </c>
    </row>
    <row r="234" spans="2:15" s="125" customFormat="1" x14ac:dyDescent="0.3">
      <c r="B234" s="126">
        <v>39753</v>
      </c>
      <c r="C234" s="128">
        <v>1319638</v>
      </c>
      <c r="D234" s="128">
        <v>1060520</v>
      </c>
      <c r="E234" s="128">
        <v>259118</v>
      </c>
      <c r="L234" s="126">
        <v>39753</v>
      </c>
      <c r="M234" s="128">
        <v>74657</v>
      </c>
      <c r="N234" s="128">
        <v>1060520</v>
      </c>
      <c r="O234" s="128">
        <v>7057.8609999999999</v>
      </c>
    </row>
    <row r="235" spans="2:15" s="125" customFormat="1" x14ac:dyDescent="0.3">
      <c r="B235" s="126">
        <v>39783</v>
      </c>
      <c r="C235" s="128">
        <v>1430693.0660000001</v>
      </c>
      <c r="D235" s="128">
        <v>1132562</v>
      </c>
      <c r="E235" s="128">
        <v>298131</v>
      </c>
      <c r="L235" s="126">
        <v>39783</v>
      </c>
      <c r="M235" s="128">
        <v>72046</v>
      </c>
      <c r="N235" s="128">
        <v>1132562</v>
      </c>
      <c r="O235" s="128">
        <v>5546.7290000000003</v>
      </c>
    </row>
    <row r="236" spans="2:15" s="125" customFormat="1" x14ac:dyDescent="0.3">
      <c r="B236" s="126">
        <v>39814</v>
      </c>
      <c r="C236" s="128">
        <v>90485</v>
      </c>
      <c r="D236" s="128">
        <v>51372</v>
      </c>
      <c r="E236" s="128">
        <v>39113</v>
      </c>
      <c r="L236" s="126">
        <v>39814</v>
      </c>
      <c r="M236" s="128">
        <v>51372</v>
      </c>
      <c r="N236" s="128">
        <v>51372</v>
      </c>
      <c r="O236" s="128">
        <v>3875.9589999999998</v>
      </c>
    </row>
    <row r="237" spans="2:15" s="125" customFormat="1" x14ac:dyDescent="0.3">
      <c r="B237" s="126">
        <v>39845</v>
      </c>
      <c r="C237" s="128">
        <v>155351</v>
      </c>
      <c r="D237" s="128">
        <v>111431</v>
      </c>
      <c r="E237" s="128">
        <v>43920</v>
      </c>
      <c r="L237" s="126">
        <v>39845</v>
      </c>
      <c r="M237" s="128">
        <v>60059</v>
      </c>
      <c r="N237" s="128">
        <v>111431</v>
      </c>
      <c r="O237" s="128">
        <v>3648.3919999999998</v>
      </c>
    </row>
    <row r="238" spans="2:15" s="125" customFormat="1" x14ac:dyDescent="0.3">
      <c r="B238" s="126">
        <v>39873</v>
      </c>
      <c r="C238" s="128">
        <v>245570</v>
      </c>
      <c r="D238" s="128">
        <v>183282</v>
      </c>
      <c r="E238" s="128">
        <v>62287</v>
      </c>
      <c r="L238" s="126">
        <v>39873</v>
      </c>
      <c r="M238" s="128">
        <v>71851</v>
      </c>
      <c r="N238" s="128">
        <v>183282</v>
      </c>
      <c r="O238" s="128">
        <v>5013.6170000000002</v>
      </c>
    </row>
    <row r="239" spans="2:15" s="125" customFormat="1" x14ac:dyDescent="0.3">
      <c r="B239" s="126">
        <v>39904</v>
      </c>
      <c r="C239" s="128">
        <v>337493</v>
      </c>
      <c r="D239" s="128">
        <v>262266</v>
      </c>
      <c r="E239" s="128">
        <v>75227</v>
      </c>
      <c r="L239" s="126">
        <v>39904</v>
      </c>
      <c r="M239" s="128">
        <v>78983</v>
      </c>
      <c r="N239" s="128">
        <v>262266</v>
      </c>
      <c r="O239" s="128">
        <v>5429.2129999999997</v>
      </c>
    </row>
    <row r="240" spans="2:15" s="125" customFormat="1" x14ac:dyDescent="0.3">
      <c r="B240" s="126">
        <v>39934</v>
      </c>
      <c r="C240" s="128">
        <v>426192</v>
      </c>
      <c r="D240" s="128">
        <v>337931</v>
      </c>
      <c r="E240" s="128">
        <v>88261</v>
      </c>
      <c r="L240" s="126">
        <v>39934</v>
      </c>
      <c r="M240" s="128">
        <v>75665</v>
      </c>
      <c r="N240" s="128">
        <v>337931</v>
      </c>
      <c r="O240" s="128">
        <v>6335.18</v>
      </c>
    </row>
    <row r="241" spans="2:15" s="125" customFormat="1" x14ac:dyDescent="0.3">
      <c r="B241" s="126">
        <v>39965</v>
      </c>
      <c r="C241" s="128">
        <v>521650</v>
      </c>
      <c r="D241" s="128">
        <v>425442</v>
      </c>
      <c r="E241" s="128">
        <v>96208</v>
      </c>
      <c r="L241" s="126">
        <v>39965</v>
      </c>
      <c r="M241" s="128">
        <v>87511</v>
      </c>
      <c r="N241" s="128">
        <v>425442</v>
      </c>
      <c r="O241" s="128">
        <v>6887.6379999999999</v>
      </c>
    </row>
    <row r="242" spans="2:15" s="125" customFormat="1" x14ac:dyDescent="0.3">
      <c r="B242" s="126">
        <v>39995</v>
      </c>
      <c r="C242" s="128">
        <v>627041</v>
      </c>
      <c r="D242" s="128">
        <v>520594</v>
      </c>
      <c r="E242" s="128">
        <v>106448</v>
      </c>
      <c r="L242" s="126">
        <v>39995</v>
      </c>
      <c r="M242" s="128">
        <v>95151</v>
      </c>
      <c r="N242" s="128">
        <v>520594</v>
      </c>
      <c r="O242" s="128">
        <v>9522.7720000000008</v>
      </c>
    </row>
    <row r="243" spans="2:15" s="125" customFormat="1" x14ac:dyDescent="0.3">
      <c r="B243" s="126">
        <v>40026</v>
      </c>
      <c r="C243" s="128">
        <v>730705</v>
      </c>
      <c r="D243" s="128">
        <v>608837</v>
      </c>
      <c r="E243" s="128">
        <v>121868</v>
      </c>
      <c r="L243" s="126">
        <v>40026</v>
      </c>
      <c r="M243" s="128">
        <v>88243</v>
      </c>
      <c r="N243" s="128">
        <v>608837</v>
      </c>
      <c r="O243" s="128">
        <v>8785.4089999999997</v>
      </c>
    </row>
    <row r="244" spans="2:15" s="125" customFormat="1" x14ac:dyDescent="0.3">
      <c r="B244" s="126">
        <v>40057</v>
      </c>
      <c r="C244" s="128">
        <v>846570</v>
      </c>
      <c r="D244" s="128">
        <v>712035</v>
      </c>
      <c r="E244" s="128">
        <v>134535</v>
      </c>
      <c r="L244" s="126">
        <v>40057</v>
      </c>
      <c r="M244" s="128">
        <v>103199</v>
      </c>
      <c r="N244" s="128">
        <v>712035</v>
      </c>
      <c r="O244" s="128">
        <v>8869.2999999999993</v>
      </c>
    </row>
    <row r="245" spans="2:15" s="125" customFormat="1" x14ac:dyDescent="0.3">
      <c r="B245" s="126">
        <v>40087</v>
      </c>
      <c r="C245" s="128">
        <v>957212</v>
      </c>
      <c r="D245" s="128">
        <v>798883</v>
      </c>
      <c r="E245" s="128">
        <v>158329</v>
      </c>
      <c r="L245" s="126">
        <v>40087</v>
      </c>
      <c r="M245" s="128">
        <v>86848</v>
      </c>
      <c r="N245" s="128">
        <v>798883</v>
      </c>
      <c r="O245" s="128">
        <v>9657.5660000000007</v>
      </c>
    </row>
    <row r="246" spans="2:15" s="125" customFormat="1" x14ac:dyDescent="0.3">
      <c r="B246" s="126">
        <v>40118</v>
      </c>
      <c r="C246" s="128">
        <v>1070871</v>
      </c>
      <c r="D246" s="128">
        <v>893574</v>
      </c>
      <c r="E246" s="128">
        <v>177297</v>
      </c>
      <c r="L246" s="126">
        <v>40118</v>
      </c>
      <c r="M246" s="128">
        <v>94691</v>
      </c>
      <c r="N246" s="128">
        <v>893574</v>
      </c>
      <c r="O246" s="128">
        <v>9030.9339999999993</v>
      </c>
    </row>
    <row r="247" spans="2:15" s="125" customFormat="1" x14ac:dyDescent="0.3">
      <c r="B247" s="126">
        <v>40148</v>
      </c>
      <c r="C247" s="128">
        <v>1201611.8060000001</v>
      </c>
      <c r="D247" s="128">
        <v>1005923.196</v>
      </c>
      <c r="E247" s="128">
        <v>195688.60980000001</v>
      </c>
      <c r="L247" s="126">
        <v>40148</v>
      </c>
      <c r="M247" s="128">
        <v>112349</v>
      </c>
      <c r="N247" s="128">
        <v>1005923.196</v>
      </c>
      <c r="O247" s="128">
        <v>11839.606</v>
      </c>
    </row>
    <row r="248" spans="2:15" s="125" customFormat="1" x14ac:dyDescent="0.3">
      <c r="B248" s="126">
        <v>40179</v>
      </c>
      <c r="C248" s="128">
        <v>109490</v>
      </c>
      <c r="D248" s="128">
        <v>95530</v>
      </c>
      <c r="E248" s="128">
        <v>13960</v>
      </c>
      <c r="L248" s="126">
        <v>40179</v>
      </c>
      <c r="M248" s="128">
        <v>95530</v>
      </c>
      <c r="N248" s="128">
        <v>95530</v>
      </c>
      <c r="O248" s="128">
        <v>9405.6059999999998</v>
      </c>
    </row>
    <row r="249" spans="2:15" s="125" customFormat="1" x14ac:dyDescent="0.3">
      <c r="B249" s="126">
        <v>40210</v>
      </c>
      <c r="C249" s="128">
        <v>203953</v>
      </c>
      <c r="D249" s="128">
        <v>182656</v>
      </c>
      <c r="E249" s="128">
        <v>21298</v>
      </c>
      <c r="L249" s="126">
        <v>40210</v>
      </c>
      <c r="M249" s="128">
        <v>87126</v>
      </c>
      <c r="N249" s="128">
        <v>182656</v>
      </c>
      <c r="O249" s="128">
        <v>10384.201999999999</v>
      </c>
    </row>
    <row r="250" spans="2:15" s="125" customFormat="1" x14ac:dyDescent="0.3">
      <c r="B250" s="126">
        <v>40238</v>
      </c>
      <c r="C250" s="128">
        <v>316013</v>
      </c>
      <c r="D250" s="128">
        <v>302122</v>
      </c>
      <c r="E250" s="128">
        <v>13890</v>
      </c>
      <c r="L250" s="126">
        <v>40238</v>
      </c>
      <c r="M250" s="128">
        <v>119467</v>
      </c>
      <c r="N250" s="128">
        <v>302122</v>
      </c>
      <c r="O250" s="128">
        <v>11591.761</v>
      </c>
    </row>
    <row r="251" spans="2:15" s="125" customFormat="1" x14ac:dyDescent="0.3">
      <c r="B251" s="126">
        <v>40269</v>
      </c>
      <c r="C251" s="128">
        <v>435864</v>
      </c>
      <c r="D251" s="128">
        <v>420564</v>
      </c>
      <c r="E251" s="128">
        <v>15300</v>
      </c>
      <c r="L251" s="126">
        <v>40269</v>
      </c>
      <c r="M251" s="128">
        <v>118441</v>
      </c>
      <c r="N251" s="128">
        <v>420564</v>
      </c>
      <c r="O251" s="128">
        <v>12095.513999999999</v>
      </c>
    </row>
    <row r="252" spans="2:15" s="125" customFormat="1" x14ac:dyDescent="0.3">
      <c r="B252" s="126">
        <v>40299</v>
      </c>
      <c r="C252" s="128">
        <v>567525</v>
      </c>
      <c r="D252" s="128">
        <v>532776</v>
      </c>
      <c r="E252" s="128">
        <v>34749</v>
      </c>
      <c r="L252" s="126">
        <v>40299</v>
      </c>
      <c r="M252" s="128">
        <v>112212</v>
      </c>
      <c r="N252" s="128">
        <v>532776</v>
      </c>
      <c r="O252" s="128">
        <v>10717.897999999999</v>
      </c>
    </row>
    <row r="253" spans="2:15" s="125" customFormat="1" x14ac:dyDescent="0.3">
      <c r="B253" s="126">
        <v>40330</v>
      </c>
      <c r="C253" s="128">
        <v>704864</v>
      </c>
      <c r="D253" s="128">
        <v>649929</v>
      </c>
      <c r="E253" s="128">
        <v>54934</v>
      </c>
      <c r="L253" s="126">
        <v>40330</v>
      </c>
      <c r="M253" s="128">
        <v>117153</v>
      </c>
      <c r="N253" s="128">
        <v>649929</v>
      </c>
      <c r="O253" s="128">
        <v>12552.84</v>
      </c>
    </row>
    <row r="254" spans="2:15" s="125" customFormat="1" x14ac:dyDescent="0.3">
      <c r="B254" s="126">
        <v>40360</v>
      </c>
      <c r="C254" s="128">
        <v>850298</v>
      </c>
      <c r="D254" s="128">
        <v>766819</v>
      </c>
      <c r="E254" s="128">
        <v>83479</v>
      </c>
      <c r="L254" s="126">
        <v>40360</v>
      </c>
      <c r="M254" s="128">
        <v>116890</v>
      </c>
      <c r="N254" s="128">
        <v>766819</v>
      </c>
      <c r="O254" s="128">
        <v>10276.343999999999</v>
      </c>
    </row>
    <row r="255" spans="2:15" s="125" customFormat="1" x14ac:dyDescent="0.3">
      <c r="B255" s="126">
        <v>40391</v>
      </c>
      <c r="C255" s="128">
        <v>989534</v>
      </c>
      <c r="D255" s="128">
        <v>886299</v>
      </c>
      <c r="E255" s="128">
        <v>103235</v>
      </c>
      <c r="L255" s="126">
        <v>40391</v>
      </c>
      <c r="M255" s="128">
        <v>119480</v>
      </c>
      <c r="N255" s="128">
        <v>886299</v>
      </c>
      <c r="O255" s="128">
        <v>11254.857</v>
      </c>
    </row>
    <row r="256" spans="2:15" s="125" customFormat="1" x14ac:dyDescent="0.3">
      <c r="B256" s="126">
        <v>40422</v>
      </c>
      <c r="C256" s="128">
        <v>1134457</v>
      </c>
      <c r="D256" s="128">
        <v>1014659</v>
      </c>
      <c r="E256" s="128">
        <v>119798</v>
      </c>
      <c r="L256" s="126">
        <v>40422</v>
      </c>
      <c r="M256" s="128">
        <v>128360</v>
      </c>
      <c r="N256" s="128">
        <v>1014659</v>
      </c>
      <c r="O256" s="128">
        <v>12740.78</v>
      </c>
    </row>
    <row r="257" spans="2:15" s="125" customFormat="1" x14ac:dyDescent="0.3">
      <c r="B257" s="126">
        <v>40452</v>
      </c>
      <c r="C257" s="128">
        <v>1270374</v>
      </c>
      <c r="D257" s="128">
        <v>1123769</v>
      </c>
      <c r="E257" s="128">
        <v>146605</v>
      </c>
      <c r="L257" s="126">
        <v>40452</v>
      </c>
      <c r="M257" s="128">
        <v>109111</v>
      </c>
      <c r="N257" s="128">
        <v>1123769</v>
      </c>
      <c r="O257" s="128">
        <v>9145.3549999999996</v>
      </c>
    </row>
    <row r="258" spans="2:15" s="125" customFormat="1" x14ac:dyDescent="0.3">
      <c r="B258" s="126">
        <v>40483</v>
      </c>
      <c r="C258" s="128">
        <v>1423654</v>
      </c>
      <c r="D258" s="128">
        <v>1254754</v>
      </c>
      <c r="E258" s="128">
        <v>168900</v>
      </c>
      <c r="L258" s="126">
        <v>40483</v>
      </c>
      <c r="M258" s="128">
        <v>130985</v>
      </c>
      <c r="N258" s="128">
        <v>1254754</v>
      </c>
      <c r="O258" s="128">
        <v>12059.665999999999</v>
      </c>
    </row>
    <row r="259" spans="2:15" s="125" customFormat="1" x14ac:dyDescent="0.3">
      <c r="B259" s="126">
        <v>40513</v>
      </c>
      <c r="C259" s="128">
        <v>1577754.3149999999</v>
      </c>
      <c r="D259" s="128">
        <v>1396247</v>
      </c>
      <c r="E259" s="128">
        <v>181507</v>
      </c>
      <c r="L259" s="126">
        <v>40513</v>
      </c>
      <c r="M259" s="128">
        <v>141493</v>
      </c>
      <c r="N259" s="128">
        <v>1396247</v>
      </c>
      <c r="O259" s="128">
        <v>12710.992</v>
      </c>
    </row>
    <row r="260" spans="2:15" s="125" customFormat="1" x14ac:dyDescent="0.3">
      <c r="B260" s="126">
        <v>40544</v>
      </c>
      <c r="C260" s="128">
        <v>150697</v>
      </c>
      <c r="D260" s="128">
        <v>144915</v>
      </c>
      <c r="E260" s="128">
        <v>5782</v>
      </c>
      <c r="L260" s="126">
        <v>40544</v>
      </c>
      <c r="M260" s="128">
        <v>144915</v>
      </c>
      <c r="N260" s="128">
        <v>144915</v>
      </c>
      <c r="O260" s="128">
        <v>14180.634</v>
      </c>
    </row>
    <row r="261" spans="2:15" s="125" customFormat="1" x14ac:dyDescent="0.3">
      <c r="B261" s="126">
        <v>40575</v>
      </c>
      <c r="C261" s="128">
        <v>247378</v>
      </c>
      <c r="D261" s="128">
        <v>249469</v>
      </c>
      <c r="E261" s="128">
        <v>-2091</v>
      </c>
      <c r="L261" s="126">
        <v>40575</v>
      </c>
      <c r="M261" s="128">
        <v>104554</v>
      </c>
      <c r="N261" s="128">
        <v>249469</v>
      </c>
      <c r="O261" s="128">
        <v>13491.453</v>
      </c>
    </row>
    <row r="262" spans="2:15" s="125" customFormat="1" x14ac:dyDescent="0.3">
      <c r="B262" s="126">
        <v>40603</v>
      </c>
      <c r="C262" s="128">
        <v>399512</v>
      </c>
      <c r="D262" s="128">
        <v>401793</v>
      </c>
      <c r="E262" s="128">
        <v>-2281</v>
      </c>
      <c r="L262" s="126">
        <v>40603</v>
      </c>
      <c r="M262" s="128">
        <v>152324</v>
      </c>
      <c r="N262" s="128">
        <v>401793</v>
      </c>
      <c r="O262" s="128">
        <v>15874.222</v>
      </c>
    </row>
    <row r="263" spans="2:15" s="125" customFormat="1" x14ac:dyDescent="0.3">
      <c r="B263" s="126">
        <v>40634</v>
      </c>
      <c r="C263" s="128">
        <v>555104</v>
      </c>
      <c r="D263" s="128">
        <v>546163</v>
      </c>
      <c r="E263" s="128">
        <v>8941</v>
      </c>
      <c r="L263" s="126">
        <v>40634</v>
      </c>
      <c r="M263" s="128">
        <v>144370</v>
      </c>
      <c r="N263" s="128">
        <v>546163</v>
      </c>
      <c r="O263" s="128">
        <v>17188.142</v>
      </c>
    </row>
    <row r="264" spans="2:15" s="125" customFormat="1" x14ac:dyDescent="0.3">
      <c r="B264" s="126">
        <v>40664</v>
      </c>
      <c r="C264" s="128">
        <v>712155</v>
      </c>
      <c r="D264" s="128">
        <v>690285</v>
      </c>
      <c r="E264" s="128">
        <v>21870</v>
      </c>
      <c r="L264" s="126">
        <v>40664</v>
      </c>
      <c r="M264" s="128">
        <v>144122</v>
      </c>
      <c r="N264" s="128">
        <v>690285</v>
      </c>
      <c r="O264" s="128">
        <v>18164.11</v>
      </c>
    </row>
    <row r="265" spans="2:15" s="125" customFormat="1" x14ac:dyDescent="0.3">
      <c r="B265" s="126">
        <v>40695</v>
      </c>
      <c r="C265" s="128">
        <v>874050</v>
      </c>
      <c r="D265" s="128">
        <v>829986</v>
      </c>
      <c r="E265" s="128">
        <v>44064</v>
      </c>
      <c r="L265" s="126">
        <v>40695</v>
      </c>
      <c r="M265" s="128">
        <v>139702</v>
      </c>
      <c r="N265" s="128">
        <v>829986</v>
      </c>
      <c r="O265" s="128">
        <v>15912.267</v>
      </c>
    </row>
    <row r="266" spans="2:15" s="125" customFormat="1" x14ac:dyDescent="0.3">
      <c r="B266" s="126">
        <v>40725</v>
      </c>
      <c r="C266" s="128">
        <v>1049201</v>
      </c>
      <c r="D266" s="128">
        <v>975001</v>
      </c>
      <c r="E266" s="128">
        <v>74200</v>
      </c>
      <c r="L266" s="126">
        <v>40725</v>
      </c>
      <c r="M266" s="128">
        <v>145015</v>
      </c>
      <c r="N266" s="128">
        <v>975001</v>
      </c>
      <c r="O266" s="128">
        <v>15624.366</v>
      </c>
    </row>
    <row r="267" spans="2:15" s="125" customFormat="1" x14ac:dyDescent="0.3">
      <c r="B267" s="126">
        <v>40756</v>
      </c>
      <c r="C267" s="128">
        <v>1222440</v>
      </c>
      <c r="D267" s="128">
        <v>1130386</v>
      </c>
      <c r="E267" s="128">
        <v>92054</v>
      </c>
      <c r="L267" s="126">
        <v>40756</v>
      </c>
      <c r="M267" s="128">
        <v>155384</v>
      </c>
      <c r="N267" s="128">
        <v>1130386</v>
      </c>
      <c r="O267" s="128">
        <v>16966.278999999999</v>
      </c>
    </row>
    <row r="268" spans="2:15" s="125" customFormat="1" x14ac:dyDescent="0.3">
      <c r="B268" s="126">
        <v>40787</v>
      </c>
      <c r="C268" s="128">
        <v>1392019</v>
      </c>
      <c r="D268" s="128">
        <v>1285380</v>
      </c>
      <c r="E268" s="128">
        <v>106639</v>
      </c>
      <c r="L268" s="126">
        <v>40787</v>
      </c>
      <c r="M268" s="128">
        <v>154994</v>
      </c>
      <c r="N268" s="128">
        <v>1285380</v>
      </c>
      <c r="O268" s="128">
        <v>16032.808000000001</v>
      </c>
    </row>
    <row r="269" spans="2:15" s="125" customFormat="1" x14ac:dyDescent="0.3">
      <c r="B269" s="126">
        <v>40817</v>
      </c>
      <c r="C269" s="128">
        <v>1549372</v>
      </c>
      <c r="D269" s="128">
        <v>1425598</v>
      </c>
      <c r="E269" s="128">
        <v>123774</v>
      </c>
      <c r="L269" s="126">
        <v>40817</v>
      </c>
      <c r="M269" s="128">
        <v>140218</v>
      </c>
      <c r="N269" s="128">
        <v>1425598</v>
      </c>
      <c r="O269" s="128">
        <v>16373.739</v>
      </c>
    </row>
    <row r="270" spans="2:15" s="125" customFormat="1" x14ac:dyDescent="0.3">
      <c r="B270" s="126">
        <v>40848</v>
      </c>
      <c r="C270" s="128">
        <v>1723757</v>
      </c>
      <c r="D270" s="128">
        <v>1585320</v>
      </c>
      <c r="E270" s="128">
        <v>138437</v>
      </c>
      <c r="L270" s="126">
        <v>40848</v>
      </c>
      <c r="M270" s="128">
        <v>159722</v>
      </c>
      <c r="N270" s="128">
        <v>1585320</v>
      </c>
      <c r="O270" s="128">
        <v>17654.123</v>
      </c>
    </row>
    <row r="271" spans="2:15" s="125" customFormat="1" x14ac:dyDescent="0.3">
      <c r="B271" s="126">
        <v>40878</v>
      </c>
      <c r="C271" s="128">
        <v>1898381.464042</v>
      </c>
      <c r="D271" s="128">
        <v>1743483.5925030001</v>
      </c>
      <c r="E271" s="128">
        <v>154897.87153900001</v>
      </c>
      <c r="L271" s="126">
        <v>40878</v>
      </c>
      <c r="M271" s="128">
        <v>158163</v>
      </c>
      <c r="N271" s="128">
        <v>1743483.5925030001</v>
      </c>
      <c r="O271" s="128">
        <v>17669.124</v>
      </c>
    </row>
    <row r="272" spans="2:15" s="125" customFormat="1" x14ac:dyDescent="0.3">
      <c r="B272" s="126">
        <v>40909</v>
      </c>
      <c r="C272" s="128">
        <v>149861</v>
      </c>
      <c r="D272" s="128">
        <v>122848</v>
      </c>
      <c r="E272" s="128">
        <v>27014</v>
      </c>
      <c r="L272" s="126">
        <v>40909</v>
      </c>
      <c r="M272" s="128">
        <v>122848</v>
      </c>
      <c r="N272" s="128">
        <v>122848</v>
      </c>
      <c r="O272" s="128">
        <v>18623.252</v>
      </c>
    </row>
    <row r="273" spans="2:15" s="125" customFormat="1" x14ac:dyDescent="0.3">
      <c r="B273" s="126">
        <v>40940</v>
      </c>
      <c r="C273" s="128">
        <v>264271</v>
      </c>
      <c r="D273" s="128">
        <v>269259</v>
      </c>
      <c r="E273" s="128">
        <v>-4988</v>
      </c>
      <c r="L273" s="126">
        <v>40940</v>
      </c>
      <c r="M273" s="128">
        <v>146411</v>
      </c>
      <c r="N273" s="128">
        <v>269259</v>
      </c>
      <c r="O273" s="128">
        <v>19474.607</v>
      </c>
    </row>
    <row r="274" spans="2:15" s="125" customFormat="1" x14ac:dyDescent="0.3">
      <c r="B274" s="126">
        <v>40969</v>
      </c>
      <c r="C274" s="128">
        <v>429848</v>
      </c>
      <c r="D274" s="128">
        <v>429653</v>
      </c>
      <c r="E274" s="128">
        <v>195</v>
      </c>
      <c r="L274" s="126">
        <v>40969</v>
      </c>
      <c r="M274" s="128">
        <v>160394</v>
      </c>
      <c r="N274" s="128">
        <v>429653</v>
      </c>
      <c r="O274" s="128">
        <v>20027.384999999998</v>
      </c>
    </row>
    <row r="275" spans="2:15" s="125" customFormat="1" x14ac:dyDescent="0.3">
      <c r="B275" s="126">
        <v>41000</v>
      </c>
      <c r="C275" s="128">
        <v>592976</v>
      </c>
      <c r="D275" s="128">
        <v>574226</v>
      </c>
      <c r="E275" s="128">
        <v>18750</v>
      </c>
      <c r="L275" s="126">
        <v>41000</v>
      </c>
      <c r="M275" s="128">
        <v>144573</v>
      </c>
      <c r="N275" s="128">
        <v>574226</v>
      </c>
      <c r="O275" s="128">
        <v>20068.21</v>
      </c>
    </row>
    <row r="276" spans="2:15" s="125" customFormat="1" x14ac:dyDescent="0.3">
      <c r="B276" s="126">
        <v>41030</v>
      </c>
      <c r="C276" s="128">
        <v>774010</v>
      </c>
      <c r="D276" s="128">
        <v>737075</v>
      </c>
      <c r="E276" s="128">
        <v>36935</v>
      </c>
      <c r="L276" s="126">
        <v>41030</v>
      </c>
      <c r="M276" s="128">
        <v>162849</v>
      </c>
      <c r="N276" s="128">
        <v>737075</v>
      </c>
      <c r="O276" s="128">
        <v>22359.345000000001</v>
      </c>
    </row>
    <row r="277" spans="2:15" s="125" customFormat="1" x14ac:dyDescent="0.3">
      <c r="B277" s="126">
        <v>41061</v>
      </c>
      <c r="C277" s="128">
        <v>953841</v>
      </c>
      <c r="D277" s="128">
        <v>885257</v>
      </c>
      <c r="E277" s="128">
        <v>68584</v>
      </c>
      <c r="L277" s="126">
        <v>41061</v>
      </c>
      <c r="M277" s="128">
        <v>148182</v>
      </c>
      <c r="N277" s="128">
        <v>885257</v>
      </c>
      <c r="O277" s="128">
        <v>17669.989000000001</v>
      </c>
    </row>
    <row r="278" spans="2:15" s="125" customFormat="1" x14ac:dyDescent="0.3">
      <c r="B278" s="126">
        <v>41091</v>
      </c>
      <c r="C278" s="128">
        <v>1130760</v>
      </c>
      <c r="D278" s="128">
        <v>1036874</v>
      </c>
      <c r="E278" s="128">
        <v>93885</v>
      </c>
      <c r="L278" s="126">
        <v>41091</v>
      </c>
      <c r="M278" s="128">
        <v>151617</v>
      </c>
      <c r="N278" s="128">
        <v>1036874</v>
      </c>
      <c r="O278" s="128">
        <v>15842.529</v>
      </c>
    </row>
    <row r="279" spans="2:15" s="125" customFormat="1" x14ac:dyDescent="0.3">
      <c r="B279" s="126">
        <v>41122</v>
      </c>
      <c r="C279" s="128">
        <v>1308629</v>
      </c>
      <c r="D279" s="128">
        <v>1188326</v>
      </c>
      <c r="E279" s="128">
        <v>120304</v>
      </c>
      <c r="L279" s="126">
        <v>41122</v>
      </c>
      <c r="M279" s="128">
        <v>151451</v>
      </c>
      <c r="N279" s="128">
        <v>1188326</v>
      </c>
      <c r="O279" s="128">
        <v>13486.888000000001</v>
      </c>
    </row>
    <row r="280" spans="2:15" s="125" customFormat="1" x14ac:dyDescent="0.3">
      <c r="B280" s="126">
        <v>41153</v>
      </c>
      <c r="C280" s="128">
        <v>1494745</v>
      </c>
      <c r="D280" s="128">
        <v>1346977</v>
      </c>
      <c r="E280" s="128">
        <v>147768</v>
      </c>
      <c r="L280" s="126">
        <v>41153</v>
      </c>
      <c r="M280" s="128">
        <v>158652</v>
      </c>
      <c r="N280" s="128">
        <v>1346977</v>
      </c>
      <c r="O280" s="128">
        <v>16029.032999999999</v>
      </c>
    </row>
    <row r="281" spans="2:15" s="125" customFormat="1" x14ac:dyDescent="0.3">
      <c r="B281" s="126">
        <v>41183</v>
      </c>
      <c r="C281" s="128">
        <v>1670261</v>
      </c>
      <c r="D281" s="128">
        <v>1490423</v>
      </c>
      <c r="E281" s="128">
        <v>179838</v>
      </c>
      <c r="L281" s="126">
        <v>41183</v>
      </c>
      <c r="M281" s="128">
        <v>143446</v>
      </c>
      <c r="N281" s="128">
        <v>1490423</v>
      </c>
      <c r="O281" s="128">
        <v>19326.012999999999</v>
      </c>
    </row>
    <row r="282" spans="2:15" s="125" customFormat="1" x14ac:dyDescent="0.3">
      <c r="B282" s="126">
        <v>41214</v>
      </c>
      <c r="C282" s="128">
        <v>1849602</v>
      </c>
      <c r="D282" s="128">
        <v>1650283</v>
      </c>
      <c r="E282" s="128">
        <v>199319</v>
      </c>
      <c r="L282" s="126">
        <v>41214</v>
      </c>
      <c r="M282" s="128">
        <v>159860</v>
      </c>
      <c r="N282" s="128">
        <v>1650283</v>
      </c>
      <c r="O282" s="128">
        <v>18847.34</v>
      </c>
    </row>
    <row r="283" spans="2:15" s="125" customFormat="1" x14ac:dyDescent="0.3">
      <c r="B283" s="126">
        <v>41244</v>
      </c>
      <c r="C283" s="128">
        <v>2048714</v>
      </c>
      <c r="D283" s="128">
        <v>1818405</v>
      </c>
      <c r="E283" s="128">
        <v>230309</v>
      </c>
      <c r="L283" s="126">
        <v>41244</v>
      </c>
      <c r="M283" s="128">
        <v>168122</v>
      </c>
      <c r="N283" s="128">
        <v>1818405</v>
      </c>
      <c r="O283" s="128">
        <v>18640.089</v>
      </c>
    </row>
    <row r="284" spans="2:15" s="125" customFormat="1" x14ac:dyDescent="0.3">
      <c r="B284" s="126">
        <v>41275</v>
      </c>
      <c r="C284" s="128">
        <v>187287.69232500001</v>
      </c>
      <c r="D284" s="128">
        <v>159198.268664</v>
      </c>
      <c r="E284" s="128">
        <v>28089.423661000001</v>
      </c>
      <c r="L284" s="126">
        <v>41275</v>
      </c>
      <c r="M284" s="128">
        <v>159198.268664</v>
      </c>
      <c r="N284" s="128">
        <v>159198.268664</v>
      </c>
      <c r="O284" s="128">
        <v>19942.214</v>
      </c>
    </row>
    <row r="285" spans="2:15" s="125" customFormat="1" x14ac:dyDescent="0.3">
      <c r="B285" s="126">
        <v>41306</v>
      </c>
      <c r="C285" s="128">
        <v>326591.84317499999</v>
      </c>
      <c r="D285" s="128">
        <v>283619.90318800003</v>
      </c>
      <c r="E285" s="128">
        <v>42971.939986999998</v>
      </c>
      <c r="L285" s="126">
        <v>41306</v>
      </c>
      <c r="M285" s="128">
        <v>124421.63452399999</v>
      </c>
      <c r="N285" s="128">
        <v>283619.90318800003</v>
      </c>
      <c r="O285" s="128">
        <v>16686.842000000001</v>
      </c>
    </row>
    <row r="286" spans="2:15" s="125" customFormat="1" x14ac:dyDescent="0.3">
      <c r="B286" s="126">
        <v>41334</v>
      </c>
      <c r="C286" s="128">
        <v>508693.634716</v>
      </c>
      <c r="D286" s="128">
        <v>466628.12933800003</v>
      </c>
      <c r="E286" s="128">
        <v>42065.505378000002</v>
      </c>
      <c r="L286" s="126">
        <v>41334</v>
      </c>
      <c r="M286" s="128">
        <v>183008.22615</v>
      </c>
      <c r="N286" s="128">
        <v>466628.12933800003</v>
      </c>
      <c r="O286" s="128">
        <v>18826.593000000001</v>
      </c>
    </row>
    <row r="287" spans="2:15" s="125" customFormat="1" x14ac:dyDescent="0.3">
      <c r="B287" s="126">
        <v>41365</v>
      </c>
      <c r="C287" s="128">
        <v>695624.53989799996</v>
      </c>
      <c r="D287" s="128">
        <v>635197.18155400001</v>
      </c>
      <c r="E287" s="128">
        <v>60427.358344</v>
      </c>
      <c r="L287" s="126">
        <v>41365</v>
      </c>
      <c r="M287" s="128">
        <v>168569.05221600001</v>
      </c>
      <c r="N287" s="128">
        <v>635197.18155400001</v>
      </c>
      <c r="O287" s="128">
        <v>18073.303</v>
      </c>
    </row>
    <row r="288" spans="2:15" s="125" customFormat="1" x14ac:dyDescent="0.3">
      <c r="B288" s="126">
        <v>41395</v>
      </c>
      <c r="C288" s="128">
        <v>878304.05849099997</v>
      </c>
      <c r="D288" s="128">
        <v>797218.10023500002</v>
      </c>
      <c r="E288" s="128">
        <v>81085.958255999998</v>
      </c>
      <c r="L288" s="126">
        <v>41395</v>
      </c>
      <c r="M288" s="128">
        <v>162020.91868100001</v>
      </c>
      <c r="N288" s="128">
        <v>797218.10023500002</v>
      </c>
      <c r="O288" s="128">
        <v>17924.114000000001</v>
      </c>
    </row>
    <row r="289" spans="2:15" s="125" customFormat="1" x14ac:dyDescent="0.3">
      <c r="B289" s="126">
        <v>41426</v>
      </c>
      <c r="C289" s="128">
        <v>1052539.0890889999</v>
      </c>
      <c r="D289" s="128">
        <v>944186.008577</v>
      </c>
      <c r="E289" s="128">
        <v>108353.080512</v>
      </c>
      <c r="L289" s="126">
        <v>41426</v>
      </c>
      <c r="M289" s="128">
        <v>146967.90834200001</v>
      </c>
      <c r="N289" s="128">
        <v>944186.008577</v>
      </c>
      <c r="O289" s="128">
        <v>16328.282999999999</v>
      </c>
    </row>
    <row r="290" spans="2:15" s="125" customFormat="1" x14ac:dyDescent="0.3">
      <c r="B290" s="126">
        <v>41456</v>
      </c>
      <c r="C290" s="128">
        <v>1238454.0972819999</v>
      </c>
      <c r="D290" s="128">
        <v>1112343.1107020001</v>
      </c>
      <c r="E290" s="128">
        <v>126110.98658</v>
      </c>
      <c r="L290" s="126">
        <v>41456</v>
      </c>
      <c r="M290" s="128">
        <v>168157.102125</v>
      </c>
      <c r="N290" s="128">
        <v>1112343.1107020001</v>
      </c>
      <c r="O290" s="128">
        <v>19404.909</v>
      </c>
    </row>
    <row r="291" spans="2:15" s="125" customFormat="1" x14ac:dyDescent="0.3">
      <c r="B291" s="126">
        <v>41487</v>
      </c>
      <c r="C291" s="128">
        <v>1428946.6419550001</v>
      </c>
      <c r="D291" s="128">
        <v>1274702.4126840001</v>
      </c>
      <c r="E291" s="128">
        <v>154244.22927099999</v>
      </c>
      <c r="L291" s="126">
        <v>41487</v>
      </c>
      <c r="M291" s="128">
        <v>162359.301982</v>
      </c>
      <c r="N291" s="128">
        <v>1274702.4126840001</v>
      </c>
      <c r="O291" s="128">
        <v>16410.888999999999</v>
      </c>
    </row>
    <row r="292" spans="2:15" s="125" customFormat="1" x14ac:dyDescent="0.3">
      <c r="B292" s="126">
        <v>41518</v>
      </c>
      <c r="C292" s="128">
        <v>1614259.9342980001</v>
      </c>
      <c r="D292" s="128">
        <v>1445262.2475340001</v>
      </c>
      <c r="E292" s="128">
        <v>168997.68676400001</v>
      </c>
      <c r="L292" s="126">
        <v>41518</v>
      </c>
      <c r="M292" s="128">
        <v>170559.83485000001</v>
      </c>
      <c r="N292" s="128">
        <v>1445262.2475340001</v>
      </c>
      <c r="O292" s="128">
        <v>20139.534</v>
      </c>
    </row>
    <row r="293" spans="2:15" s="125" customFormat="1" x14ac:dyDescent="0.3">
      <c r="B293" s="126">
        <v>41548</v>
      </c>
      <c r="C293" s="128">
        <v>1799553.692612</v>
      </c>
      <c r="D293" s="128">
        <v>1599521.016689</v>
      </c>
      <c r="E293" s="128">
        <v>200032.675923</v>
      </c>
      <c r="L293" s="126">
        <v>41548</v>
      </c>
      <c r="M293" s="128">
        <v>154258.76915499999</v>
      </c>
      <c r="N293" s="128">
        <v>1599521.016689</v>
      </c>
      <c r="O293" s="128">
        <v>16420.715</v>
      </c>
    </row>
    <row r="294" spans="2:15" s="125" customFormat="1" x14ac:dyDescent="0.3">
      <c r="B294" s="126">
        <v>41579</v>
      </c>
      <c r="C294" s="128">
        <v>2001636.6594110001</v>
      </c>
      <c r="D294" s="128">
        <v>1767850.6460609999</v>
      </c>
      <c r="E294" s="128">
        <v>233786.01334999999</v>
      </c>
      <c r="L294" s="126">
        <v>41579</v>
      </c>
      <c r="M294" s="128">
        <v>168329.629372</v>
      </c>
      <c r="N294" s="128">
        <v>1767850.6460609999</v>
      </c>
      <c r="O294" s="128">
        <v>18430.375</v>
      </c>
    </row>
    <row r="295" spans="2:15" s="125" customFormat="1" x14ac:dyDescent="0.3">
      <c r="B295" s="126">
        <v>41609</v>
      </c>
      <c r="C295" s="128">
        <v>2209003.998805</v>
      </c>
      <c r="D295" s="128">
        <v>1949989.468266</v>
      </c>
      <c r="E295" s="128">
        <v>259014.530539</v>
      </c>
      <c r="L295" s="126">
        <v>41609</v>
      </c>
      <c r="M295" s="128">
        <v>182138.822205</v>
      </c>
      <c r="N295" s="128">
        <v>1949989.468266</v>
      </c>
      <c r="O295" s="128">
        <v>20960.868999999999</v>
      </c>
    </row>
    <row r="296" spans="2:15" s="125" customFormat="1" x14ac:dyDescent="0.3">
      <c r="B296" s="126">
        <v>41640</v>
      </c>
      <c r="C296" s="128">
        <v>207036.945706</v>
      </c>
      <c r="D296" s="128">
        <v>175014.288271</v>
      </c>
      <c r="E296" s="128">
        <v>32022.657435000001</v>
      </c>
      <c r="L296" s="126">
        <v>41640</v>
      </c>
      <c r="M296" s="128">
        <v>175014.288271</v>
      </c>
      <c r="N296" s="128">
        <v>175014.288271</v>
      </c>
      <c r="O296" s="128">
        <v>22431.979308000002</v>
      </c>
    </row>
    <row r="297" spans="2:15" s="125" customFormat="1" x14ac:dyDescent="0.3">
      <c r="B297" s="126">
        <v>41671</v>
      </c>
      <c r="C297" s="128">
        <v>321089.42278600001</v>
      </c>
      <c r="D297" s="128">
        <v>311635.73887100001</v>
      </c>
      <c r="E297" s="128">
        <v>9453.6839149999996</v>
      </c>
      <c r="L297" s="126">
        <v>41671</v>
      </c>
      <c r="M297" s="128">
        <v>136621.45060000001</v>
      </c>
      <c r="N297" s="128">
        <v>311635.73887100001</v>
      </c>
      <c r="O297" s="128">
        <v>18076.454223000001</v>
      </c>
    </row>
    <row r="298" spans="2:15" s="125" customFormat="1" x14ac:dyDescent="0.3">
      <c r="B298" s="126">
        <v>41699</v>
      </c>
      <c r="C298" s="128">
        <v>491091.04771900002</v>
      </c>
      <c r="D298" s="128">
        <v>473652.711511</v>
      </c>
      <c r="E298" s="128">
        <v>17438.336208000001</v>
      </c>
      <c r="L298" s="126">
        <v>41699</v>
      </c>
      <c r="M298" s="128">
        <v>162016.97263999999</v>
      </c>
      <c r="N298" s="128">
        <v>473652.711511</v>
      </c>
      <c r="O298" s="128">
        <v>18397.131039</v>
      </c>
    </row>
    <row r="299" spans="2:15" s="125" customFormat="1" x14ac:dyDescent="0.3">
      <c r="B299" s="126">
        <v>41730</v>
      </c>
      <c r="C299" s="128">
        <v>679540.62888800004</v>
      </c>
      <c r="D299" s="128">
        <v>643438.62821800006</v>
      </c>
      <c r="E299" s="128">
        <v>36102.000670000001</v>
      </c>
      <c r="L299" s="126">
        <v>41730</v>
      </c>
      <c r="M299" s="128">
        <v>169785.916707</v>
      </c>
      <c r="N299" s="128">
        <v>643438.62821800006</v>
      </c>
      <c r="O299" s="128">
        <v>21619.302918000001</v>
      </c>
    </row>
    <row r="300" spans="2:15" s="125" customFormat="1" x14ac:dyDescent="0.3">
      <c r="B300" s="126">
        <v>41760</v>
      </c>
      <c r="C300" s="128">
        <v>875137.02020999999</v>
      </c>
      <c r="D300" s="128">
        <v>802795.63160399999</v>
      </c>
      <c r="E300" s="128">
        <v>72341.388605999993</v>
      </c>
      <c r="L300" s="126">
        <v>41760</v>
      </c>
      <c r="M300" s="128">
        <v>159357.003386</v>
      </c>
      <c r="N300" s="128">
        <v>802795.63160399999</v>
      </c>
      <c r="O300" s="128">
        <v>20050.299423</v>
      </c>
    </row>
    <row r="301" spans="2:15" s="125" customFormat="1" x14ac:dyDescent="0.3">
      <c r="B301" s="126">
        <v>41791</v>
      </c>
      <c r="C301" s="128">
        <v>1061893.4995180001</v>
      </c>
      <c r="D301" s="128">
        <v>957657.94332199998</v>
      </c>
      <c r="E301" s="128">
        <v>104235.55619600001</v>
      </c>
      <c r="L301" s="126">
        <v>41791</v>
      </c>
      <c r="M301" s="128">
        <v>154862.31171800001</v>
      </c>
      <c r="N301" s="128">
        <v>957657.94332199998</v>
      </c>
      <c r="O301" s="128">
        <v>18102.716444999998</v>
      </c>
    </row>
    <row r="302" spans="2:15" s="125" customFormat="1" x14ac:dyDescent="0.3">
      <c r="B302" s="126">
        <v>41821</v>
      </c>
      <c r="C302" s="128">
        <v>1274637.6230240001</v>
      </c>
      <c r="D302" s="128">
        <v>1123049.075255</v>
      </c>
      <c r="E302" s="128">
        <v>151588.547769</v>
      </c>
      <c r="L302" s="126">
        <v>41821</v>
      </c>
      <c r="M302" s="128">
        <v>165391.131933</v>
      </c>
      <c r="N302" s="128">
        <v>1123049.075255</v>
      </c>
      <c r="O302" s="128">
        <v>18685.410083999999</v>
      </c>
    </row>
    <row r="303" spans="2:15" s="125" customFormat="1" x14ac:dyDescent="0.3">
      <c r="B303" s="126">
        <v>41852</v>
      </c>
      <c r="C303" s="128">
        <v>1482967.1770570001</v>
      </c>
      <c r="D303" s="128">
        <v>1281502.5043339999</v>
      </c>
      <c r="E303" s="128">
        <v>201464.672723</v>
      </c>
      <c r="L303" s="126">
        <v>41852</v>
      </c>
      <c r="M303" s="128">
        <v>158453.42907899999</v>
      </c>
      <c r="N303" s="128">
        <v>1281502.5043339999</v>
      </c>
      <c r="O303" s="128">
        <v>19522.404407000002</v>
      </c>
    </row>
    <row r="304" spans="2:15" s="125" customFormat="1" x14ac:dyDescent="0.3">
      <c r="B304" s="126">
        <v>41883</v>
      </c>
      <c r="C304" s="128">
        <v>1696528.834392</v>
      </c>
      <c r="D304" s="128">
        <v>1463850.853845</v>
      </c>
      <c r="E304" s="128">
        <v>232677.98054700001</v>
      </c>
      <c r="L304" s="126">
        <v>41883</v>
      </c>
      <c r="M304" s="128">
        <v>182348.34951100001</v>
      </c>
      <c r="N304" s="128">
        <v>1463850.853845</v>
      </c>
      <c r="O304" s="128">
        <v>20510.489298</v>
      </c>
    </row>
    <row r="305" spans="2:15" s="125" customFormat="1" x14ac:dyDescent="0.3">
      <c r="B305" s="126">
        <v>41913</v>
      </c>
      <c r="C305" s="128">
        <v>1903300.020454</v>
      </c>
      <c r="D305" s="128">
        <v>1624922.6500969999</v>
      </c>
      <c r="E305" s="128">
        <v>278377.37035699998</v>
      </c>
      <c r="L305" s="126">
        <v>41913</v>
      </c>
      <c r="M305" s="128">
        <v>161071.796252</v>
      </c>
      <c r="N305" s="128">
        <v>1624922.6500969999</v>
      </c>
      <c r="O305" s="128">
        <v>17050.964735000001</v>
      </c>
    </row>
    <row r="306" spans="2:15" s="125" customFormat="1" x14ac:dyDescent="0.3">
      <c r="B306" s="126">
        <v>41944</v>
      </c>
      <c r="C306" s="128">
        <v>2114863.0704859998</v>
      </c>
      <c r="D306" s="128">
        <v>1781721.1406690001</v>
      </c>
      <c r="E306" s="128">
        <v>333141.929817</v>
      </c>
      <c r="L306" s="126">
        <v>41944</v>
      </c>
      <c r="M306" s="128">
        <v>156798.49057200001</v>
      </c>
      <c r="N306" s="128">
        <v>1781721.1406690001</v>
      </c>
      <c r="O306" s="128">
        <v>16418.750496000001</v>
      </c>
    </row>
    <row r="307" spans="2:15" s="125" customFormat="1" x14ac:dyDescent="0.3">
      <c r="B307" s="126">
        <v>41974</v>
      </c>
      <c r="C307" s="128">
        <v>2342292.6963200001</v>
      </c>
      <c r="D307" s="128">
        <v>1959234.6484099999</v>
      </c>
      <c r="E307" s="128">
        <v>383058.04791000002</v>
      </c>
      <c r="L307" s="126">
        <v>41974</v>
      </c>
      <c r="M307" s="128">
        <v>177513.50774100001</v>
      </c>
      <c r="N307" s="128">
        <v>1959234.6484099999</v>
      </c>
      <c r="O307" s="128">
        <v>17263.321030999999</v>
      </c>
    </row>
    <row r="308" spans="2:15" s="125" customFormat="1" x14ac:dyDescent="0.3">
      <c r="B308" s="126">
        <v>42005</v>
      </c>
      <c r="C308" s="128">
        <v>199876.251468</v>
      </c>
      <c r="D308" s="128">
        <v>140561.46718000001</v>
      </c>
      <c r="E308" s="128">
        <v>59314.784288000003</v>
      </c>
      <c r="L308" s="126">
        <v>42005</v>
      </c>
      <c r="M308" s="128">
        <v>140561.46718000001</v>
      </c>
      <c r="N308" s="128">
        <v>140561.46718000001</v>
      </c>
      <c r="O308" s="128">
        <v>13064.082624000001</v>
      </c>
    </row>
    <row r="309" spans="2:15" s="125" customFormat="1" x14ac:dyDescent="0.3">
      <c r="B309" s="126">
        <v>42036</v>
      </c>
      <c r="C309" s="128">
        <v>368822.93518600002</v>
      </c>
      <c r="D309" s="128">
        <v>249046.05306499999</v>
      </c>
      <c r="E309" s="128">
        <v>119776.882121</v>
      </c>
      <c r="L309" s="126">
        <v>42036</v>
      </c>
      <c r="M309" s="128">
        <v>108484.58588499999</v>
      </c>
      <c r="N309" s="128">
        <v>249046.05306499999</v>
      </c>
      <c r="O309" s="128">
        <v>9690.7674590000006</v>
      </c>
    </row>
    <row r="310" spans="2:15" s="125" customFormat="1" x14ac:dyDescent="0.3">
      <c r="B310" s="126">
        <v>42064</v>
      </c>
      <c r="C310" s="128">
        <v>513057.86573000002</v>
      </c>
      <c r="D310" s="128">
        <v>390764.94838000002</v>
      </c>
      <c r="E310" s="128">
        <v>122292.91735</v>
      </c>
      <c r="L310" s="126">
        <v>42064</v>
      </c>
      <c r="M310" s="128">
        <v>141718.895315</v>
      </c>
      <c r="N310" s="128">
        <v>390764.94838000002</v>
      </c>
      <c r="O310" s="128">
        <v>10869.791874</v>
      </c>
    </row>
    <row r="311" spans="2:15" s="125" customFormat="1" x14ac:dyDescent="0.3">
      <c r="B311" s="126">
        <v>42095</v>
      </c>
      <c r="C311" s="128">
        <v>688960.20658600004</v>
      </c>
      <c r="D311" s="128">
        <v>533465.76092200004</v>
      </c>
      <c r="E311" s="128">
        <v>155494.445664</v>
      </c>
      <c r="L311" s="126">
        <v>42095</v>
      </c>
      <c r="M311" s="128">
        <v>142700.812542</v>
      </c>
      <c r="N311" s="128">
        <v>533465.76092200004</v>
      </c>
      <c r="O311" s="128">
        <v>12132.61938</v>
      </c>
    </row>
    <row r="312" spans="2:15" s="125" customFormat="1" x14ac:dyDescent="0.3">
      <c r="B312" s="126">
        <v>42125</v>
      </c>
      <c r="C312" s="128">
        <v>877760.32471099996</v>
      </c>
      <c r="D312" s="128">
        <v>665111.30438400002</v>
      </c>
      <c r="E312" s="128">
        <v>212649.02032700001</v>
      </c>
      <c r="L312" s="126">
        <v>42125</v>
      </c>
      <c r="M312" s="128">
        <v>131645.543462</v>
      </c>
      <c r="N312" s="128">
        <v>665111.30438400002</v>
      </c>
      <c r="O312" s="128">
        <v>9974.6068469999991</v>
      </c>
    </row>
    <row r="313" spans="2:15" s="125" customFormat="1" x14ac:dyDescent="0.3">
      <c r="B313" s="126">
        <v>42156</v>
      </c>
      <c r="C313" s="128">
        <v>1067304.9993489999</v>
      </c>
      <c r="D313" s="128">
        <v>809457.82826800004</v>
      </c>
      <c r="E313" s="128">
        <v>257847.17108100001</v>
      </c>
      <c r="L313" s="126">
        <v>42156</v>
      </c>
      <c r="M313" s="128">
        <v>144346.52388399999</v>
      </c>
      <c r="N313" s="128">
        <v>809457.82826800004</v>
      </c>
      <c r="O313" s="128">
        <v>13366.320679</v>
      </c>
    </row>
    <row r="314" spans="2:15" s="125" customFormat="1" x14ac:dyDescent="0.3">
      <c r="B314" s="126">
        <v>42186</v>
      </c>
      <c r="C314" s="128">
        <v>1260466.131815</v>
      </c>
      <c r="D314" s="128">
        <v>960749.44365100004</v>
      </c>
      <c r="E314" s="128">
        <v>299716.68816399999</v>
      </c>
      <c r="L314" s="126">
        <v>42186</v>
      </c>
      <c r="M314" s="128">
        <v>151291.615383</v>
      </c>
      <c r="N314" s="128">
        <v>960749.44365100004</v>
      </c>
      <c r="O314" s="128">
        <v>13905.642206</v>
      </c>
    </row>
    <row r="315" spans="2:15" s="125" customFormat="1" x14ac:dyDescent="0.3">
      <c r="B315" s="126">
        <v>42217</v>
      </c>
      <c r="C315" s="128">
        <v>1456627.5371389999</v>
      </c>
      <c r="D315" s="128">
        <v>1097222.655278</v>
      </c>
      <c r="E315" s="128">
        <v>359404.88186099997</v>
      </c>
      <c r="L315" s="126">
        <v>42217</v>
      </c>
      <c r="M315" s="128">
        <v>136473.21162700001</v>
      </c>
      <c r="N315" s="128">
        <v>1097222.655278</v>
      </c>
      <c r="O315" s="128">
        <v>11349.459695</v>
      </c>
    </row>
    <row r="316" spans="2:15" s="125" customFormat="1" x14ac:dyDescent="0.3">
      <c r="B316" s="126">
        <v>42248</v>
      </c>
      <c r="C316" s="128">
        <v>1661550.1251429999</v>
      </c>
      <c r="D316" s="128">
        <v>1242539.7024620001</v>
      </c>
      <c r="E316" s="128">
        <v>419010.42268100003</v>
      </c>
      <c r="L316" s="126">
        <v>42248</v>
      </c>
      <c r="M316" s="128">
        <v>145317.047184</v>
      </c>
      <c r="N316" s="128">
        <v>1242539.7024620001</v>
      </c>
      <c r="O316" s="128">
        <v>10283.270388999999</v>
      </c>
    </row>
    <row r="317" spans="2:15" s="125" customFormat="1" x14ac:dyDescent="0.3">
      <c r="B317" s="126">
        <v>42278</v>
      </c>
      <c r="C317" s="128">
        <v>1853739.1481689999</v>
      </c>
      <c r="D317" s="128">
        <v>1373442.4956749999</v>
      </c>
      <c r="E317" s="128">
        <v>480296.65249399998</v>
      </c>
      <c r="L317" s="126">
        <v>42278</v>
      </c>
      <c r="M317" s="128">
        <v>130902.793213</v>
      </c>
      <c r="N317" s="128">
        <v>1373442.4956749999</v>
      </c>
      <c r="O317" s="128">
        <v>9341.7289899999996</v>
      </c>
    </row>
    <row r="318" spans="2:15" s="125" customFormat="1" x14ac:dyDescent="0.3">
      <c r="B318" s="126">
        <v>42309</v>
      </c>
      <c r="C318" s="128">
        <v>2050332.1143400001</v>
      </c>
      <c r="D318" s="128">
        <v>1516058.9718869999</v>
      </c>
      <c r="E318" s="128">
        <v>534273.14245299995</v>
      </c>
      <c r="L318" s="126">
        <v>42309</v>
      </c>
      <c r="M318" s="128">
        <v>142616.47621200001</v>
      </c>
      <c r="N318" s="128">
        <v>1516058.9718869999</v>
      </c>
      <c r="O318" s="128">
        <v>9666.9133399999992</v>
      </c>
    </row>
    <row r="319" spans="2:15" s="125" customFormat="1" x14ac:dyDescent="0.3">
      <c r="B319" s="126">
        <v>42339</v>
      </c>
      <c r="C319" s="128">
        <v>2273468.224192</v>
      </c>
      <c r="D319" s="128">
        <v>1679564.497587</v>
      </c>
      <c r="E319" s="128">
        <v>593903.72660499997</v>
      </c>
      <c r="L319" s="126">
        <v>42339</v>
      </c>
      <c r="M319" s="128">
        <v>163505.5257</v>
      </c>
      <c r="N319" s="128">
        <v>1679564.497587</v>
      </c>
      <c r="O319" s="128">
        <v>10506.800786</v>
      </c>
    </row>
    <row r="320" spans="2:15" s="125" customFormat="1" x14ac:dyDescent="0.3">
      <c r="B320" s="126">
        <v>42370</v>
      </c>
      <c r="C320" s="128">
        <v>169398.91790100001</v>
      </c>
      <c r="D320" s="128">
        <v>112546.94099</v>
      </c>
      <c r="E320" s="128">
        <v>56851.976910999998</v>
      </c>
      <c r="L320" s="126">
        <v>42370</v>
      </c>
      <c r="M320" s="128">
        <v>112546.94099</v>
      </c>
      <c r="N320" s="128">
        <v>112546.94099</v>
      </c>
      <c r="O320" s="128">
        <v>7526.2089999999998</v>
      </c>
    </row>
    <row r="321" spans="2:15" s="125" customFormat="1" x14ac:dyDescent="0.3">
      <c r="B321" s="126">
        <v>42401</v>
      </c>
      <c r="C321" s="128">
        <v>291106.07647799997</v>
      </c>
      <c r="D321" s="128">
        <v>206105.035829</v>
      </c>
      <c r="E321" s="128">
        <v>85001.040649000002</v>
      </c>
      <c r="L321" s="126">
        <v>42401</v>
      </c>
      <c r="M321" s="128">
        <v>93558.094838999998</v>
      </c>
      <c r="N321" s="128">
        <v>206105.035829</v>
      </c>
      <c r="O321" s="128">
        <v>7373.2629999999999</v>
      </c>
    </row>
    <row r="322" spans="2:15" s="125" customFormat="1" x14ac:dyDescent="0.3">
      <c r="B322" s="126">
        <v>42430</v>
      </c>
      <c r="C322" s="128">
        <v>446204.254693</v>
      </c>
      <c r="D322" s="128">
        <v>336292.80136500002</v>
      </c>
      <c r="E322" s="128">
        <v>109911.453328</v>
      </c>
      <c r="L322" s="126">
        <v>42430</v>
      </c>
      <c r="M322" s="128">
        <v>130187.76553600001</v>
      </c>
      <c r="N322" s="128">
        <v>336292.80136500002</v>
      </c>
      <c r="O322" s="128">
        <v>7711.8429999999998</v>
      </c>
    </row>
    <row r="323" spans="2:15" s="125" customFormat="1" x14ac:dyDescent="0.3">
      <c r="B323" s="126">
        <v>42461</v>
      </c>
      <c r="C323" s="128">
        <v>612892.88639</v>
      </c>
      <c r="D323" s="128">
        <v>463121.95419600001</v>
      </c>
      <c r="E323" s="128">
        <v>149770.93219399999</v>
      </c>
      <c r="L323" s="126">
        <v>42461</v>
      </c>
      <c r="M323" s="128">
        <v>126829.152831</v>
      </c>
      <c r="N323" s="128">
        <v>463121.95419600001</v>
      </c>
      <c r="O323" s="128">
        <v>8705.6970000000001</v>
      </c>
    </row>
    <row r="324" spans="2:15" s="125" customFormat="1" x14ac:dyDescent="0.3">
      <c r="B324" s="126">
        <v>42491</v>
      </c>
      <c r="C324" s="128">
        <v>788602.95129899995</v>
      </c>
      <c r="D324" s="128">
        <v>593989.39691600006</v>
      </c>
      <c r="E324" s="128">
        <v>194613.55438300001</v>
      </c>
      <c r="L324" s="126">
        <v>42491</v>
      </c>
      <c r="M324" s="128">
        <v>130867.44272000001</v>
      </c>
      <c r="N324" s="128">
        <v>593989.39691600006</v>
      </c>
      <c r="O324" s="128">
        <v>9401.4290000000001</v>
      </c>
    </row>
    <row r="325" spans="2:15" s="125" customFormat="1" x14ac:dyDescent="0.3">
      <c r="B325" s="126">
        <v>42522</v>
      </c>
      <c r="C325" s="128">
        <v>965207.52729500004</v>
      </c>
      <c r="D325" s="128">
        <v>725251.73542799999</v>
      </c>
      <c r="E325" s="128">
        <v>239955.79186699999</v>
      </c>
      <c r="L325" s="126">
        <v>42522</v>
      </c>
      <c r="M325" s="128">
        <v>131262.33851199999</v>
      </c>
      <c r="N325" s="128">
        <v>725251.73542799999</v>
      </c>
      <c r="O325" s="128">
        <v>9836.3610000000008</v>
      </c>
    </row>
    <row r="326" spans="2:15" s="125" customFormat="1" x14ac:dyDescent="0.3">
      <c r="B326" s="126">
        <v>42552</v>
      </c>
      <c r="C326" s="128">
        <v>1145866.7426769999</v>
      </c>
      <c r="D326" s="128">
        <v>857563.874893</v>
      </c>
      <c r="E326" s="128">
        <v>288302.867784</v>
      </c>
      <c r="L326" s="126">
        <v>42552</v>
      </c>
      <c r="M326" s="128">
        <v>132312.13946499999</v>
      </c>
      <c r="N326" s="128">
        <v>857563.874893</v>
      </c>
      <c r="O326" s="128">
        <v>10612.173000000001</v>
      </c>
    </row>
    <row r="327" spans="2:15" s="125" customFormat="1" x14ac:dyDescent="0.3">
      <c r="B327" s="126">
        <v>42583</v>
      </c>
      <c r="C327" s="128">
        <v>1334697.431114</v>
      </c>
      <c r="D327" s="128">
        <v>996297.94682900002</v>
      </c>
      <c r="E327" s="128">
        <v>338399.48428500001</v>
      </c>
      <c r="L327" s="126">
        <v>42583</v>
      </c>
      <c r="M327" s="128">
        <v>138734.07193599999</v>
      </c>
      <c r="N327" s="128">
        <v>996297.94682900002</v>
      </c>
      <c r="O327" s="128">
        <v>10714.236000000001</v>
      </c>
    </row>
    <row r="328" spans="2:15" s="125" customFormat="1" x14ac:dyDescent="0.3">
      <c r="B328" s="126">
        <v>42614</v>
      </c>
      <c r="C328" s="128">
        <v>1518137.4211929999</v>
      </c>
      <c r="D328" s="128">
        <v>1139307.7338090001</v>
      </c>
      <c r="E328" s="128">
        <v>378829.68738399999</v>
      </c>
      <c r="L328" s="126">
        <v>42614</v>
      </c>
      <c r="M328" s="128">
        <v>143009.78698</v>
      </c>
      <c r="N328" s="128">
        <v>1139307.7338090001</v>
      </c>
      <c r="O328" s="128">
        <v>10513.215</v>
      </c>
    </row>
    <row r="329" spans="2:15" s="125" customFormat="1" x14ac:dyDescent="0.3">
      <c r="B329" s="126">
        <v>42644</v>
      </c>
      <c r="C329" s="128">
        <v>1694973.8355479999</v>
      </c>
      <c r="D329" s="128">
        <v>1267979.0082650001</v>
      </c>
      <c r="E329" s="128">
        <v>426994.82728299999</v>
      </c>
      <c r="L329" s="126">
        <v>42644</v>
      </c>
      <c r="M329" s="128">
        <v>128671.274456</v>
      </c>
      <c r="N329" s="128">
        <v>1267979.0082650001</v>
      </c>
      <c r="O329" s="128">
        <v>9400.85</v>
      </c>
    </row>
    <row r="330" spans="2:15" s="125" customFormat="1" x14ac:dyDescent="0.3">
      <c r="B330" s="126">
        <v>42675</v>
      </c>
      <c r="C330" s="128">
        <v>1888534.5621110001</v>
      </c>
      <c r="D330" s="128">
        <v>1418455.803664</v>
      </c>
      <c r="E330" s="128">
        <v>470078.758447</v>
      </c>
      <c r="L330" s="126">
        <v>42675</v>
      </c>
      <c r="M330" s="128">
        <v>150476.795399</v>
      </c>
      <c r="N330" s="128">
        <v>1418455.803664</v>
      </c>
      <c r="O330" s="128">
        <v>11215.136</v>
      </c>
    </row>
    <row r="331" spans="2:15" s="125" customFormat="1" x14ac:dyDescent="0.3">
      <c r="B331" s="126">
        <v>42705</v>
      </c>
      <c r="C331" s="128">
        <v>2097631.192793</v>
      </c>
      <c r="D331" s="128">
        <v>1587926.2189819999</v>
      </c>
      <c r="E331" s="128">
        <v>509704.973811</v>
      </c>
      <c r="L331" s="126">
        <v>42705</v>
      </c>
      <c r="M331" s="128">
        <v>169470.41531800001</v>
      </c>
      <c r="N331" s="128">
        <v>1587926.2189819999</v>
      </c>
      <c r="O331" s="128">
        <v>12297.887000000001</v>
      </c>
    </row>
    <row r="332" spans="2:15" s="125" customFormat="1" x14ac:dyDescent="0.3">
      <c r="B332" s="126">
        <v>42736</v>
      </c>
      <c r="C332" s="128">
        <v>180273.31534100001</v>
      </c>
      <c r="D332" s="128">
        <v>131596.04469400001</v>
      </c>
      <c r="E332" s="128">
        <v>48677.270646999998</v>
      </c>
      <c r="L332" s="126">
        <v>42736</v>
      </c>
      <c r="M332" s="128">
        <v>131596.04469400001</v>
      </c>
      <c r="N332" s="128">
        <v>131596.04469400001</v>
      </c>
      <c r="O332" s="128">
        <v>12968.866</v>
      </c>
    </row>
    <row r="333" spans="2:15" s="125" customFormat="1" x14ac:dyDescent="0.3">
      <c r="B333" s="126">
        <v>42767</v>
      </c>
      <c r="C333" s="128">
        <v>299120.95271899999</v>
      </c>
      <c r="D333" s="128">
        <v>261382.56465799999</v>
      </c>
      <c r="E333" s="128">
        <v>37738.388060999998</v>
      </c>
      <c r="L333" s="126">
        <v>42767</v>
      </c>
      <c r="M333" s="128">
        <v>129786.51996400001</v>
      </c>
      <c r="N333" s="128">
        <v>261382.56465799999</v>
      </c>
      <c r="O333" s="128">
        <v>12491.898999999999</v>
      </c>
    </row>
    <row r="334" spans="2:15" s="125" customFormat="1" x14ac:dyDescent="0.3">
      <c r="B334" s="126">
        <v>42795</v>
      </c>
      <c r="C334" s="128">
        <v>478368.82023700001</v>
      </c>
      <c r="D334" s="128">
        <v>417923.72998800001</v>
      </c>
      <c r="E334" s="128">
        <v>60445.090249000001</v>
      </c>
      <c r="L334" s="126">
        <v>42795</v>
      </c>
      <c r="M334" s="128">
        <v>156541.16532999999</v>
      </c>
      <c r="N334" s="128">
        <v>417923.72998800001</v>
      </c>
      <c r="O334" s="128">
        <v>15357.543</v>
      </c>
    </row>
    <row r="335" spans="2:15" s="125" customFormat="1" x14ac:dyDescent="0.3">
      <c r="B335" s="126">
        <v>42826</v>
      </c>
      <c r="C335" s="128">
        <v>656132.212741</v>
      </c>
      <c r="D335" s="128">
        <v>559175.06225700001</v>
      </c>
      <c r="E335" s="128">
        <v>96957.150483999998</v>
      </c>
      <c r="L335" s="126">
        <v>42826</v>
      </c>
      <c r="M335" s="128">
        <v>141251.33226900001</v>
      </c>
      <c r="N335" s="128">
        <v>559175.06225700001</v>
      </c>
      <c r="O335" s="128">
        <v>13063.183999999999</v>
      </c>
    </row>
    <row r="336" spans="2:15" s="125" customFormat="1" x14ac:dyDescent="0.3">
      <c r="B336" s="126">
        <v>42856</v>
      </c>
      <c r="C336" s="128">
        <v>845220.57729599997</v>
      </c>
      <c r="D336" s="128">
        <v>708340.60642099997</v>
      </c>
      <c r="E336" s="128">
        <v>136879.970875</v>
      </c>
      <c r="L336" s="126">
        <v>42856</v>
      </c>
      <c r="M336" s="128">
        <v>149165.54416399999</v>
      </c>
      <c r="N336" s="128">
        <v>708340.60642099997</v>
      </c>
      <c r="O336" s="128">
        <v>14133.347</v>
      </c>
    </row>
    <row r="337" spans="2:15" s="125" customFormat="1" x14ac:dyDescent="0.3">
      <c r="B337" s="126">
        <v>42887</v>
      </c>
      <c r="C337" s="128">
        <v>1039975.136254</v>
      </c>
      <c r="D337" s="128">
        <v>861877.66113400005</v>
      </c>
      <c r="E337" s="128">
        <v>178097.47511999999</v>
      </c>
      <c r="L337" s="126">
        <v>42887</v>
      </c>
      <c r="M337" s="128">
        <v>153537.05471299999</v>
      </c>
      <c r="N337" s="128">
        <v>861877.66113400005</v>
      </c>
      <c r="O337" s="128">
        <v>13108.543</v>
      </c>
    </row>
    <row r="338" spans="2:15" s="125" customFormat="1" x14ac:dyDescent="0.3">
      <c r="B338" s="126">
        <v>42917</v>
      </c>
      <c r="C338" s="128">
        <v>1232094.2640579999</v>
      </c>
      <c r="D338" s="128">
        <v>1009146.9643690001</v>
      </c>
      <c r="E338" s="128">
        <v>222947.29968900001</v>
      </c>
      <c r="L338" s="126">
        <v>42917</v>
      </c>
      <c r="M338" s="128">
        <v>147269.303235</v>
      </c>
      <c r="N338" s="128">
        <v>1009146.9643690001</v>
      </c>
      <c r="O338" s="128">
        <v>11865.583000000001</v>
      </c>
    </row>
    <row r="339" spans="2:15" s="125" customFormat="1" x14ac:dyDescent="0.3">
      <c r="B339" s="126">
        <v>42948</v>
      </c>
      <c r="C339" s="128">
        <v>1430136.966239</v>
      </c>
      <c r="D339" s="128">
        <v>1167143.621295</v>
      </c>
      <c r="E339" s="128">
        <v>262993.34494400001</v>
      </c>
      <c r="L339" s="126">
        <v>42948</v>
      </c>
      <c r="M339" s="128">
        <v>157996.656926</v>
      </c>
      <c r="N339" s="128">
        <v>1167143.621295</v>
      </c>
      <c r="O339" s="128">
        <v>11766.552</v>
      </c>
    </row>
    <row r="340" spans="2:15" s="125" customFormat="1" x14ac:dyDescent="0.3">
      <c r="B340" s="126">
        <v>42979</v>
      </c>
      <c r="C340" s="128">
        <v>1628080.482657</v>
      </c>
      <c r="D340" s="128">
        <v>1337710.7997280001</v>
      </c>
      <c r="E340" s="128">
        <v>290369.682929</v>
      </c>
      <c r="L340" s="126">
        <v>42979</v>
      </c>
      <c r="M340" s="128">
        <v>170567.17843299999</v>
      </c>
      <c r="N340" s="128">
        <v>1337710.7997280001</v>
      </c>
      <c r="O340" s="128">
        <v>13602.554</v>
      </c>
    </row>
    <row r="341" spans="2:15" s="125" customFormat="1" x14ac:dyDescent="0.3">
      <c r="B341" s="126">
        <v>43009</v>
      </c>
      <c r="C341" s="128">
        <v>1815983.5421279999</v>
      </c>
      <c r="D341" s="128">
        <v>1488715.088949</v>
      </c>
      <c r="E341" s="128">
        <v>327268.453179</v>
      </c>
      <c r="L341" s="126">
        <v>43009</v>
      </c>
      <c r="M341" s="128">
        <v>151004.28922100001</v>
      </c>
      <c r="N341" s="128">
        <v>1488715.088949</v>
      </c>
      <c r="O341" s="128">
        <v>12135.540999999999</v>
      </c>
    </row>
    <row r="342" spans="2:15" s="125" customFormat="1" x14ac:dyDescent="0.3">
      <c r="B342" s="126">
        <v>43040</v>
      </c>
      <c r="C342" s="128">
        <v>2031822.1329999999</v>
      </c>
      <c r="D342" s="128">
        <v>1666120.5556940001</v>
      </c>
      <c r="E342" s="128">
        <v>365701.57730599999</v>
      </c>
      <c r="L342" s="126">
        <v>43040</v>
      </c>
      <c r="M342" s="128">
        <v>177405.46674500001</v>
      </c>
      <c r="N342" s="128">
        <v>1666120.5556940001</v>
      </c>
      <c r="O342" s="128">
        <v>15329.704</v>
      </c>
    </row>
    <row r="343" spans="2:15" s="125" customFormat="1" x14ac:dyDescent="0.3">
      <c r="B343" s="126">
        <v>43070</v>
      </c>
      <c r="C343" s="128">
        <v>2263344.924081</v>
      </c>
      <c r="D343" s="128">
        <v>1843792.940769</v>
      </c>
      <c r="E343" s="128">
        <v>419551.983312</v>
      </c>
      <c r="L343" s="126">
        <v>43070</v>
      </c>
      <c r="M343" s="128">
        <v>177672.385075</v>
      </c>
      <c r="N343" s="128">
        <v>1843792.940769</v>
      </c>
      <c r="O343" s="128">
        <v>14927.609</v>
      </c>
    </row>
    <row r="344" spans="2:15" s="125" customFormat="1" x14ac:dyDescent="0.3">
      <c r="B344" s="126">
        <v>43101</v>
      </c>
      <c r="C344" s="128">
        <v>199469.12992899999</v>
      </c>
      <c r="D344" s="128">
        <v>181150.51906200001</v>
      </c>
      <c r="E344" s="128">
        <v>18318.610866999999</v>
      </c>
      <c r="L344" s="126">
        <v>43101</v>
      </c>
      <c r="M344" s="128">
        <v>181150.51906200001</v>
      </c>
      <c r="N344" s="128">
        <v>181150.51906200001</v>
      </c>
      <c r="O344" s="128">
        <v>18768.212</v>
      </c>
    </row>
    <row r="345" spans="2:15" s="125" customFormat="1" x14ac:dyDescent="0.3">
      <c r="B345" s="126">
        <v>43132</v>
      </c>
      <c r="C345" s="128">
        <v>370017.63428100001</v>
      </c>
      <c r="D345" s="128">
        <v>319495.45800400001</v>
      </c>
      <c r="E345" s="128">
        <v>50522.176276999999</v>
      </c>
      <c r="L345" s="126">
        <v>43132</v>
      </c>
      <c r="M345" s="128">
        <v>138344.93894200001</v>
      </c>
      <c r="N345" s="128">
        <v>319495.45800400001</v>
      </c>
      <c r="O345" s="128">
        <v>15792.157976</v>
      </c>
    </row>
    <row r="346" spans="2:15" s="125" customFormat="1" x14ac:dyDescent="0.3">
      <c r="B346" s="126">
        <v>43160</v>
      </c>
      <c r="C346" s="128">
        <v>543917.92306199996</v>
      </c>
      <c r="D346" s="128">
        <v>499189.87623599998</v>
      </c>
      <c r="E346" s="128">
        <v>44728.046825999998</v>
      </c>
      <c r="L346" s="126">
        <v>43160</v>
      </c>
      <c r="M346" s="128">
        <v>179694.418232</v>
      </c>
      <c r="N346" s="128">
        <v>499189.87623599998</v>
      </c>
      <c r="O346" s="128">
        <v>18292.790487999999</v>
      </c>
    </row>
    <row r="347" spans="2:15" s="125" customFormat="1" x14ac:dyDescent="0.3">
      <c r="B347" s="126">
        <v>43191</v>
      </c>
      <c r="C347" s="128">
        <v>742854.21002799994</v>
      </c>
      <c r="D347" s="128">
        <v>671909.01011300005</v>
      </c>
      <c r="E347" s="128">
        <v>70945.199915000005</v>
      </c>
      <c r="L347" s="126">
        <v>43191</v>
      </c>
      <c r="M347" s="128">
        <v>172719.13387699999</v>
      </c>
      <c r="N347" s="128">
        <v>671909.01011300005</v>
      </c>
      <c r="O347" s="128">
        <v>18670.633999999998</v>
      </c>
    </row>
    <row r="348" spans="2:15" s="125" customFormat="1" x14ac:dyDescent="0.3">
      <c r="B348" s="126">
        <v>43221</v>
      </c>
      <c r="C348" s="128">
        <v>954446.10785399994</v>
      </c>
      <c r="D348" s="128">
        <v>860086.31656599999</v>
      </c>
      <c r="E348" s="128">
        <v>94359.791287999993</v>
      </c>
      <c r="L348" s="126">
        <v>43221</v>
      </c>
      <c r="M348" s="128">
        <v>188177.306453</v>
      </c>
      <c r="N348" s="128">
        <v>860086.31656599999</v>
      </c>
      <c r="O348" s="128">
        <v>19963.743999999999</v>
      </c>
    </row>
    <row r="349" spans="2:15" s="125" customFormat="1" x14ac:dyDescent="0.3">
      <c r="B349" s="126">
        <v>43252</v>
      </c>
      <c r="C349" s="128">
        <v>1170042.4719479999</v>
      </c>
      <c r="D349" s="128">
        <v>1034776.9387159999</v>
      </c>
      <c r="E349" s="128">
        <v>135265.53323199999</v>
      </c>
      <c r="L349" s="126">
        <v>43252</v>
      </c>
      <c r="M349" s="128">
        <v>174690.62215000001</v>
      </c>
      <c r="N349" s="128">
        <v>1034776.9387159999</v>
      </c>
      <c r="O349" s="128">
        <v>18637.793000000001</v>
      </c>
    </row>
    <row r="350" spans="2:15" s="125" customFormat="1" x14ac:dyDescent="0.3">
      <c r="B350" s="126">
        <v>43282</v>
      </c>
      <c r="C350" s="128">
        <v>1384445.013207</v>
      </c>
      <c r="D350" s="128">
        <v>1221691.19303</v>
      </c>
      <c r="E350" s="128">
        <v>162753.82017699999</v>
      </c>
      <c r="L350" s="126">
        <v>43282</v>
      </c>
      <c r="M350" s="128">
        <v>186914.25431399999</v>
      </c>
      <c r="N350" s="128">
        <v>1221691.19303</v>
      </c>
      <c r="O350" s="128">
        <v>19342.358</v>
      </c>
    </row>
    <row r="351" spans="2:15" s="125" customFormat="1" x14ac:dyDescent="0.3">
      <c r="B351" s="126">
        <v>43313</v>
      </c>
      <c r="C351" s="128">
        <v>1601394.129556</v>
      </c>
      <c r="D351" s="128">
        <v>1412343.2514909999</v>
      </c>
      <c r="E351" s="128">
        <v>189050.878065</v>
      </c>
      <c r="L351" s="126">
        <v>43313</v>
      </c>
      <c r="M351" s="128">
        <v>190652.05846100001</v>
      </c>
      <c r="N351" s="128">
        <v>1412343.2514909999</v>
      </c>
      <c r="O351" s="128">
        <v>20519.071</v>
      </c>
    </row>
    <row r="352" spans="2:15" s="125" customFormat="1" x14ac:dyDescent="0.3">
      <c r="B352" s="126">
        <v>43344</v>
      </c>
      <c r="C352" s="128">
        <v>1826791.825276</v>
      </c>
      <c r="D352" s="128">
        <v>1607477.68983</v>
      </c>
      <c r="E352" s="128">
        <v>219314.135446</v>
      </c>
      <c r="L352" s="126">
        <v>43344</v>
      </c>
      <c r="M352" s="128">
        <v>195134.43833899999</v>
      </c>
      <c r="N352" s="128">
        <v>1607477.68983</v>
      </c>
      <c r="O352" s="128">
        <v>19944.484</v>
      </c>
    </row>
    <row r="353" spans="2:17" s="125" customFormat="1" x14ac:dyDescent="0.3">
      <c r="B353" s="126">
        <v>43374</v>
      </c>
      <c r="C353" s="128">
        <v>2041551.2087020001</v>
      </c>
      <c r="D353" s="128">
        <v>1789263.32161</v>
      </c>
      <c r="E353" s="128">
        <v>252287.88709199999</v>
      </c>
      <c r="L353" s="126">
        <v>43374</v>
      </c>
      <c r="M353" s="128">
        <v>181785.63178</v>
      </c>
      <c r="N353" s="128">
        <v>1789263.32161</v>
      </c>
      <c r="O353" s="128">
        <v>22047.866999999998</v>
      </c>
    </row>
    <row r="354" spans="2:17" s="125" customFormat="1" x14ac:dyDescent="0.3">
      <c r="B354" s="126">
        <v>43405</v>
      </c>
      <c r="C354" s="128">
        <v>2265845.4125780002</v>
      </c>
      <c r="D354" s="128">
        <v>1971698.3023860001</v>
      </c>
      <c r="E354" s="128">
        <v>294147.11019199999</v>
      </c>
      <c r="L354" s="126">
        <v>43405</v>
      </c>
      <c r="M354" s="128">
        <v>182434.98077600001</v>
      </c>
      <c r="N354" s="128">
        <v>1971698.3023860001</v>
      </c>
      <c r="O354" s="128">
        <v>24156.844000000001</v>
      </c>
    </row>
    <row r="355" spans="2:17" s="125" customFormat="1" x14ac:dyDescent="0.3">
      <c r="B355" s="126">
        <v>43435</v>
      </c>
      <c r="C355" s="128">
        <v>2486695.7094200002</v>
      </c>
      <c r="D355" s="128">
        <v>2135748.4212520001</v>
      </c>
      <c r="E355" s="128">
        <v>350947.288168</v>
      </c>
      <c r="L355" s="126">
        <v>43435</v>
      </c>
      <c r="M355" s="128">
        <v>164050.118866</v>
      </c>
      <c r="N355" s="128">
        <v>2135748.4212520001</v>
      </c>
      <c r="O355" s="128">
        <v>21303.584999999999</v>
      </c>
    </row>
    <row r="356" spans="2:17" s="125" customFormat="1" x14ac:dyDescent="0.3">
      <c r="B356" s="126">
        <v>43466</v>
      </c>
      <c r="C356" s="136">
        <v>218002.844163</v>
      </c>
      <c r="D356" s="136">
        <v>179590.86709499999</v>
      </c>
      <c r="E356" s="136">
        <v>38411.977068</v>
      </c>
      <c r="L356" s="126">
        <v>43466</v>
      </c>
      <c r="M356" s="129">
        <v>179590.86709499999</v>
      </c>
      <c r="N356" s="129">
        <v>179590.86709499999</v>
      </c>
      <c r="O356" s="128">
        <v>18678.755000000001</v>
      </c>
      <c r="P356" s="130">
        <f>M356-O356</f>
        <v>160912.11209499999</v>
      </c>
      <c r="Q356" s="130"/>
    </row>
    <row r="357" spans="2:17" s="125" customFormat="1" x14ac:dyDescent="0.3">
      <c r="B357" s="126">
        <v>43497</v>
      </c>
      <c r="C357" s="136">
        <v>353326.39172299998</v>
      </c>
      <c r="D357" s="136">
        <v>311875.02412399999</v>
      </c>
      <c r="E357" s="136">
        <v>41451.367598999997</v>
      </c>
      <c r="L357" s="126">
        <v>43497</v>
      </c>
      <c r="M357" s="128">
        <v>132284.15702899999</v>
      </c>
      <c r="N357" s="129">
        <v>311875.02412399999</v>
      </c>
      <c r="O357" s="128">
        <v>17234.825000000001</v>
      </c>
      <c r="P357" s="130">
        <f>M357-O357</f>
        <v>115049.332029</v>
      </c>
      <c r="Q357" s="130">
        <f>SUM(P356:P357)</f>
        <v>275961.44412399997</v>
      </c>
    </row>
    <row r="358" spans="2:17" s="125" customFormat="1" x14ac:dyDescent="0.3">
      <c r="B358" s="126">
        <v>43525</v>
      </c>
      <c r="C358" s="136">
        <v>551558.25303000002</v>
      </c>
      <c r="D358" s="136">
        <v>478647.28140600002</v>
      </c>
      <c r="E358" s="136">
        <v>72910.971623999998</v>
      </c>
      <c r="H358" s="134">
        <f>C358-C357</f>
        <v>198231.86130700004</v>
      </c>
      <c r="I358" s="134">
        <f>D358-D357</f>
        <v>166772.25728200004</v>
      </c>
      <c r="L358" s="126">
        <v>43525</v>
      </c>
      <c r="M358" s="129">
        <v>166772.25728200001</v>
      </c>
      <c r="N358" s="129">
        <v>478647.28140600002</v>
      </c>
      <c r="O358" s="128">
        <v>18563.184000000001</v>
      </c>
      <c r="P358" s="134">
        <f>M358-O358</f>
        <v>148209.073282</v>
      </c>
      <c r="Q358" s="130">
        <f>P358</f>
        <v>148209.073282</v>
      </c>
    </row>
    <row r="359" spans="2:17" s="125" customFormat="1" x14ac:dyDescent="0.3">
      <c r="B359" s="126">
        <v>43556</v>
      </c>
      <c r="C359" s="136">
        <v>745108.75009900006</v>
      </c>
      <c r="D359" s="136">
        <v>659117.04754199996</v>
      </c>
      <c r="E359" s="136">
        <v>85991.702556999997</v>
      </c>
      <c r="L359" s="126">
        <v>43556</v>
      </c>
      <c r="M359" s="129">
        <v>180469.76613599999</v>
      </c>
      <c r="N359" s="129">
        <v>659117.04754199996</v>
      </c>
      <c r="O359" s="128">
        <v>21486.498</v>
      </c>
    </row>
    <row r="360" spans="2:17" s="125" customFormat="1" x14ac:dyDescent="0.3">
      <c r="B360" s="126">
        <v>43586</v>
      </c>
      <c r="C360" s="136">
        <v>959028.03344999999</v>
      </c>
      <c r="D360" s="136">
        <v>831805.65685599996</v>
      </c>
      <c r="E360" s="136">
        <v>127222.376594</v>
      </c>
      <c r="L360" s="126">
        <v>43586</v>
      </c>
      <c r="M360" s="129">
        <v>172688.609314</v>
      </c>
      <c r="N360" s="129">
        <v>831805.65685599996</v>
      </c>
      <c r="O360" s="128">
        <v>21071.353999999999</v>
      </c>
    </row>
    <row r="361" spans="2:17" s="125" customFormat="1" x14ac:dyDescent="0.3">
      <c r="B361" s="126">
        <v>43617</v>
      </c>
      <c r="C361" s="136">
        <v>1171433.6382830001</v>
      </c>
      <c r="D361" s="136">
        <v>994604.79075699998</v>
      </c>
      <c r="E361" s="136">
        <v>176828.847526</v>
      </c>
      <c r="L361" s="126">
        <v>43617</v>
      </c>
      <c r="M361" s="129">
        <v>162799.13390099999</v>
      </c>
      <c r="N361" s="129">
        <v>994604.79075699998</v>
      </c>
      <c r="O361" s="128">
        <v>20173.561000000002</v>
      </c>
    </row>
    <row r="362" spans="2:17" s="125" customFormat="1" x14ac:dyDescent="0.3">
      <c r="B362" s="126">
        <v>43647</v>
      </c>
      <c r="C362" s="136">
        <v>1393217.5129569999</v>
      </c>
      <c r="D362" s="136">
        <v>1172321.2713919999</v>
      </c>
      <c r="E362" s="136">
        <v>220896.241565</v>
      </c>
      <c r="L362" s="126">
        <v>43647</v>
      </c>
      <c r="M362" s="129">
        <v>177716.48063500001</v>
      </c>
      <c r="N362" s="129">
        <v>1172321.2713919999</v>
      </c>
      <c r="O362" s="128">
        <v>19603.669000000002</v>
      </c>
    </row>
    <row r="363" spans="2:17" s="125" customFormat="1" x14ac:dyDescent="0.3">
      <c r="B363" s="126">
        <v>43678</v>
      </c>
      <c r="C363" s="136">
        <v>1608084.2525810001</v>
      </c>
      <c r="D363" s="136">
        <v>1352519.4731640001</v>
      </c>
      <c r="E363" s="136">
        <v>255564.77941700001</v>
      </c>
      <c r="L363" s="126">
        <v>43678</v>
      </c>
      <c r="M363" s="129">
        <v>180198.201772</v>
      </c>
      <c r="N363" s="129">
        <v>1352519.4731640001</v>
      </c>
      <c r="O363" s="128">
        <v>19793.204000000002</v>
      </c>
    </row>
    <row r="364" spans="2:17" s="125" customFormat="1" x14ac:dyDescent="0.3">
      <c r="B364" s="126">
        <v>43709</v>
      </c>
      <c r="C364" s="136">
        <v>1826279.639581</v>
      </c>
      <c r="D364" s="136">
        <v>1531659.006304</v>
      </c>
      <c r="E364" s="136">
        <v>294620.63327699999</v>
      </c>
      <c r="L364" s="126">
        <v>43709</v>
      </c>
      <c r="M364" s="129">
        <v>179139.53314000001</v>
      </c>
      <c r="N364" s="129">
        <v>1531659.006304</v>
      </c>
      <c r="O364" s="128">
        <v>18546.378000000001</v>
      </c>
    </row>
    <row r="365" spans="2:17" s="125" customFormat="1" x14ac:dyDescent="0.3">
      <c r="B365" s="126">
        <v>43739</v>
      </c>
      <c r="C365" s="136">
        <v>2039302.3040829999</v>
      </c>
      <c r="D365" s="136">
        <v>1702235.8926550001</v>
      </c>
      <c r="E365" s="136">
        <v>337066.41142800002</v>
      </c>
      <c r="L365" s="126">
        <v>43739</v>
      </c>
      <c r="M365" s="129">
        <v>170576.88635099999</v>
      </c>
      <c r="N365" s="129">
        <v>1702235.8926550001</v>
      </c>
      <c r="O365" s="128">
        <v>20731.412</v>
      </c>
    </row>
    <row r="366" spans="2:17" s="125" customFormat="1" x14ac:dyDescent="0.3">
      <c r="B366" s="126">
        <v>43770</v>
      </c>
      <c r="C366" s="136">
        <v>2260771.027214</v>
      </c>
      <c r="D366" s="136">
        <v>1886318.18349</v>
      </c>
      <c r="E366" s="136">
        <v>374452.84372399998</v>
      </c>
      <c r="L366" s="126">
        <v>43770</v>
      </c>
      <c r="M366" s="129">
        <v>184082.29083499999</v>
      </c>
      <c r="N366" s="129">
        <v>1886318.18349</v>
      </c>
      <c r="O366" s="128">
        <v>20894.993999999999</v>
      </c>
    </row>
    <row r="367" spans="2:17" s="125" customFormat="1" x14ac:dyDescent="0.3">
      <c r="B367" s="126">
        <v>43800</v>
      </c>
      <c r="C367" s="136">
        <v>2499424.0961210001</v>
      </c>
      <c r="D367" s="136">
        <v>2077677.7501670001</v>
      </c>
      <c r="E367" s="136">
        <v>421746.34595400002</v>
      </c>
      <c r="L367" s="126">
        <v>43800</v>
      </c>
      <c r="M367" s="129">
        <v>191359.566677</v>
      </c>
      <c r="N367" s="129">
        <v>2077677.7501670001</v>
      </c>
      <c r="O367" s="128">
        <v>21929.226999999999</v>
      </c>
    </row>
    <row r="368" spans="2:17" s="125" customFormat="1" x14ac:dyDescent="0.3">
      <c r="B368" s="126">
        <v>43831</v>
      </c>
      <c r="C368" s="128"/>
      <c r="D368" s="128"/>
      <c r="E368" s="128"/>
      <c r="L368" s="126">
        <v>43831</v>
      </c>
      <c r="M368" s="128"/>
      <c r="N368" s="128"/>
      <c r="O368" s="128"/>
    </row>
    <row r="369" spans="2:18" s="125" customFormat="1" x14ac:dyDescent="0.3">
      <c r="B369" s="126">
        <v>43862</v>
      </c>
      <c r="C369" s="128">
        <v>292448.56649400003</v>
      </c>
      <c r="D369" s="128">
        <v>299544.204685</v>
      </c>
      <c r="E369" s="128">
        <v>-7095.638191</v>
      </c>
      <c r="F369" s="125">
        <f>(C369/C357-1)*100</f>
        <v>-17.229911678017761</v>
      </c>
      <c r="G369" s="125">
        <f>(D369/D357-1)*100</f>
        <v>-3.9537694541699864</v>
      </c>
      <c r="L369" s="126">
        <v>43862</v>
      </c>
      <c r="M369" s="129">
        <v>299544.204685</v>
      </c>
      <c r="N369" s="128">
        <v>299544.204685</v>
      </c>
      <c r="O369" s="129">
        <v>42184.442000000003</v>
      </c>
      <c r="P369" s="130">
        <f>N369-O369</f>
        <v>257359.76268499999</v>
      </c>
      <c r="Q369" s="130">
        <f>P369</f>
        <v>257359.76268499999</v>
      </c>
      <c r="R369" s="131">
        <f>(Q369/Q357-1)*100</f>
        <v>-6.7406812926524395</v>
      </c>
    </row>
    <row r="370" spans="2:18" x14ac:dyDescent="0.3">
      <c r="B370" s="132">
        <v>43891</v>
      </c>
      <c r="C370" s="121">
        <v>478209.95116699999</v>
      </c>
      <c r="D370" s="121">
        <v>465010.50591299997</v>
      </c>
      <c r="E370" s="121">
        <v>13199.445254</v>
      </c>
      <c r="H370" s="134">
        <f>C370-C369</f>
        <v>185761.38467299996</v>
      </c>
      <c r="I370" s="134">
        <f>D370-D369</f>
        <v>165466.30122799997</v>
      </c>
      <c r="J370" s="1">
        <f>(H370/H358-1)*100</f>
        <v>-6.2908538273204968</v>
      </c>
      <c r="K370" s="1">
        <f>(I370/I358-1)*100</f>
        <v>-0.78307751857780161</v>
      </c>
      <c r="L370" s="132">
        <v>43891</v>
      </c>
      <c r="M370" s="121">
        <v>165249.61834700001</v>
      </c>
      <c r="N370" s="121">
        <v>465010.50591299997</v>
      </c>
      <c r="O370" s="121">
        <v>16738.599999999999</v>
      </c>
      <c r="P370" s="134">
        <f>M370-O370</f>
        <v>148511.018347</v>
      </c>
      <c r="Q370" s="134">
        <f>P370</f>
        <v>148511.018347</v>
      </c>
      <c r="R370" s="131">
        <f>(Q370/Q358-1)*100</f>
        <v>0.20372913635691159</v>
      </c>
    </row>
    <row r="371" spans="2:18" x14ac:dyDescent="0.3">
      <c r="B371" s="132"/>
      <c r="L371" s="132"/>
    </row>
    <row r="372" spans="2:18" x14ac:dyDescent="0.3">
      <c r="B372" s="132"/>
      <c r="L372" s="132"/>
    </row>
    <row r="373" spans="2:18" x14ac:dyDescent="0.3">
      <c r="B373" s="132"/>
      <c r="L373" s="132"/>
    </row>
    <row r="374" spans="2:18" x14ac:dyDescent="0.3">
      <c r="B374" s="132"/>
      <c r="L374" s="132"/>
    </row>
    <row r="375" spans="2:18" x14ac:dyDescent="0.3">
      <c r="B375" s="132"/>
      <c r="L375" s="132"/>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sheetPr>
  <dimension ref="A1:BG25"/>
  <sheetViews>
    <sheetView workbookViewId="0">
      <selection activeCell="N32" sqref="N32"/>
    </sheetView>
  </sheetViews>
  <sheetFormatPr defaultColWidth="9.1796875" defaultRowHeight="12" x14ac:dyDescent="0.3"/>
  <cols>
    <col min="1" max="1" width="16" style="1" customWidth="1"/>
    <col min="2" max="12" width="9.1796875" style="1"/>
    <col min="13" max="13" width="14.7265625" style="1" customWidth="1"/>
    <col min="14" max="24" width="9.1796875" style="1"/>
    <col min="25" max="25" width="17.1796875" style="1" customWidth="1"/>
    <col min="26" max="36" width="9.1796875" style="1"/>
    <col min="37" max="37" width="19.1796875" style="1" customWidth="1"/>
    <col min="38" max="48" width="9.1796875" style="1"/>
    <col min="49" max="49" width="24" style="1" customWidth="1"/>
    <col min="50" max="16384" width="9.1796875" style="1"/>
  </cols>
  <sheetData>
    <row r="1" spans="1:59" x14ac:dyDescent="0.3">
      <c r="A1" s="1" t="s">
        <v>185</v>
      </c>
      <c r="M1" s="1" t="s">
        <v>185</v>
      </c>
      <c r="Y1" s="1" t="s">
        <v>185</v>
      </c>
      <c r="AK1" s="26" t="s">
        <v>185</v>
      </c>
      <c r="AL1" s="26"/>
      <c r="AM1" s="26"/>
      <c r="AN1" s="26"/>
      <c r="AO1" s="26"/>
      <c r="AP1" s="26"/>
      <c r="AQ1" s="26"/>
      <c r="AR1" s="26"/>
      <c r="AS1" s="26"/>
      <c r="AT1" s="26"/>
      <c r="AU1" s="26"/>
      <c r="AW1" s="1" t="s">
        <v>185</v>
      </c>
    </row>
    <row r="2" spans="1:59" ht="12.5" thickBot="1" x14ac:dyDescent="0.35">
      <c r="AK2" s="26"/>
      <c r="AL2" s="26"/>
      <c r="AM2" s="26"/>
      <c r="AN2" s="26"/>
      <c r="AO2" s="26"/>
      <c r="AP2" s="26"/>
      <c r="AQ2" s="26"/>
      <c r="AR2" s="26"/>
      <c r="AS2" s="26"/>
      <c r="AT2" s="26"/>
      <c r="AU2" s="26"/>
    </row>
    <row r="3" spans="1:59" x14ac:dyDescent="0.3">
      <c r="A3" s="17" t="s">
        <v>186</v>
      </c>
      <c r="B3" s="17"/>
      <c r="M3" s="17" t="s">
        <v>186</v>
      </c>
      <c r="N3" s="17"/>
      <c r="Y3" s="17" t="s">
        <v>186</v>
      </c>
      <c r="Z3" s="17"/>
      <c r="AK3" s="27" t="s">
        <v>186</v>
      </c>
      <c r="AL3" s="27"/>
      <c r="AM3" s="26"/>
      <c r="AN3" s="26"/>
      <c r="AO3" s="26"/>
      <c r="AP3" s="26"/>
      <c r="AQ3" s="26"/>
      <c r="AR3" s="26"/>
      <c r="AS3" s="26"/>
      <c r="AT3" s="26"/>
      <c r="AU3" s="26"/>
      <c r="AW3" s="17" t="s">
        <v>186</v>
      </c>
      <c r="AX3" s="17"/>
    </row>
    <row r="4" spans="1:59" x14ac:dyDescent="0.3">
      <c r="A4" s="18" t="s">
        <v>187</v>
      </c>
      <c r="B4" s="18">
        <v>0.95624085927788594</v>
      </c>
      <c r="M4" s="18" t="s">
        <v>187</v>
      </c>
      <c r="N4" s="18">
        <v>0.9435812810351073</v>
      </c>
      <c r="Y4" s="18" t="s">
        <v>187</v>
      </c>
      <c r="Z4" s="18">
        <v>0.94709452094757429</v>
      </c>
      <c r="AK4" s="21" t="s">
        <v>187</v>
      </c>
      <c r="AL4" s="21">
        <v>0.94735653044596058</v>
      </c>
      <c r="AM4" s="26"/>
      <c r="AN4" s="26"/>
      <c r="AO4" s="26"/>
      <c r="AP4" s="26"/>
      <c r="AQ4" s="26"/>
      <c r="AR4" s="26"/>
      <c r="AS4" s="26"/>
      <c r="AT4" s="26"/>
      <c r="AU4" s="26"/>
      <c r="AW4" s="18" t="s">
        <v>187</v>
      </c>
      <c r="AX4" s="18">
        <v>0.90397727817112605</v>
      </c>
    </row>
    <row r="5" spans="1:59" x14ac:dyDescent="0.3">
      <c r="A5" s="18" t="s">
        <v>188</v>
      </c>
      <c r="B5" s="18">
        <v>0.91439658095250975</v>
      </c>
      <c r="M5" s="18" t="s">
        <v>188</v>
      </c>
      <c r="N5" s="18">
        <v>0.89034563391985422</v>
      </c>
      <c r="Y5" s="18" t="s">
        <v>188</v>
      </c>
      <c r="Z5" s="18">
        <v>0.89698803160891527</v>
      </c>
      <c r="AK5" s="21" t="s">
        <v>188</v>
      </c>
      <c r="AL5" s="21">
        <v>0.89748439577860828</v>
      </c>
      <c r="AM5" s="26"/>
      <c r="AN5" s="26"/>
      <c r="AO5" s="26"/>
      <c r="AP5" s="26"/>
      <c r="AQ5" s="26"/>
      <c r="AR5" s="26"/>
      <c r="AS5" s="26"/>
      <c r="AT5" s="26"/>
      <c r="AU5" s="26"/>
      <c r="AW5" s="18" t="s">
        <v>188</v>
      </c>
      <c r="AX5" s="18">
        <v>0.81717491944967746</v>
      </c>
    </row>
    <row r="6" spans="1:59" x14ac:dyDescent="0.3">
      <c r="A6" s="18" t="s">
        <v>189</v>
      </c>
      <c r="B6" s="18">
        <v>0.89537359894195623</v>
      </c>
      <c r="M6" s="18" t="s">
        <v>189</v>
      </c>
      <c r="N6" s="18">
        <v>0.8730317866440418</v>
      </c>
      <c r="Y6" s="18" t="s">
        <v>189</v>
      </c>
      <c r="Z6" s="18">
        <v>0.8774992808322235</v>
      </c>
      <c r="AK6" s="21" t="s">
        <v>189</v>
      </c>
      <c r="AL6" s="21">
        <v>0.87808955173672343</v>
      </c>
      <c r="AM6" s="26"/>
      <c r="AN6" s="26"/>
      <c r="AO6" s="26"/>
      <c r="AP6" s="26"/>
      <c r="AQ6" s="26"/>
      <c r="AR6" s="26"/>
      <c r="AS6" s="26"/>
      <c r="AT6" s="26"/>
      <c r="AU6" s="26"/>
      <c r="AW6" s="18" t="s">
        <v>189</v>
      </c>
      <c r="AX6" s="18">
        <v>0.78830780146804746</v>
      </c>
    </row>
    <row r="7" spans="1:59" x14ac:dyDescent="0.3">
      <c r="A7" s="18" t="s">
        <v>21</v>
      </c>
      <c r="B7" s="18">
        <v>0.32346004553583296</v>
      </c>
      <c r="M7" s="18" t="s">
        <v>21</v>
      </c>
      <c r="N7" s="18">
        <v>0.35632599309615026</v>
      </c>
      <c r="Y7" s="18" t="s">
        <v>21</v>
      </c>
      <c r="Z7" s="18">
        <v>0.35000102738102923</v>
      </c>
      <c r="AK7" s="21" t="s">
        <v>21</v>
      </c>
      <c r="AL7" s="21">
        <v>0.34915676746022872</v>
      </c>
      <c r="AM7" s="26"/>
      <c r="AN7" s="26"/>
      <c r="AO7" s="26"/>
      <c r="AP7" s="26"/>
      <c r="AQ7" s="26"/>
      <c r="AR7" s="26"/>
      <c r="AS7" s="26"/>
      <c r="AT7" s="26"/>
      <c r="AU7" s="26"/>
      <c r="AW7" s="18" t="s">
        <v>21</v>
      </c>
      <c r="AX7" s="18">
        <v>0.46010020488144926</v>
      </c>
    </row>
    <row r="8" spans="1:59" ht="12.5" thickBot="1" x14ac:dyDescent="0.35">
      <c r="A8" s="19" t="s">
        <v>190</v>
      </c>
      <c r="B8" s="19">
        <v>45</v>
      </c>
      <c r="M8" s="19" t="s">
        <v>190</v>
      </c>
      <c r="N8" s="19">
        <v>45</v>
      </c>
      <c r="Y8" s="19" t="s">
        <v>190</v>
      </c>
      <c r="Z8" s="19">
        <v>45</v>
      </c>
      <c r="AK8" s="25" t="s">
        <v>190</v>
      </c>
      <c r="AL8" s="25">
        <v>45</v>
      </c>
      <c r="AM8" s="26"/>
      <c r="AN8" s="26"/>
      <c r="AO8" s="26"/>
      <c r="AP8" s="26"/>
      <c r="AQ8" s="26"/>
      <c r="AR8" s="26"/>
      <c r="AS8" s="26"/>
      <c r="AT8" s="26"/>
      <c r="AU8" s="26"/>
      <c r="AW8" s="19" t="s">
        <v>190</v>
      </c>
      <c r="AX8" s="19">
        <v>45</v>
      </c>
    </row>
    <row r="9" spans="1:59" x14ac:dyDescent="0.3">
      <c r="AK9" s="26"/>
      <c r="AL9" s="26"/>
      <c r="AM9" s="26"/>
      <c r="AN9" s="26"/>
      <c r="AO9" s="26"/>
      <c r="AP9" s="26"/>
      <c r="AQ9" s="26"/>
      <c r="AR9" s="26"/>
      <c r="AS9" s="26"/>
      <c r="AT9" s="26"/>
      <c r="AU9" s="26"/>
    </row>
    <row r="10" spans="1:59" ht="12.5" thickBot="1" x14ac:dyDescent="0.35">
      <c r="A10" s="1" t="s">
        <v>191</v>
      </c>
      <c r="M10" s="1" t="s">
        <v>191</v>
      </c>
      <c r="Y10" s="1" t="s">
        <v>191</v>
      </c>
      <c r="AK10" s="26" t="s">
        <v>191</v>
      </c>
      <c r="AL10" s="26"/>
      <c r="AM10" s="26"/>
      <c r="AN10" s="26"/>
      <c r="AO10" s="26"/>
      <c r="AP10" s="26"/>
      <c r="AQ10" s="26"/>
      <c r="AR10" s="26"/>
      <c r="AS10" s="26"/>
      <c r="AT10" s="26"/>
      <c r="AU10" s="26"/>
      <c r="AW10" s="1" t="s">
        <v>191</v>
      </c>
    </row>
    <row r="11" spans="1:59" x14ac:dyDescent="0.3">
      <c r="A11" s="20"/>
      <c r="B11" s="20" t="s">
        <v>192</v>
      </c>
      <c r="C11" s="20" t="s">
        <v>193</v>
      </c>
      <c r="D11" s="20" t="s">
        <v>194</v>
      </c>
      <c r="E11" s="20" t="s">
        <v>195</v>
      </c>
      <c r="F11" s="20" t="s">
        <v>196</v>
      </c>
      <c r="M11" s="20"/>
      <c r="N11" s="20" t="s">
        <v>192</v>
      </c>
      <c r="O11" s="20" t="s">
        <v>193</v>
      </c>
      <c r="P11" s="20" t="s">
        <v>194</v>
      </c>
      <c r="Q11" s="20" t="s">
        <v>195</v>
      </c>
      <c r="R11" s="20" t="s">
        <v>196</v>
      </c>
      <c r="Y11" s="20"/>
      <c r="Z11" s="20" t="s">
        <v>192</v>
      </c>
      <c r="AA11" s="20" t="s">
        <v>193</v>
      </c>
      <c r="AB11" s="20" t="s">
        <v>194</v>
      </c>
      <c r="AC11" s="20" t="s">
        <v>195</v>
      </c>
      <c r="AD11" s="20" t="s">
        <v>196</v>
      </c>
      <c r="AK11" s="28"/>
      <c r="AL11" s="28" t="s">
        <v>192</v>
      </c>
      <c r="AM11" s="28" t="s">
        <v>193</v>
      </c>
      <c r="AN11" s="28" t="s">
        <v>194</v>
      </c>
      <c r="AO11" s="28" t="s">
        <v>195</v>
      </c>
      <c r="AP11" s="28" t="s">
        <v>196</v>
      </c>
      <c r="AQ11" s="26"/>
      <c r="AR11" s="26"/>
      <c r="AS11" s="26"/>
      <c r="AT11" s="26"/>
      <c r="AU11" s="26"/>
      <c r="AW11" s="20"/>
      <c r="AX11" s="20" t="s">
        <v>192</v>
      </c>
      <c r="AY11" s="20" t="s">
        <v>193</v>
      </c>
      <c r="AZ11" s="20" t="s">
        <v>194</v>
      </c>
      <c r="BA11" s="20" t="s">
        <v>195</v>
      </c>
      <c r="BB11" s="20" t="s">
        <v>196</v>
      </c>
    </row>
    <row r="12" spans="1:59" x14ac:dyDescent="0.3">
      <c r="A12" s="18" t="s">
        <v>197</v>
      </c>
      <c r="B12" s="18">
        <v>8</v>
      </c>
      <c r="C12" s="18">
        <v>40.233449561910263</v>
      </c>
      <c r="D12" s="18">
        <v>5.0291811952387828</v>
      </c>
      <c r="E12" s="18">
        <v>48.067993779588818</v>
      </c>
      <c r="F12" s="18">
        <v>6.2882170832069296E-17</v>
      </c>
      <c r="M12" s="18" t="s">
        <v>197</v>
      </c>
      <c r="N12" s="18">
        <v>6</v>
      </c>
      <c r="O12" s="18">
        <v>39.175207892473423</v>
      </c>
      <c r="P12" s="18">
        <v>6.5292013154122372</v>
      </c>
      <c r="Q12" s="18">
        <v>51.423904793458036</v>
      </c>
      <c r="R12" s="18">
        <v>9.7090393698288707E-17</v>
      </c>
      <c r="Y12" s="18" t="s">
        <v>197</v>
      </c>
      <c r="Z12" s="18">
        <v>7</v>
      </c>
      <c r="AA12" s="18">
        <v>39.467473390792108</v>
      </c>
      <c r="AB12" s="18">
        <v>5.638210484398873</v>
      </c>
      <c r="AC12" s="18">
        <v>46.025937828796145</v>
      </c>
      <c r="AD12" s="18">
        <v>2.3479903336725412E-16</v>
      </c>
      <c r="AK12" s="21" t="s">
        <v>197</v>
      </c>
      <c r="AL12" s="21">
        <v>7</v>
      </c>
      <c r="AM12" s="21">
        <v>39.489313414258596</v>
      </c>
      <c r="AN12" s="21">
        <v>5.6413304877512278</v>
      </c>
      <c r="AO12" s="21">
        <v>46.274380646753777</v>
      </c>
      <c r="AP12" s="21">
        <v>2.1500814543708077E-16</v>
      </c>
      <c r="AQ12" s="26"/>
      <c r="AR12" s="26"/>
      <c r="AS12" s="26"/>
      <c r="AT12" s="26"/>
      <c r="AU12" s="26"/>
      <c r="AW12" s="18" t="s">
        <v>197</v>
      </c>
      <c r="AX12" s="18">
        <v>6</v>
      </c>
      <c r="AY12" s="18">
        <v>35.955696455785656</v>
      </c>
      <c r="AZ12" s="18">
        <v>5.9926160759642757</v>
      </c>
      <c r="BA12" s="18">
        <v>28.30815739796753</v>
      </c>
      <c r="BB12" s="18">
        <v>1.3653361277457116E-12</v>
      </c>
    </row>
    <row r="13" spans="1:59" x14ac:dyDescent="0.3">
      <c r="A13" s="18" t="s">
        <v>198</v>
      </c>
      <c r="B13" s="18">
        <v>36</v>
      </c>
      <c r="C13" s="18">
        <v>3.7665504380895531</v>
      </c>
      <c r="D13" s="18">
        <v>0.10462640105804315</v>
      </c>
      <c r="E13" s="18"/>
      <c r="F13" s="18"/>
      <c r="M13" s="18" t="s">
        <v>198</v>
      </c>
      <c r="N13" s="18">
        <v>38</v>
      </c>
      <c r="O13" s="18">
        <v>4.8247921075263935</v>
      </c>
      <c r="P13" s="18">
        <v>0.12696821335595773</v>
      </c>
      <c r="Q13" s="18"/>
      <c r="R13" s="18"/>
      <c r="Y13" s="18" t="s">
        <v>198</v>
      </c>
      <c r="Z13" s="18">
        <v>37</v>
      </c>
      <c r="AA13" s="18">
        <v>4.5325266092077108</v>
      </c>
      <c r="AB13" s="18">
        <v>0.12250071916777597</v>
      </c>
      <c r="AC13" s="18"/>
      <c r="AD13" s="18"/>
      <c r="AK13" s="21" t="s">
        <v>198</v>
      </c>
      <c r="AL13" s="21">
        <v>37</v>
      </c>
      <c r="AM13" s="21">
        <v>4.5106865857412206</v>
      </c>
      <c r="AN13" s="21">
        <v>0.12191044826327624</v>
      </c>
      <c r="AO13" s="21"/>
      <c r="AP13" s="21"/>
      <c r="AQ13" s="26"/>
      <c r="AR13" s="26"/>
      <c r="AS13" s="26"/>
      <c r="AT13" s="26"/>
      <c r="AU13" s="26"/>
      <c r="AW13" s="18" t="s">
        <v>198</v>
      </c>
      <c r="AX13" s="18">
        <v>38</v>
      </c>
      <c r="AY13" s="18">
        <v>8.0443035442141593</v>
      </c>
      <c r="AZ13" s="18">
        <v>0.21169219853195156</v>
      </c>
      <c r="BA13" s="18"/>
      <c r="BB13" s="18"/>
    </row>
    <row r="14" spans="1:59" ht="12.5" thickBot="1" x14ac:dyDescent="0.35">
      <c r="A14" s="19" t="s">
        <v>199</v>
      </c>
      <c r="B14" s="19">
        <v>44</v>
      </c>
      <c r="C14" s="19">
        <v>43.999999999999815</v>
      </c>
      <c r="D14" s="19"/>
      <c r="E14" s="19"/>
      <c r="F14" s="19"/>
      <c r="M14" s="19" t="s">
        <v>199</v>
      </c>
      <c r="N14" s="19">
        <v>44</v>
      </c>
      <c r="O14" s="19">
        <v>43.999999999999815</v>
      </c>
      <c r="P14" s="19"/>
      <c r="Q14" s="19"/>
      <c r="R14" s="19"/>
      <c r="Y14" s="19" t="s">
        <v>199</v>
      </c>
      <c r="Z14" s="19">
        <v>44</v>
      </c>
      <c r="AA14" s="19">
        <v>43.999999999999815</v>
      </c>
      <c r="AB14" s="19"/>
      <c r="AC14" s="19"/>
      <c r="AD14" s="19"/>
      <c r="AK14" s="25" t="s">
        <v>199</v>
      </c>
      <c r="AL14" s="25">
        <v>44</v>
      </c>
      <c r="AM14" s="25">
        <v>43.999999999999815</v>
      </c>
      <c r="AN14" s="25"/>
      <c r="AO14" s="25"/>
      <c r="AP14" s="25"/>
      <c r="AQ14" s="26"/>
      <c r="AR14" s="26"/>
      <c r="AS14" s="26"/>
      <c r="AT14" s="26"/>
      <c r="AU14" s="26"/>
      <c r="AW14" s="19" t="s">
        <v>199</v>
      </c>
      <c r="AX14" s="19">
        <v>44</v>
      </c>
      <c r="AY14" s="19">
        <v>43.999999999999815</v>
      </c>
      <c r="AZ14" s="19"/>
      <c r="BA14" s="19"/>
      <c r="BB14" s="19"/>
    </row>
    <row r="15" spans="1:59" ht="12.5" thickBot="1" x14ac:dyDescent="0.35">
      <c r="AK15" s="26"/>
      <c r="AL15" s="26"/>
      <c r="AM15" s="26"/>
      <c r="AN15" s="26"/>
      <c r="AO15" s="26"/>
      <c r="AP15" s="26"/>
      <c r="AQ15" s="26"/>
      <c r="AR15" s="26"/>
      <c r="AS15" s="26"/>
      <c r="AT15" s="26"/>
      <c r="AU15" s="26"/>
    </row>
    <row r="16" spans="1:59" x14ac:dyDescent="0.3">
      <c r="A16" s="20"/>
      <c r="B16" s="20" t="s">
        <v>20</v>
      </c>
      <c r="C16" s="20" t="s">
        <v>21</v>
      </c>
      <c r="D16" s="20" t="s">
        <v>200</v>
      </c>
      <c r="E16" s="20" t="s">
        <v>201</v>
      </c>
      <c r="F16" s="20" t="s">
        <v>202</v>
      </c>
      <c r="G16" s="20" t="s">
        <v>203</v>
      </c>
      <c r="H16" s="20" t="s">
        <v>204</v>
      </c>
      <c r="I16" s="20" t="s">
        <v>205</v>
      </c>
      <c r="J16" s="1" t="s">
        <v>206</v>
      </c>
      <c r="K16" s="1" t="s">
        <v>207</v>
      </c>
      <c r="M16" s="20"/>
      <c r="N16" s="20" t="s">
        <v>20</v>
      </c>
      <c r="O16" s="20" t="s">
        <v>21</v>
      </c>
      <c r="P16" s="20" t="s">
        <v>200</v>
      </c>
      <c r="Q16" s="20" t="s">
        <v>201</v>
      </c>
      <c r="R16" s="20" t="s">
        <v>202</v>
      </c>
      <c r="S16" s="20" t="s">
        <v>203</v>
      </c>
      <c r="T16" s="20" t="s">
        <v>204</v>
      </c>
      <c r="U16" s="20" t="s">
        <v>205</v>
      </c>
      <c r="V16" s="1" t="s">
        <v>206</v>
      </c>
      <c r="W16" s="1" t="s">
        <v>207</v>
      </c>
      <c r="Y16" s="20"/>
      <c r="Z16" s="20" t="s">
        <v>20</v>
      </c>
      <c r="AA16" s="20" t="s">
        <v>21</v>
      </c>
      <c r="AB16" s="20" t="s">
        <v>200</v>
      </c>
      <c r="AC16" s="20" t="s">
        <v>201</v>
      </c>
      <c r="AD16" s="20" t="s">
        <v>202</v>
      </c>
      <c r="AE16" s="20" t="s">
        <v>203</v>
      </c>
      <c r="AF16" s="20" t="s">
        <v>204</v>
      </c>
      <c r="AG16" s="20" t="s">
        <v>205</v>
      </c>
      <c r="AH16" s="1" t="s">
        <v>206</v>
      </c>
      <c r="AI16" s="1" t="s">
        <v>207</v>
      </c>
      <c r="AK16" s="28"/>
      <c r="AL16" s="28" t="s">
        <v>20</v>
      </c>
      <c r="AM16" s="28" t="s">
        <v>21</v>
      </c>
      <c r="AN16" s="28" t="s">
        <v>200</v>
      </c>
      <c r="AO16" s="28" t="s">
        <v>201</v>
      </c>
      <c r="AP16" s="28" t="s">
        <v>202</v>
      </c>
      <c r="AQ16" s="28" t="s">
        <v>203</v>
      </c>
      <c r="AR16" s="28" t="s">
        <v>204</v>
      </c>
      <c r="AS16" s="28" t="s">
        <v>205</v>
      </c>
      <c r="AT16" s="26" t="s">
        <v>206</v>
      </c>
      <c r="AU16" s="26" t="s">
        <v>207</v>
      </c>
      <c r="AW16" s="20"/>
      <c r="AX16" s="20" t="s">
        <v>20</v>
      </c>
      <c r="AY16" s="20" t="s">
        <v>21</v>
      </c>
      <c r="AZ16" s="20" t="s">
        <v>200</v>
      </c>
      <c r="BA16" s="20" t="s">
        <v>201</v>
      </c>
      <c r="BB16" s="20" t="s">
        <v>202</v>
      </c>
      <c r="BC16" s="20" t="s">
        <v>203</v>
      </c>
      <c r="BD16" s="20" t="s">
        <v>204</v>
      </c>
      <c r="BE16" s="20" t="s">
        <v>205</v>
      </c>
      <c r="BF16" s="1" t="s">
        <v>206</v>
      </c>
      <c r="BG16" s="1" t="s">
        <v>207</v>
      </c>
    </row>
    <row r="17" spans="1:59" x14ac:dyDescent="0.3">
      <c r="A17" s="18" t="s">
        <v>208</v>
      </c>
      <c r="B17" s="18">
        <v>-1.8746289725017014E-2</v>
      </c>
      <c r="C17" s="18">
        <v>4.8300582297607655E-2</v>
      </c>
      <c r="D17" s="18">
        <v>-0.38811726139263386</v>
      </c>
      <c r="E17" s="18">
        <v>0.70021493206044294</v>
      </c>
      <c r="F17" s="18">
        <v>-0.11670441092665772</v>
      </c>
      <c r="G17" s="18">
        <v>7.9211831476623681E-2</v>
      </c>
      <c r="H17" s="18">
        <v>-0.11670441092665772</v>
      </c>
      <c r="I17" s="18">
        <v>7.9211831476623681E-2</v>
      </c>
      <c r="M17" s="18" t="s">
        <v>208</v>
      </c>
      <c r="N17" s="18">
        <v>-1.987847081251853E-2</v>
      </c>
      <c r="O17" s="18">
        <v>5.3202542573828747E-2</v>
      </c>
      <c r="P17" s="18">
        <v>-0.37363760923518524</v>
      </c>
      <c r="Q17" s="18">
        <v>0.71075050192612732</v>
      </c>
      <c r="R17" s="18">
        <v>-0.12758138750425557</v>
      </c>
      <c r="S17" s="18">
        <v>8.7824445879218518E-2</v>
      </c>
      <c r="T17" s="18">
        <v>-0.12758138750425557</v>
      </c>
      <c r="U17" s="18">
        <v>8.7824445879218518E-2</v>
      </c>
      <c r="Y17" s="18" t="s">
        <v>208</v>
      </c>
      <c r="Z17" s="18">
        <v>-2.0438213775877137E-2</v>
      </c>
      <c r="AA17" s="18">
        <v>5.2259427127313574E-2</v>
      </c>
      <c r="AB17" s="18">
        <v>-0.39109142406184227</v>
      </c>
      <c r="AC17" s="18">
        <v>0.69797274691309275</v>
      </c>
      <c r="AD17" s="18">
        <v>-0.12632587114345897</v>
      </c>
      <c r="AE17" s="18">
        <v>8.5449443591704699E-2</v>
      </c>
      <c r="AF17" s="18">
        <v>-0.12632587114345897</v>
      </c>
      <c r="AG17" s="18">
        <v>8.5449443591704699E-2</v>
      </c>
      <c r="AK17" s="21" t="s">
        <v>208</v>
      </c>
      <c r="AL17" s="21">
        <v>-1.6597378008163882E-2</v>
      </c>
      <c r="AM17" s="21">
        <v>5.2130482622024799E-2</v>
      </c>
      <c r="AN17" s="21">
        <v>-0.31838143775694866</v>
      </c>
      <c r="AO17" s="21">
        <v>0.75198585314935684</v>
      </c>
      <c r="AP17" s="21">
        <v>-0.12222376899098059</v>
      </c>
      <c r="AQ17" s="21">
        <v>8.9029012974652821E-2</v>
      </c>
      <c r="AR17" s="21">
        <v>-0.12222376899098059</v>
      </c>
      <c r="AS17" s="21">
        <v>8.9029012974652821E-2</v>
      </c>
      <c r="AT17" s="26"/>
      <c r="AU17" s="26"/>
      <c r="AW17" s="18" t="s">
        <v>208</v>
      </c>
      <c r="AX17" s="18">
        <v>-1.7389833903597562E-2</v>
      </c>
      <c r="AY17" s="18">
        <v>6.8694501611567177E-2</v>
      </c>
      <c r="AZ17" s="18">
        <v>-0.253147391649019</v>
      </c>
      <c r="BA17" s="18">
        <v>0.80151885274622137</v>
      </c>
      <c r="BB17" s="18">
        <v>-0.15645458205889559</v>
      </c>
      <c r="BC17" s="18">
        <v>0.12167491425170048</v>
      </c>
      <c r="BD17" s="18">
        <v>-0.15645458205889559</v>
      </c>
      <c r="BE17" s="18">
        <v>0.12167491425170048</v>
      </c>
    </row>
    <row r="18" spans="1:59" x14ac:dyDescent="0.3">
      <c r="A18" s="18" t="s">
        <v>9</v>
      </c>
      <c r="B18" s="18">
        <v>0.6562761669443834</v>
      </c>
      <c r="C18" s="18">
        <v>0.24608269559648829</v>
      </c>
      <c r="D18" s="18">
        <v>2.6668927912773919</v>
      </c>
      <c r="E18" s="18">
        <v>1.1397418941502136E-2</v>
      </c>
      <c r="F18" s="18">
        <v>0.15719732826004679</v>
      </c>
      <c r="G18" s="18">
        <v>1.1553550056287201</v>
      </c>
      <c r="H18" s="18">
        <v>0.15719732826004679</v>
      </c>
      <c r="I18" s="18">
        <v>1.1553550056287201</v>
      </c>
      <c r="J18" s="22">
        <f ca="1">(K18)^2*$B$14*(C18)^2/$B$7^2</f>
        <v>23.933568591380645</v>
      </c>
      <c r="K18" s="16">
        <f t="array" aca="1" ref="K18:K25" ca="1">TRANSPOSE(China!AN4:AU4)</f>
        <v>0.96943112425671096</v>
      </c>
      <c r="M18" s="18" t="s">
        <v>9</v>
      </c>
      <c r="N18" s="18">
        <v>1.2955252887588298</v>
      </c>
      <c r="O18" s="18">
        <v>0.15442879551523209</v>
      </c>
      <c r="P18" s="18">
        <v>8.38914325813702</v>
      </c>
      <c r="Q18" s="18">
        <v>3.5423006622743646E-10</v>
      </c>
      <c r="R18" s="18">
        <v>0.98290053637783892</v>
      </c>
      <c r="S18" s="18">
        <v>1.6081500411398206</v>
      </c>
      <c r="T18" s="18">
        <v>0.98290053637783892</v>
      </c>
      <c r="U18" s="18">
        <v>1.6081500411398206</v>
      </c>
      <c r="V18" s="24">
        <f ca="1">(W18)^2*$N$14*(O18)^2/$N$7^2</f>
        <v>7.7669078798958706</v>
      </c>
      <c r="W18" s="16">
        <f t="array" aca="1" ref="W18:W23" ca="1">TRANSPOSE(China!AN4:AS4)</f>
        <v>0.96943112425671096</v>
      </c>
      <c r="Y18" s="18" t="s">
        <v>9</v>
      </c>
      <c r="Z18" s="18">
        <v>1.087072308079335</v>
      </c>
      <c r="AA18" s="18">
        <v>0.20303190561704937</v>
      </c>
      <c r="AB18" s="18">
        <v>5.3541944788211122</v>
      </c>
      <c r="AC18" s="18">
        <v>4.7017124221455031E-6</v>
      </c>
      <c r="AD18" s="18">
        <v>0.67569059116363173</v>
      </c>
      <c r="AE18" s="18">
        <v>1.4984540249950382</v>
      </c>
      <c r="AF18" s="18">
        <v>0.67569059116363173</v>
      </c>
      <c r="AG18" s="18">
        <v>1.4984540249950382</v>
      </c>
      <c r="AH18" s="24">
        <f ca="1">(AI18)^2*$Z$14*(AA18)^2/$Z$7^2</f>
        <v>13.91478619688719</v>
      </c>
      <c r="AI18" s="16">
        <f t="array" aca="1" ref="AI18:AI24" ca="1">TRANSPOSE(China!AN4:AT4)</f>
        <v>0.96943112425671096</v>
      </c>
      <c r="AK18" s="21" t="s">
        <v>10</v>
      </c>
      <c r="AL18" s="21">
        <v>-8.4132451911018355E-2</v>
      </c>
      <c r="AM18" s="21">
        <v>0.15762621909252378</v>
      </c>
      <c r="AN18" s="21">
        <v>-0.53374655812580329</v>
      </c>
      <c r="AO18" s="21">
        <v>0.5967091588183695</v>
      </c>
      <c r="AP18" s="21">
        <v>-0.4035135090120654</v>
      </c>
      <c r="AQ18" s="21">
        <v>0.23524860519002866</v>
      </c>
      <c r="AR18" s="21">
        <v>-0.4035135090120654</v>
      </c>
      <c r="AS18" s="21">
        <v>0.23524860519002866</v>
      </c>
      <c r="AT18" s="24">
        <f ca="1">(AU18)^2*$AL$14*(AM18)^2/$AL$7^2</f>
        <v>9.0462915858847968</v>
      </c>
      <c r="AU18" s="29">
        <f t="array" aca="1" ref="AU18:AU24" ca="1">TRANSPOSE(China!AO4:AU4)</f>
        <v>1.0043867121155547</v>
      </c>
      <c r="AW18" s="18" t="s">
        <v>10</v>
      </c>
      <c r="AX18" s="18">
        <v>0.4063977843058959</v>
      </c>
      <c r="AY18" s="18">
        <v>0.16949621477361809</v>
      </c>
      <c r="AZ18" s="18">
        <v>2.3976805903818406</v>
      </c>
      <c r="BA18" s="18">
        <v>2.1518743558060618E-2</v>
      </c>
      <c r="BB18" s="18">
        <v>6.3270636313013551E-2</v>
      </c>
      <c r="BC18" s="18">
        <v>0.74952493229877826</v>
      </c>
      <c r="BD18" s="18">
        <v>6.3270636313013551E-2</v>
      </c>
      <c r="BE18" s="18">
        <v>0.74952493229877826</v>
      </c>
      <c r="BF18" s="24">
        <f ca="1">(BG18)^2*$AX$14*(AY18)^2/$AX$7^2</f>
        <v>6.0237889545839431</v>
      </c>
      <c r="BG18" s="16">
        <f t="array" aca="1" ref="BG18:BG23" ca="1">TRANSPOSE(China!AO4:AT4)</f>
        <v>1.0043867121155547</v>
      </c>
    </row>
    <row r="19" spans="1:59" x14ac:dyDescent="0.3">
      <c r="A19" s="18" t="s">
        <v>10</v>
      </c>
      <c r="B19" s="18">
        <v>-0.3429323298947326</v>
      </c>
      <c r="C19" s="18">
        <v>0.17532979443123389</v>
      </c>
      <c r="D19" s="18">
        <v>-1.9559272912353416</v>
      </c>
      <c r="E19" s="18">
        <v>5.82681253671797E-2</v>
      </c>
      <c r="F19" s="18">
        <v>-0.69851763417385393</v>
      </c>
      <c r="G19" s="18">
        <v>1.2652974384388727E-2</v>
      </c>
      <c r="H19" s="18">
        <v>-0.69851763417385393</v>
      </c>
      <c r="I19" s="18">
        <v>1.2652974384388727E-2</v>
      </c>
      <c r="J19" s="22">
        <f t="shared" ref="J19:J25" ca="1" si="0">(K19)^2*$B$14*(C19)^2/$B$7^2</f>
        <v>13.041416163372583</v>
      </c>
      <c r="K19" s="16">
        <f ca="1"/>
        <v>1.0043867121155547</v>
      </c>
      <c r="M19" s="18" t="s">
        <v>10</v>
      </c>
      <c r="N19" s="18">
        <v>-0.42575179710631145</v>
      </c>
      <c r="O19" s="18">
        <v>0.18441219810586246</v>
      </c>
      <c r="P19" s="18">
        <v>-2.3086965042405012</v>
      </c>
      <c r="Q19" s="18">
        <v>2.6494728119351028E-2</v>
      </c>
      <c r="R19" s="18">
        <v>-0.79907477470599753</v>
      </c>
      <c r="S19" s="18">
        <v>-5.2428819506625368E-2</v>
      </c>
      <c r="T19" s="18">
        <v>-0.79907477470599753</v>
      </c>
      <c r="U19" s="18">
        <v>-5.2428819506625368E-2</v>
      </c>
      <c r="V19" s="24">
        <f t="shared" ref="V19:V23" ca="1" si="1">(W19)^2*$N$14*(O19)^2/$N$7^2</f>
        <v>11.888823341601491</v>
      </c>
      <c r="W19" s="16">
        <f ca="1"/>
        <v>1.0043867121155547</v>
      </c>
      <c r="Y19" s="18" t="s">
        <v>10</v>
      </c>
      <c r="Z19" s="18">
        <v>-0.33867519257615519</v>
      </c>
      <c r="AA19" s="18">
        <v>0.18970855330279654</v>
      </c>
      <c r="AB19" s="18">
        <v>-1.7852394458756473</v>
      </c>
      <c r="AC19" s="18">
        <v>8.2422396475450965E-2</v>
      </c>
      <c r="AD19" s="18">
        <v>-0.72306123345043793</v>
      </c>
      <c r="AE19" s="18">
        <v>4.5710848298127549E-2</v>
      </c>
      <c r="AF19" s="18">
        <v>-0.72306123345043793</v>
      </c>
      <c r="AG19" s="18">
        <v>4.5710848298127549E-2</v>
      </c>
      <c r="AH19" s="24">
        <f t="shared" ref="AH19:AH24" ca="1" si="2">(AI19)^2*$Z$14*(AA19)^2/$Z$7^2</f>
        <v>13.040365956992982</v>
      </c>
      <c r="AI19" s="16">
        <f ca="1"/>
        <v>1.0043867121155547</v>
      </c>
      <c r="AK19" s="21" t="s">
        <v>11</v>
      </c>
      <c r="AL19" s="21">
        <v>5.4673918725939116E-2</v>
      </c>
      <c r="AM19" s="21">
        <v>0.1575826085659269</v>
      </c>
      <c r="AN19" s="21">
        <v>0.34695401493538236</v>
      </c>
      <c r="AO19" s="21">
        <v>0.73059154622738409</v>
      </c>
      <c r="AP19" s="21">
        <v>-0.26461877505480857</v>
      </c>
      <c r="AQ19" s="21">
        <v>0.37396661250668684</v>
      </c>
      <c r="AR19" s="21">
        <v>-0.26461877505480857</v>
      </c>
      <c r="AS19" s="21">
        <v>0.37396661250668684</v>
      </c>
      <c r="AT19" s="24">
        <f t="shared" ref="AT19:AT24" ca="1" si="3">(AU19)^2*$AL$14*(AM19)^2/$AL$7^2</f>
        <v>6.8320910971063951</v>
      </c>
      <c r="AU19" s="29">
        <f ca="1"/>
        <v>0.87309733925734767</v>
      </c>
      <c r="AW19" s="18" t="s">
        <v>11</v>
      </c>
      <c r="AX19" s="18">
        <v>0.35899451923737041</v>
      </c>
      <c r="AY19" s="18">
        <v>0.19383504453862271</v>
      </c>
      <c r="AZ19" s="18">
        <v>1.8520619947330461</v>
      </c>
      <c r="BA19" s="18">
        <v>7.1797679973250331E-2</v>
      </c>
      <c r="BB19" s="18">
        <v>-3.3404013688234258E-2</v>
      </c>
      <c r="BC19" s="18">
        <v>0.75139305216297503</v>
      </c>
      <c r="BD19" s="18">
        <v>-3.3404013688234258E-2</v>
      </c>
      <c r="BE19" s="18">
        <v>0.75139305216297503</v>
      </c>
      <c r="BF19" s="24">
        <f t="shared" ref="BF19:BF23" ca="1" si="4">(BG19)^2*$AX$14*(AY19)^2/$AX$7^2</f>
        <v>5.9530255891476855</v>
      </c>
      <c r="BG19" s="16">
        <f ca="1"/>
        <v>0.87309733925734767</v>
      </c>
    </row>
    <row r="20" spans="1:59" x14ac:dyDescent="0.3">
      <c r="A20" s="18" t="s">
        <v>11</v>
      </c>
      <c r="B20" s="18">
        <v>0.1074617449575605</v>
      </c>
      <c r="C20" s="18">
        <v>0.14732085946075615</v>
      </c>
      <c r="D20" s="18">
        <v>0.72944011697261746</v>
      </c>
      <c r="E20" s="18">
        <v>0.47045216843330839</v>
      </c>
      <c r="F20" s="18">
        <v>-0.19131880633408332</v>
      </c>
      <c r="G20" s="18">
        <v>0.40624229624920433</v>
      </c>
      <c r="H20" s="18">
        <v>-0.19131880633408332</v>
      </c>
      <c r="I20" s="18">
        <v>0.40624229624920433</v>
      </c>
      <c r="J20" s="24">
        <f t="shared" ca="1" si="0"/>
        <v>6.9576921156048517</v>
      </c>
      <c r="K20" s="16">
        <f ca="1"/>
        <v>0.87309733925734767</v>
      </c>
      <c r="M20" s="18" t="s">
        <v>11</v>
      </c>
      <c r="N20" s="18">
        <v>0.23750056010879728</v>
      </c>
      <c r="O20" s="18">
        <v>0.15130669448444148</v>
      </c>
      <c r="P20" s="18">
        <v>1.5696632651849975</v>
      </c>
      <c r="Q20" s="18">
        <v>0.12478399897323759</v>
      </c>
      <c r="R20" s="18">
        <v>-6.8803829166317554E-2</v>
      </c>
      <c r="S20" s="18">
        <v>0.54380494938391211</v>
      </c>
      <c r="T20" s="18">
        <v>-6.8803829166317554E-2</v>
      </c>
      <c r="U20" s="18">
        <v>0.54380494938391211</v>
      </c>
      <c r="V20" s="24">
        <f t="shared" ca="1" si="1"/>
        <v>6.0478259572525985</v>
      </c>
      <c r="W20" s="16">
        <f ca="1"/>
        <v>0.87309733925734767</v>
      </c>
      <c r="Y20" s="18" t="s">
        <v>11</v>
      </c>
      <c r="Z20" s="18">
        <v>0.25014782682744235</v>
      </c>
      <c r="AA20" s="18">
        <v>0.1488463044743841</v>
      </c>
      <c r="AB20" s="18">
        <v>1.6805780144208544</v>
      </c>
      <c r="AC20" s="18">
        <v>0.10126969813439769</v>
      </c>
      <c r="AD20" s="18">
        <v>-5.1443433448290943E-2</v>
      </c>
      <c r="AE20" s="18">
        <v>0.55173908710317565</v>
      </c>
      <c r="AF20" s="18">
        <v>-5.1443433448290943E-2</v>
      </c>
      <c r="AG20" s="18">
        <v>0.55173908710317565</v>
      </c>
      <c r="AH20" s="24">
        <f t="shared" ca="1" si="2"/>
        <v>6.0661826234488343</v>
      </c>
      <c r="AI20" s="16">
        <f ca="1"/>
        <v>0.87309733925734767</v>
      </c>
      <c r="AK20" s="21" t="s">
        <v>180</v>
      </c>
      <c r="AL20" s="21">
        <v>-2.2263889445624397E-2</v>
      </c>
      <c r="AM20" s="21">
        <v>0.13088778011328664</v>
      </c>
      <c r="AN20" s="21">
        <v>-0.17009906827325244</v>
      </c>
      <c r="AO20" s="21">
        <v>0.86585892063762815</v>
      </c>
      <c r="AP20" s="21">
        <v>-0.28746772301377738</v>
      </c>
      <c r="AQ20" s="21">
        <v>0.24293994412252856</v>
      </c>
      <c r="AR20" s="21">
        <v>-0.28746772301377738</v>
      </c>
      <c r="AS20" s="21">
        <v>0.24293994412252856</v>
      </c>
      <c r="AT20" s="24">
        <f t="shared" ca="1" si="3"/>
        <v>4.8803328876487519</v>
      </c>
      <c r="AU20" s="29">
        <f ca="1"/>
        <v>0.88842290517651556</v>
      </c>
      <c r="AW20" s="18" t="s">
        <v>180</v>
      </c>
      <c r="AX20" s="18">
        <v>-0.12906996407793109</v>
      </c>
      <c r="AY20" s="18">
        <v>0.17048429475445415</v>
      </c>
      <c r="AZ20" s="18">
        <v>-0.75707832362991867</v>
      </c>
      <c r="BA20" s="18">
        <v>0.45367187071675119</v>
      </c>
      <c r="BB20" s="18">
        <v>-0.47419737541749618</v>
      </c>
      <c r="BC20" s="18">
        <v>0.21605744726163401</v>
      </c>
      <c r="BD20" s="18">
        <v>-0.47419737541749618</v>
      </c>
      <c r="BE20" s="18">
        <v>0.21605744726163401</v>
      </c>
      <c r="BF20" s="24">
        <f t="shared" ca="1" si="4"/>
        <v>4.7682176587531586</v>
      </c>
      <c r="BG20" s="16">
        <f ca="1"/>
        <v>0.88842290517651556</v>
      </c>
    </row>
    <row r="21" spans="1:59" x14ac:dyDescent="0.3">
      <c r="A21" s="18" t="s">
        <v>180</v>
      </c>
      <c r="B21" s="18">
        <v>-0.20255704865841101</v>
      </c>
      <c r="C21" s="18">
        <v>0.13882751095476631</v>
      </c>
      <c r="D21" s="18">
        <v>-1.45905553780626</v>
      </c>
      <c r="E21" s="18">
        <v>0.15322082908803739</v>
      </c>
      <c r="F21" s="18">
        <v>-0.48411229079682055</v>
      </c>
      <c r="G21" s="18">
        <v>7.8998193479998535E-2</v>
      </c>
      <c r="H21" s="18">
        <v>-0.48411229079682055</v>
      </c>
      <c r="I21" s="18">
        <v>7.8998193479998535E-2</v>
      </c>
      <c r="J21" s="24">
        <f t="shared" ca="1" si="0"/>
        <v>6.3973771990234232</v>
      </c>
      <c r="K21" s="16">
        <f ca="1"/>
        <v>0.88842290517651556</v>
      </c>
      <c r="M21" s="18" t="s">
        <v>180</v>
      </c>
      <c r="N21" s="18">
        <v>-0.34606256992255024</v>
      </c>
      <c r="O21" s="18">
        <v>0.1388172271606965</v>
      </c>
      <c r="P21" s="18">
        <v>-2.4929367701743823</v>
      </c>
      <c r="Q21" s="18">
        <v>1.7143171628388982E-2</v>
      </c>
      <c r="R21" s="18">
        <v>-0.6270833544371065</v>
      </c>
      <c r="S21" s="18">
        <v>-6.5041785407993991E-2</v>
      </c>
      <c r="T21" s="18">
        <v>-0.6270833544371065</v>
      </c>
      <c r="U21" s="18">
        <v>-6.5041785407993991E-2</v>
      </c>
      <c r="V21" s="24">
        <f t="shared" ca="1" si="1"/>
        <v>5.2708892659419124</v>
      </c>
      <c r="W21" s="16">
        <f ca="1"/>
        <v>0.88842290517651556</v>
      </c>
      <c r="Y21" s="18" t="s">
        <v>180</v>
      </c>
      <c r="Z21" s="18">
        <v>-0.35882251448067953</v>
      </c>
      <c r="AA21" s="18">
        <v>0.13660316619372395</v>
      </c>
      <c r="AB21" s="18">
        <v>-2.6267510810973072</v>
      </c>
      <c r="AC21" s="18">
        <v>1.2468348965552656E-2</v>
      </c>
      <c r="AD21" s="18">
        <v>-0.63560682024831605</v>
      </c>
      <c r="AE21" s="18">
        <v>-8.2038208713043015E-2</v>
      </c>
      <c r="AF21" s="18">
        <v>-0.63560682024831605</v>
      </c>
      <c r="AG21" s="18">
        <v>-8.2038208713043015E-2</v>
      </c>
      <c r="AH21" s="24">
        <f t="shared" ca="1" si="2"/>
        <v>5.290236201933058</v>
      </c>
      <c r="AI21" s="16">
        <f ca="1"/>
        <v>0.88842290517651556</v>
      </c>
      <c r="AK21" s="21" t="s">
        <v>13</v>
      </c>
      <c r="AL21" s="21">
        <v>-5.1338225124688344E-2</v>
      </c>
      <c r="AM21" s="21">
        <v>0.1003694098932993</v>
      </c>
      <c r="AN21" s="21">
        <v>-0.511492746438033</v>
      </c>
      <c r="AO21" s="21">
        <v>0.61204526120370306</v>
      </c>
      <c r="AP21" s="21">
        <v>-0.25470596696917086</v>
      </c>
      <c r="AQ21" s="21">
        <v>0.1520295167197942</v>
      </c>
      <c r="AR21" s="21">
        <v>-0.25470596696917086</v>
      </c>
      <c r="AS21" s="21">
        <v>0.1520295167197942</v>
      </c>
      <c r="AT21" s="24">
        <f t="shared" ca="1" si="3"/>
        <v>3.562094599926183</v>
      </c>
      <c r="AU21" s="29">
        <f ca="1"/>
        <v>0.98979551036760927</v>
      </c>
      <c r="AW21" s="18" t="s">
        <v>13</v>
      </c>
      <c r="AX21" s="18">
        <v>-0.11892937451389472</v>
      </c>
      <c r="AY21" s="18">
        <v>0.13122271766154978</v>
      </c>
      <c r="AZ21" s="18">
        <v>-0.90631695969472226</v>
      </c>
      <c r="BA21" s="18">
        <v>0.3704793902141913</v>
      </c>
      <c r="BB21" s="18">
        <v>-0.3845758783206043</v>
      </c>
      <c r="BC21" s="18">
        <v>0.14671712929281483</v>
      </c>
      <c r="BD21" s="18">
        <v>-0.3845758783206043</v>
      </c>
      <c r="BE21" s="18">
        <v>0.14671712929281483</v>
      </c>
      <c r="BF21" s="24">
        <f t="shared" ca="1" si="4"/>
        <v>3.5063627025839628</v>
      </c>
      <c r="BG21" s="16">
        <f ca="1"/>
        <v>0.98979551036760927</v>
      </c>
    </row>
    <row r="22" spans="1:59" x14ac:dyDescent="0.3">
      <c r="A22" s="18" t="s">
        <v>13</v>
      </c>
      <c r="B22" s="18">
        <v>3.3629717866012758E-2</v>
      </c>
      <c r="C22" s="18">
        <v>9.8289550537135478E-2</v>
      </c>
      <c r="D22" s="18">
        <v>0.34214947247425731</v>
      </c>
      <c r="E22" s="18">
        <v>0.73422792141961501</v>
      </c>
      <c r="F22" s="18">
        <v>-0.16571072993741667</v>
      </c>
      <c r="G22" s="18">
        <v>0.2329701656694422</v>
      </c>
      <c r="H22" s="18">
        <v>-0.16571072993741667</v>
      </c>
      <c r="I22" s="18">
        <v>0.2329701656694422</v>
      </c>
      <c r="J22" s="24">
        <f t="shared" ca="1" si="0"/>
        <v>3.9803113692743204</v>
      </c>
      <c r="K22" s="16">
        <f ca="1"/>
        <v>0.98979551036760927</v>
      </c>
      <c r="M22" s="18" t="s">
        <v>13</v>
      </c>
      <c r="N22" s="18">
        <v>0.14760641805325389</v>
      </c>
      <c r="O22" s="18">
        <v>9.2850773072726114E-2</v>
      </c>
      <c r="P22" s="18">
        <v>1.5897166299050627</v>
      </c>
      <c r="Q22" s="18">
        <v>0.12018518325566849</v>
      </c>
      <c r="R22" s="18">
        <v>-4.0360145069887582E-2</v>
      </c>
      <c r="S22" s="18">
        <v>0.33557298117639534</v>
      </c>
      <c r="T22" s="18">
        <v>-4.0360145069887582E-2</v>
      </c>
      <c r="U22" s="18">
        <v>0.33557298117639534</v>
      </c>
      <c r="V22" s="24">
        <f t="shared" ca="1" si="1"/>
        <v>2.9269794627495562</v>
      </c>
      <c r="W22" s="16">
        <f ca="1"/>
        <v>0.98979551036760927</v>
      </c>
      <c r="Y22" s="18" t="s">
        <v>13</v>
      </c>
      <c r="Z22" s="18">
        <v>6.5409723877751014E-2</v>
      </c>
      <c r="AA22" s="18">
        <v>0.10559245172640436</v>
      </c>
      <c r="AB22" s="18">
        <v>0.61945454252005705</v>
      </c>
      <c r="AC22" s="18">
        <v>0.53941299291859113</v>
      </c>
      <c r="AD22" s="18">
        <v>-0.14854090596305475</v>
      </c>
      <c r="AE22" s="18">
        <v>0.27936035371855678</v>
      </c>
      <c r="AF22" s="18">
        <v>-0.14854090596305475</v>
      </c>
      <c r="AG22" s="18">
        <v>0.27936035371855678</v>
      </c>
      <c r="AH22" s="24">
        <f t="shared" ca="1" si="2"/>
        <v>3.9234736914001345</v>
      </c>
      <c r="AI22" s="16">
        <f ca="1"/>
        <v>0.98979551036760927</v>
      </c>
      <c r="AK22" s="21" t="s">
        <v>14</v>
      </c>
      <c r="AL22" s="21">
        <v>0.29964981807994234</v>
      </c>
      <c r="AM22" s="21">
        <v>0.14891407840318827</v>
      </c>
      <c r="AN22" s="21">
        <v>2.0122329687904568</v>
      </c>
      <c r="AO22" s="21">
        <v>5.1518092701324229E-2</v>
      </c>
      <c r="AP22" s="21">
        <v>-2.078765219523826E-3</v>
      </c>
      <c r="AQ22" s="21">
        <v>0.60137840137940857</v>
      </c>
      <c r="AR22" s="21">
        <v>-2.078765219523826E-3</v>
      </c>
      <c r="AS22" s="21">
        <v>0.60137840137940857</v>
      </c>
      <c r="AT22" s="24">
        <f t="shared" ca="1" si="3"/>
        <v>7.9284501816079596</v>
      </c>
      <c r="AU22" s="29">
        <f ca="1"/>
        <v>0.99529659561140182</v>
      </c>
      <c r="AW22" s="18" t="s">
        <v>14</v>
      </c>
      <c r="AX22" s="18">
        <v>0.11304564581062464</v>
      </c>
      <c r="AY22" s="18">
        <v>0.19084170811028581</v>
      </c>
      <c r="AZ22" s="18">
        <v>0.59235293442928372</v>
      </c>
      <c r="BA22" s="18">
        <v>0.55712283395324758</v>
      </c>
      <c r="BB22" s="18">
        <v>-0.27329319431882965</v>
      </c>
      <c r="BC22" s="18">
        <v>0.49938448594007895</v>
      </c>
      <c r="BD22" s="18">
        <v>-0.27329319431882965</v>
      </c>
      <c r="BE22" s="18">
        <v>0.49938448594007895</v>
      </c>
      <c r="BF22" s="24">
        <f t="shared" ca="1" si="4"/>
        <v>7.4989326027584902</v>
      </c>
      <c r="BG22" s="16">
        <f ca="1"/>
        <v>0.99529659561140182</v>
      </c>
    </row>
    <row r="23" spans="1:59" ht="12.5" thickBot="1" x14ac:dyDescent="0.35">
      <c r="A23" s="18" t="s">
        <v>14</v>
      </c>
      <c r="B23" s="18">
        <v>0.27380446343214071</v>
      </c>
      <c r="C23" s="18">
        <v>0.13829450073186769</v>
      </c>
      <c r="D23" s="18">
        <v>1.979865157205394</v>
      </c>
      <c r="E23" s="18">
        <v>5.5402953907206558E-2</v>
      </c>
      <c r="F23" s="18">
        <v>-6.6697838707469037E-3</v>
      </c>
      <c r="G23" s="18">
        <v>0.55427871073502832</v>
      </c>
      <c r="H23" s="18">
        <v>-6.6697838707469037E-3</v>
      </c>
      <c r="I23" s="18">
        <v>0.55427871073502832</v>
      </c>
      <c r="J23" s="24">
        <f t="shared" ca="1" si="0"/>
        <v>7.9675766188414228</v>
      </c>
      <c r="K23" s="16">
        <f ca="1"/>
        <v>0.99529659561140182</v>
      </c>
      <c r="M23" s="19" t="s">
        <v>14</v>
      </c>
      <c r="N23" s="19">
        <v>0.12624646494103087</v>
      </c>
      <c r="O23" s="19">
        <v>0.14234771769061327</v>
      </c>
      <c r="P23" s="19">
        <v>0.88688787561330773</v>
      </c>
      <c r="Q23" s="19">
        <v>0.38071811025379187</v>
      </c>
      <c r="R23" s="19">
        <v>-0.16192142399803539</v>
      </c>
      <c r="S23" s="19">
        <v>0.41441435388009712</v>
      </c>
      <c r="T23" s="19">
        <v>-0.16192142399803539</v>
      </c>
      <c r="U23" s="19">
        <v>0.41441435388009712</v>
      </c>
      <c r="V23" s="24">
        <f t="shared" ca="1" si="1"/>
        <v>6.9560664473118186</v>
      </c>
      <c r="W23" s="16">
        <f ca="1"/>
        <v>0.99529659561140182</v>
      </c>
      <c r="Y23" s="18" t="s">
        <v>14</v>
      </c>
      <c r="Z23" s="18">
        <v>0.19059382057370527</v>
      </c>
      <c r="AA23" s="18">
        <v>0.14589515519186716</v>
      </c>
      <c r="AB23" s="18">
        <v>1.3063752550456851</v>
      </c>
      <c r="AC23" s="18">
        <v>0.19948780374685002</v>
      </c>
      <c r="AD23" s="18">
        <v>-0.10501784326851843</v>
      </c>
      <c r="AE23" s="18">
        <v>0.48620548441592898</v>
      </c>
      <c r="AF23" s="18">
        <v>-0.10501784326851843</v>
      </c>
      <c r="AG23" s="18">
        <v>0.48620548441592898</v>
      </c>
      <c r="AH23" s="24">
        <f t="shared" ca="1" si="2"/>
        <v>7.5735730017477829</v>
      </c>
      <c r="AI23" s="16">
        <f ca="1"/>
        <v>0.99529659561140182</v>
      </c>
      <c r="AK23" s="21" t="s">
        <v>15</v>
      </c>
      <c r="AL23" s="21">
        <v>1.1440903435999567E-2</v>
      </c>
      <c r="AM23" s="21">
        <v>0.1360951501206866</v>
      </c>
      <c r="AN23" s="21">
        <v>8.4065474969930901E-2</v>
      </c>
      <c r="AO23" s="21">
        <v>0.93345757869473145</v>
      </c>
      <c r="AP23" s="21">
        <v>-0.264314063993351</v>
      </c>
      <c r="AQ23" s="21">
        <v>0.28719587086535014</v>
      </c>
      <c r="AR23" s="21">
        <v>-0.264314063993351</v>
      </c>
      <c r="AS23" s="21">
        <v>0.28719587086535014</v>
      </c>
      <c r="AT23" s="24">
        <f t="shared" ca="1" si="3"/>
        <v>5.060345129856807</v>
      </c>
      <c r="AU23" s="29">
        <f ca="1"/>
        <v>0.87004466001385894</v>
      </c>
      <c r="AW23" s="19" t="s">
        <v>15</v>
      </c>
      <c r="AX23" s="19">
        <v>0.58303932379350809</v>
      </c>
      <c r="AY23" s="19">
        <v>0.11220073729243304</v>
      </c>
      <c r="AZ23" s="19">
        <v>5.1963947640906367</v>
      </c>
      <c r="BA23" s="19">
        <v>7.1778304959448173E-6</v>
      </c>
      <c r="BB23" s="19">
        <v>0.35590080603208651</v>
      </c>
      <c r="BC23" s="19">
        <v>0.81017784155492967</v>
      </c>
      <c r="BD23" s="19">
        <v>0.35590080603208651</v>
      </c>
      <c r="BE23" s="19">
        <v>0.81017784155492967</v>
      </c>
      <c r="BF23" s="24">
        <f t="shared" ca="1" si="4"/>
        <v>1.9807165773742998</v>
      </c>
      <c r="BG23" s="16">
        <f ca="1"/>
        <v>0.87004466001385894</v>
      </c>
    </row>
    <row r="24" spans="1:59" ht="12.5" thickBot="1" x14ac:dyDescent="0.35">
      <c r="A24" s="18" t="s">
        <v>15</v>
      </c>
      <c r="B24" s="18">
        <v>-1.1439853073353478E-2</v>
      </c>
      <c r="C24" s="18">
        <v>0.12637059922356489</v>
      </c>
      <c r="D24" s="18">
        <v>-9.0526223216802135E-2</v>
      </c>
      <c r="E24" s="18">
        <v>0.92837087433704579</v>
      </c>
      <c r="F24" s="18">
        <v>-0.26773130725897043</v>
      </c>
      <c r="G24" s="18">
        <v>0.24485160111226345</v>
      </c>
      <c r="H24" s="18">
        <v>-0.26773130725897043</v>
      </c>
      <c r="I24" s="18">
        <v>0.24485160111226345</v>
      </c>
      <c r="J24" s="24">
        <f t="shared" ca="1" si="0"/>
        <v>5.0837779266031555</v>
      </c>
      <c r="K24" s="16">
        <f ca="1"/>
        <v>0.87004466001385894</v>
      </c>
      <c r="Y24" s="19" t="s">
        <v>15</v>
      </c>
      <c r="Z24" s="19">
        <v>0.1764599902997932</v>
      </c>
      <c r="AA24" s="19">
        <v>0.11424226238631371</v>
      </c>
      <c r="AB24" s="19">
        <v>1.5446121830386055</v>
      </c>
      <c r="AC24" s="19">
        <v>0.13095113967949076</v>
      </c>
      <c r="AD24" s="19">
        <v>-5.5016820706749764E-2</v>
      </c>
      <c r="AE24" s="19">
        <v>0.40793680130633614</v>
      </c>
      <c r="AF24" s="19">
        <v>-5.5016820706749764E-2</v>
      </c>
      <c r="AG24" s="19">
        <v>0.40793680130633614</v>
      </c>
      <c r="AH24" s="24">
        <f t="shared" ca="1" si="2"/>
        <v>3.5485482919314686</v>
      </c>
      <c r="AI24" s="16">
        <f ca="1"/>
        <v>0.87004466001385894</v>
      </c>
      <c r="AK24" s="25" t="s">
        <v>16</v>
      </c>
      <c r="AL24" s="25">
        <v>0.88243228267403961</v>
      </c>
      <c r="AM24" s="25">
        <v>0.16390496774455124</v>
      </c>
      <c r="AN24" s="25">
        <v>5.3838043765050845</v>
      </c>
      <c r="AO24" s="25">
        <v>4.2878503162972991E-6</v>
      </c>
      <c r="AP24" s="25">
        <v>0.55032927237700036</v>
      </c>
      <c r="AQ24" s="25">
        <v>1.2145352929710789</v>
      </c>
      <c r="AR24" s="25">
        <v>0.55032927237700036</v>
      </c>
      <c r="AS24" s="25">
        <v>1.2145352929710789</v>
      </c>
      <c r="AT24" s="24">
        <f t="shared" ca="1" si="3"/>
        <v>6.8616952484092399</v>
      </c>
      <c r="AU24" s="29">
        <f ca="1"/>
        <v>0.84123575264992601</v>
      </c>
    </row>
    <row r="25" spans="1:59" ht="12.5" thickBot="1" x14ac:dyDescent="0.35">
      <c r="A25" s="19" t="s">
        <v>16</v>
      </c>
      <c r="B25" s="19">
        <v>0.53882128419102437</v>
      </c>
      <c r="C25" s="19">
        <v>0.19913965771824052</v>
      </c>
      <c r="D25" s="19">
        <v>2.7057457583531348</v>
      </c>
      <c r="E25" s="19">
        <v>1.034886320889161E-2</v>
      </c>
      <c r="F25" s="19">
        <v>0.13494733901536021</v>
      </c>
      <c r="G25" s="19">
        <v>0.94269522936668859</v>
      </c>
      <c r="H25" s="19">
        <v>0.13494733901536021</v>
      </c>
      <c r="I25" s="19">
        <v>0.94269522936668859</v>
      </c>
      <c r="J25" s="22">
        <f t="shared" ca="1" si="0"/>
        <v>11.80218305601354</v>
      </c>
      <c r="K25" s="23">
        <f ca="1"/>
        <v>0.84123575264992601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Instructions</vt:lpstr>
      <vt:lpstr>Track_Forecast Revision</vt:lpstr>
      <vt:lpstr>China</vt:lpstr>
      <vt:lpstr>Data_R</vt:lpstr>
      <vt:lpstr>China-ARIMA results</vt:lpstr>
      <vt:lpstr>Raw Data</vt:lpstr>
      <vt:lpstr>Exports and imports</vt:lpstr>
      <vt:lpstr>VIF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Daisy SHARMA</dc:creator>
  <cp:lastModifiedBy>Duncan</cp:lastModifiedBy>
  <dcterms:created xsi:type="dcterms:W3CDTF">2018-03-19T10:34:57Z</dcterms:created>
  <dcterms:modified xsi:type="dcterms:W3CDTF">2020-04-23T09:28:04Z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DMCEIC_owner">
    <vt:lpwstr>daisysharma@dbs.com</vt:lpwstr>
  </property>
  <property fmtid="{D5CDD505-2E9C-101B-9397-08002B2CF9AE}" pid="3" name="CDMCEIC_ownerFullName">
    <vt:lpwstr>Daisy Sharma - BG</vt:lpwstr>
  </property>
  <property fmtid="{D5CDD505-2E9C-101B-9397-08002B2CF9AE}" pid="4" name="CDMCEIC_readOnly">
    <vt:lpwstr>False</vt:lpwstr>
  </property>
  <property fmtid="{D5CDD505-2E9C-101B-9397-08002B2CF9AE}" pid="5" name="CDMCEIC_autoRefresh">
    <vt:lpwstr>False</vt:lpwstr>
  </property>
  <property fmtid="{D5CDD505-2E9C-101B-9397-08002B2CF9AE}" pid="6" name="CDMCEIC_description">
    <vt:lpwstr/>
  </property>
</Properties>
</file>