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7.xml" ContentType="application/vnd.openxmlformats-officedocument.drawingml.chartshapes+xml"/>
  <Override PartName="/xl/drawings/drawing8.xml" ContentType="application/vnd.openxmlformats-officedocument.drawing+xml"/>
  <Override PartName="/xl/comments1.xml" ContentType="application/vnd.openxmlformats-officedocument.spreadsheetml.comment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9.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10.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11.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2.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3.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4.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5.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16.xml" ContentType="application/vnd.openxmlformats-officedocument.drawingml.chartshapes+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Duncan\Documents\"/>
    </mc:Choice>
  </mc:AlternateContent>
  <xr:revisionPtr revIDLastSave="0" documentId="8_{E4A9D7E5-6E34-462B-B0ED-FCDBCDA4490F}" xr6:coauthVersionLast="45" xr6:coauthVersionMax="45" xr10:uidLastSave="{00000000-0000-0000-0000-000000000000}"/>
  <bookViews>
    <workbookView xWindow="-110" yWindow="-110" windowWidth="19420" windowHeight="10420" activeTab="2" xr2:uid="{00000000-000D-0000-FFFF-FFFF00000000}"/>
  </bookViews>
  <sheets>
    <sheet name="Instructions" sheetId="9" r:id="rId1"/>
    <sheet name="Track_Forecast Revision" sheetId="8" r:id="rId2"/>
    <sheet name="India" sheetId="59" r:id="rId3"/>
    <sheet name="India data_R_final" sheetId="60" r:id="rId4"/>
    <sheet name="CEIC" sheetId="61" r:id="rId5"/>
  </sheets>
  <definedNames>
    <definedName name="Autosales" localSheetId="2">OFFSET(India!$BC$34,0,0,India!$BJ$1,1)</definedName>
    <definedName name="Autosales">OFFSET(#REF!,0,0,#REF!,1)</definedName>
    <definedName name="Date_range" localSheetId="2">OFFSET(India!$AT$34,0,0,India!$BJ$1,1)</definedName>
    <definedName name="Date_range">OFFSET(#REF!,0,0,#REF!,1)</definedName>
    <definedName name="Estimated_GVA" localSheetId="2">OFFSET(India!$BL$34,0,0,India!$BJ$1,1)</definedName>
    <definedName name="Estimated_GVA">OFFSET(#REF!,0,0,#REF!,1)</definedName>
    <definedName name="Exports" localSheetId="2">OFFSET(India!$BG$34,0,0,India!$BJ$1,1)</definedName>
    <definedName name="Exports">OFFSET(#REF!,0,0,#REF!,1)</definedName>
    <definedName name="GDP_sigestimate" localSheetId="2">OFFSET(India!$BY$34,0,0,India!$BJ$1,1)</definedName>
    <definedName name="GDP_sigestimate">OFFSET(#REF!,0,0,#REF!,1)</definedName>
    <definedName name="GVA_sigestimate" localSheetId="2">OFFSET(India!$BO$34,0,0,India!$BJ$1,1)</definedName>
    <definedName name="GVA_sigestimate">OFFSET(#REF!,0,0,#REF!,1)</definedName>
    <definedName name="IP" localSheetId="2">OFFSET(India!$BJ$34,0,0,India!$BJ$1,1)</definedName>
    <definedName name="IP">OFFSET(#REF!,0,0,#REF!,1)</definedName>
    <definedName name="Nonoil_imports" localSheetId="2">OFFSET(India!$BD$34,0,0,India!$BJ$1,1)</definedName>
    <definedName name="Nonoil_imports">OFFSET(#REF!,0,0,#REF!,1)</definedName>
    <definedName name="Real_credit" localSheetId="2">OFFSET(India!$BH$34,0,0,India!$BJ$1,1)</definedName>
    <definedName name="Real_credit">OFFSET(#REF!,0,0,#REF!,1)</definedName>
    <definedName name="Real_GDP" localSheetId="2">OFFSET(India!$BS$34,0,0,India!$BJ$1,1)</definedName>
    <definedName name="Real_GDP">OFFSET(#REF!,0,0,#REF!,1)</definedName>
    <definedName name="Real_GVA" localSheetId="2">OFFSET(India!$AU$34,0,0,India!$BJ$1,1)</definedName>
    <definedName name="Real_GVA">OFFSET(#REF!,0,0,#REF!,1)</definedName>
    <definedName name="Tourist" localSheetId="2">OFFSET(India!$BI$34,0,0,India!$BJ$1,1)</definedName>
    <definedName name="Tourist">OFFSET(#REF!,0,0,#REF!,1)</definedName>
    <definedName name="Zscore" localSheetId="2">OFFSET(India!$BK$34,0,0,India!$BJ$1,1)</definedName>
    <definedName name="Zscore">OFFSET(#REF!,0,0,#REF!,1)</definedName>
  </definedNames>
  <calcPr calcId="191029"/>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W1" i="59" l="1"/>
  <c r="BQ1" i="59"/>
  <c r="BR1" i="59"/>
  <c r="N97" i="60" l="1"/>
  <c r="J97" i="60"/>
  <c r="AA193" i="61"/>
  <c r="AB193" i="61"/>
  <c r="AA197" i="61"/>
  <c r="AB197" i="61"/>
  <c r="AA201" i="61"/>
  <c r="AB201" i="61"/>
  <c r="Y9" i="61"/>
  <c r="Z9" i="61"/>
  <c r="Y10" i="61"/>
  <c r="Z10" i="61"/>
  <c r="Y11" i="61"/>
  <c r="Z11" i="61"/>
  <c r="Y12" i="61"/>
  <c r="Z12" i="61"/>
  <c r="Y13" i="61"/>
  <c r="Z13" i="61"/>
  <c r="Y14" i="61"/>
  <c r="Z14" i="61"/>
  <c r="Y15" i="61"/>
  <c r="Z15" i="61"/>
  <c r="Y16" i="61"/>
  <c r="Z16" i="61"/>
  <c r="Y17" i="61"/>
  <c r="Z17" i="61"/>
  <c r="Y18" i="61"/>
  <c r="Z18" i="61"/>
  <c r="Y19" i="61"/>
  <c r="Z19" i="61"/>
  <c r="Y20" i="61"/>
  <c r="Z20" i="61"/>
  <c r="Y21" i="61"/>
  <c r="Z21" i="61"/>
  <c r="Y22" i="61"/>
  <c r="Z22" i="61"/>
  <c r="Y23" i="61"/>
  <c r="Z23" i="61"/>
  <c r="Y24" i="61"/>
  <c r="Z24" i="61"/>
  <c r="Y25" i="61"/>
  <c r="Z25" i="61"/>
  <c r="Y26" i="61"/>
  <c r="Z26" i="61"/>
  <c r="Y27" i="61"/>
  <c r="Z27" i="61"/>
  <c r="Y28" i="61"/>
  <c r="Z28" i="61"/>
  <c r="Y29" i="61"/>
  <c r="Z29" i="61"/>
  <c r="Y30" i="61"/>
  <c r="Z30" i="61"/>
  <c r="Y31" i="61"/>
  <c r="Z31" i="61"/>
  <c r="Y32" i="61"/>
  <c r="Z32" i="61"/>
  <c r="Y33" i="61"/>
  <c r="Z33" i="61"/>
  <c r="Y34" i="61"/>
  <c r="Z34" i="61"/>
  <c r="Y35" i="61"/>
  <c r="Z35" i="61"/>
  <c r="Y36" i="61"/>
  <c r="Z36" i="61"/>
  <c r="Y37" i="61"/>
  <c r="Z37" i="61"/>
  <c r="Y38" i="61"/>
  <c r="Z38" i="61"/>
  <c r="Y39" i="61"/>
  <c r="Z39" i="61"/>
  <c r="Y40" i="61"/>
  <c r="Z40" i="61"/>
  <c r="Y41" i="61"/>
  <c r="Z41" i="61"/>
  <c r="Y42" i="61"/>
  <c r="Z42" i="61"/>
  <c r="Y43" i="61"/>
  <c r="Z43" i="61"/>
  <c r="Y44" i="61"/>
  <c r="Z44" i="61"/>
  <c r="Y45" i="61"/>
  <c r="Z45" i="61"/>
  <c r="Y46" i="61"/>
  <c r="Z46" i="61"/>
  <c r="Y47" i="61"/>
  <c r="Z47" i="61"/>
  <c r="Y48" i="61"/>
  <c r="Z48" i="61"/>
  <c r="Y49" i="61"/>
  <c r="Z49" i="61"/>
  <c r="Y50" i="61"/>
  <c r="Z50" i="61"/>
  <c r="Y51" i="61"/>
  <c r="Z51" i="61"/>
  <c r="Y52" i="61"/>
  <c r="Z52" i="61"/>
  <c r="Y53" i="61"/>
  <c r="Z53" i="61"/>
  <c r="Y54" i="61"/>
  <c r="Z54" i="61"/>
  <c r="Y55" i="61"/>
  <c r="Z55" i="61"/>
  <c r="Y56" i="61"/>
  <c r="Z56" i="61"/>
  <c r="Y57" i="61"/>
  <c r="Z57" i="61"/>
  <c r="Y58" i="61"/>
  <c r="Z58" i="61"/>
  <c r="Y59" i="61"/>
  <c r="Z59" i="61"/>
  <c r="Y60" i="61"/>
  <c r="Z60" i="61"/>
  <c r="Y61" i="61"/>
  <c r="Z61" i="61"/>
  <c r="Y62" i="61"/>
  <c r="Z62" i="61"/>
  <c r="Y63" i="61"/>
  <c r="Z63" i="61"/>
  <c r="Y64" i="61"/>
  <c r="Z64" i="61"/>
  <c r="Y65" i="61"/>
  <c r="Z65" i="61"/>
  <c r="Y66" i="61"/>
  <c r="Z66" i="61"/>
  <c r="Y67" i="61"/>
  <c r="Z67" i="61"/>
  <c r="Y68" i="61"/>
  <c r="Z68" i="61"/>
  <c r="Y69" i="61"/>
  <c r="Z69" i="61"/>
  <c r="Y70" i="61"/>
  <c r="Z70" i="61"/>
  <c r="Y71" i="61"/>
  <c r="Z71" i="61"/>
  <c r="Y72" i="61"/>
  <c r="Z72" i="61"/>
  <c r="Y73" i="61"/>
  <c r="Z73" i="61"/>
  <c r="Y74" i="61"/>
  <c r="Z74" i="61"/>
  <c r="Y75" i="61"/>
  <c r="Z75" i="61"/>
  <c r="Y76" i="61"/>
  <c r="Z76" i="61"/>
  <c r="Y77" i="61"/>
  <c r="Z77" i="61"/>
  <c r="Y78" i="61"/>
  <c r="Z78" i="61"/>
  <c r="Y79" i="61"/>
  <c r="Z79" i="61"/>
  <c r="Y80" i="61"/>
  <c r="Z80" i="61"/>
  <c r="Y81" i="61"/>
  <c r="Z81" i="61"/>
  <c r="Y82" i="61"/>
  <c r="Z82" i="61"/>
  <c r="Y83" i="61"/>
  <c r="Z83" i="61"/>
  <c r="Y84" i="61"/>
  <c r="Z84" i="61"/>
  <c r="Y85" i="61"/>
  <c r="Z85" i="61"/>
  <c r="Y86" i="61"/>
  <c r="Z86" i="61"/>
  <c r="Y87" i="61"/>
  <c r="Z87" i="61"/>
  <c r="Y88" i="61"/>
  <c r="Z88" i="61"/>
  <c r="Y89" i="61"/>
  <c r="Z89" i="61"/>
  <c r="Y90" i="61"/>
  <c r="Z90" i="61"/>
  <c r="Y91" i="61"/>
  <c r="Z91" i="61"/>
  <c r="Y92" i="61"/>
  <c r="Z92" i="61"/>
  <c r="Y93" i="61"/>
  <c r="Z93" i="61"/>
  <c r="Y94" i="61"/>
  <c r="Z94" i="61"/>
  <c r="Y95" i="61"/>
  <c r="Z95" i="61"/>
  <c r="Y96" i="61"/>
  <c r="Z96" i="61"/>
  <c r="Y97" i="61"/>
  <c r="Z97" i="61"/>
  <c r="Y98" i="61"/>
  <c r="Z98" i="61"/>
  <c r="Y99" i="61"/>
  <c r="Z99" i="61"/>
  <c r="Y100" i="61"/>
  <c r="Z100" i="61"/>
  <c r="Y101" i="61"/>
  <c r="Z101" i="61"/>
  <c r="Y102" i="61"/>
  <c r="Z102" i="61"/>
  <c r="Y103" i="61"/>
  <c r="Z103" i="61"/>
  <c r="Y104" i="61"/>
  <c r="Z104" i="61"/>
  <c r="Y105" i="61"/>
  <c r="Z105" i="61"/>
  <c r="Y106" i="61"/>
  <c r="Z106" i="61"/>
  <c r="Y107" i="61"/>
  <c r="Z107" i="61"/>
  <c r="Y108" i="61"/>
  <c r="Z108" i="61"/>
  <c r="Y109" i="61"/>
  <c r="Z109" i="61"/>
  <c r="Y110" i="61"/>
  <c r="Z110" i="61"/>
  <c r="Y111" i="61"/>
  <c r="Z111" i="61"/>
  <c r="Y112" i="61"/>
  <c r="Z112" i="61"/>
  <c r="Y113" i="61"/>
  <c r="Z113" i="61"/>
  <c r="Y114" i="61"/>
  <c r="Z114" i="61"/>
  <c r="Y115" i="61"/>
  <c r="Z115" i="61"/>
  <c r="Y116" i="61"/>
  <c r="Z116" i="61"/>
  <c r="Y117" i="61"/>
  <c r="Z117" i="61"/>
  <c r="Y118" i="61"/>
  <c r="Z118" i="61"/>
  <c r="Y119" i="61"/>
  <c r="Z119" i="61"/>
  <c r="Y120" i="61"/>
  <c r="Z120" i="61"/>
  <c r="Y121" i="61"/>
  <c r="Z121" i="61"/>
  <c r="Y122" i="61"/>
  <c r="Z122" i="61"/>
  <c r="Y123" i="61"/>
  <c r="Z123" i="61"/>
  <c r="Y124" i="61"/>
  <c r="Z124" i="61"/>
  <c r="Y125" i="61"/>
  <c r="Z125" i="61"/>
  <c r="Y126" i="61"/>
  <c r="Z126" i="61"/>
  <c r="Y127" i="61"/>
  <c r="Z127" i="61"/>
  <c r="Y128" i="61"/>
  <c r="Z128" i="61"/>
  <c r="Y129" i="61"/>
  <c r="Z129" i="61"/>
  <c r="Y130" i="61"/>
  <c r="Z130" i="61"/>
  <c r="Y131" i="61"/>
  <c r="Z131" i="61"/>
  <c r="Y132" i="61"/>
  <c r="Z132" i="61"/>
  <c r="Y133" i="61"/>
  <c r="Z133" i="61"/>
  <c r="Y134" i="61"/>
  <c r="Z134" i="61"/>
  <c r="Y135" i="61"/>
  <c r="Z135" i="61"/>
  <c r="Y136" i="61"/>
  <c r="Z136" i="61"/>
  <c r="Y137" i="61"/>
  <c r="Z137" i="61"/>
  <c r="Y138" i="61"/>
  <c r="Z138" i="61"/>
  <c r="Y139" i="61"/>
  <c r="Z139" i="61"/>
  <c r="Y140" i="61"/>
  <c r="Z140" i="61"/>
  <c r="Y141" i="61"/>
  <c r="Z141" i="61"/>
  <c r="Y142" i="61"/>
  <c r="Z142" i="61"/>
  <c r="Y143" i="61"/>
  <c r="Z143" i="61"/>
  <c r="Y144" i="61"/>
  <c r="Z144" i="61"/>
  <c r="Y145" i="61"/>
  <c r="Z145" i="61"/>
  <c r="Y146" i="61"/>
  <c r="Z146" i="61"/>
  <c r="Y147" i="61"/>
  <c r="Z147" i="61"/>
  <c r="Y148" i="61"/>
  <c r="Z148" i="61"/>
  <c r="Y149" i="61"/>
  <c r="Z149" i="61"/>
  <c r="Y150" i="61"/>
  <c r="Z150" i="61"/>
  <c r="Y151" i="61"/>
  <c r="Z151" i="61"/>
  <c r="Y152" i="61"/>
  <c r="Z152" i="61"/>
  <c r="Y153" i="61"/>
  <c r="Z153" i="61"/>
  <c r="Y154" i="61"/>
  <c r="Z154" i="61"/>
  <c r="Y155" i="61"/>
  <c r="Z155" i="61"/>
  <c r="Y156" i="61"/>
  <c r="Z156" i="61"/>
  <c r="Y157" i="61"/>
  <c r="Z157" i="61"/>
  <c r="Y158" i="61"/>
  <c r="Z158" i="61"/>
  <c r="Y159" i="61"/>
  <c r="Z159" i="61"/>
  <c r="Y160" i="61"/>
  <c r="Z160" i="61"/>
  <c r="Y161" i="61"/>
  <c r="Z161" i="61"/>
  <c r="Y162" i="61"/>
  <c r="Z162" i="61"/>
  <c r="Y163" i="61"/>
  <c r="Z163" i="61"/>
  <c r="Y164" i="61"/>
  <c r="Z164" i="61"/>
  <c r="Y165" i="61"/>
  <c r="Z165" i="61"/>
  <c r="Y166" i="61"/>
  <c r="Z166" i="61"/>
  <c r="Y167" i="61"/>
  <c r="Z167" i="61"/>
  <c r="Y168" i="61"/>
  <c r="Z168" i="61"/>
  <c r="Y169" i="61"/>
  <c r="Z169" i="61"/>
  <c r="Y170" i="61"/>
  <c r="Z170" i="61"/>
  <c r="Y171" i="61"/>
  <c r="Z171" i="61"/>
  <c r="Y172" i="61"/>
  <c r="Z172" i="61"/>
  <c r="Y173" i="61"/>
  <c r="Z173" i="61"/>
  <c r="Y174" i="61"/>
  <c r="Z174" i="61"/>
  <c r="Y175" i="61"/>
  <c r="Z175" i="61"/>
  <c r="Y176" i="61"/>
  <c r="Z176" i="61"/>
  <c r="Y177" i="61"/>
  <c r="Z177" i="61"/>
  <c r="Y178" i="61"/>
  <c r="Z178" i="61"/>
  <c r="Y179" i="61"/>
  <c r="Z179" i="61"/>
  <c r="Y180" i="61"/>
  <c r="Z180" i="61"/>
  <c r="Y181" i="61"/>
  <c r="Z181" i="61"/>
  <c r="Y182" i="61"/>
  <c r="Z182" i="61"/>
  <c r="Y183" i="61"/>
  <c r="Z183" i="61"/>
  <c r="Y184" i="61"/>
  <c r="Z184" i="61"/>
  <c r="Y185" i="61"/>
  <c r="Z185" i="61"/>
  <c r="Y186" i="61"/>
  <c r="Z186" i="61"/>
  <c r="Y187" i="61"/>
  <c r="Z187" i="61"/>
  <c r="Y188" i="61"/>
  <c r="Z188" i="61"/>
  <c r="Y189" i="61"/>
  <c r="Z189" i="61"/>
  <c r="Y190" i="61"/>
  <c r="AA190" i="61" s="1"/>
  <c r="Z190" i="61"/>
  <c r="AB202" i="61" s="1"/>
  <c r="Q202" i="61" s="1"/>
  <c r="Y191" i="61"/>
  <c r="AA191" i="61" s="1"/>
  <c r="Z191" i="61"/>
  <c r="AB191" i="61" s="1"/>
  <c r="Y192" i="61"/>
  <c r="AA192" i="61" s="1"/>
  <c r="Z192" i="61"/>
  <c r="AB192" i="61" s="1"/>
  <c r="Y193" i="61"/>
  <c r="Z193" i="61"/>
  <c r="Y194" i="61"/>
  <c r="AA194" i="61" s="1"/>
  <c r="Z194" i="61"/>
  <c r="AB194" i="61" s="1"/>
  <c r="Y195" i="61"/>
  <c r="AA195" i="61" s="1"/>
  <c r="Z195" i="61"/>
  <c r="AB195" i="61" s="1"/>
  <c r="Y196" i="61"/>
  <c r="AA196" i="61" s="1"/>
  <c r="Z196" i="61"/>
  <c r="AB196" i="61" s="1"/>
  <c r="Y197" i="61"/>
  <c r="Z197" i="61"/>
  <c r="Y198" i="61"/>
  <c r="AA198" i="61" s="1"/>
  <c r="Z198" i="61"/>
  <c r="AB198" i="61" s="1"/>
  <c r="Y199" i="61"/>
  <c r="AA199" i="61" s="1"/>
  <c r="Z199" i="61"/>
  <c r="AB199" i="61" s="1"/>
  <c r="Y200" i="61"/>
  <c r="AA200" i="61" s="1"/>
  <c r="Z200" i="61"/>
  <c r="AB200" i="61" s="1"/>
  <c r="Y201" i="61"/>
  <c r="Z201" i="61"/>
  <c r="Z8" i="61"/>
  <c r="Y8" i="61"/>
  <c r="P201" i="61"/>
  <c r="M186" i="59" s="1"/>
  <c r="Q201" i="61"/>
  <c r="N186" i="59" s="1"/>
  <c r="D187" i="59"/>
  <c r="E187" i="59"/>
  <c r="N202" i="61"/>
  <c r="K187" i="59" s="1"/>
  <c r="O202" i="61"/>
  <c r="L187" i="59" s="1"/>
  <c r="K202" i="61"/>
  <c r="H187" i="59" s="1"/>
  <c r="I202" i="61"/>
  <c r="H97" i="60" s="1"/>
  <c r="F202" i="61"/>
  <c r="E97" i="60" s="1"/>
  <c r="G202" i="61"/>
  <c r="F97" i="60" s="1"/>
  <c r="H202" i="61"/>
  <c r="G97" i="60" s="1"/>
  <c r="P97" i="60" l="1"/>
  <c r="N187" i="59"/>
  <c r="C187" i="59"/>
  <c r="M97" i="60"/>
  <c r="F187" i="59"/>
  <c r="P96" i="60"/>
  <c r="AA202" i="61"/>
  <c r="P202" i="61" s="1"/>
  <c r="AB190" i="61"/>
  <c r="O96" i="60"/>
  <c r="B201" i="61"/>
  <c r="C201" i="61"/>
  <c r="D201" i="61"/>
  <c r="C96" i="60" s="1"/>
  <c r="V201" i="61"/>
  <c r="E201" i="61"/>
  <c r="B186" i="59" l="1"/>
  <c r="D96" i="60"/>
  <c r="O97" i="60"/>
  <c r="M187" i="59"/>
  <c r="U201" i="61"/>
  <c r="B96" i="60"/>
  <c r="T201" i="61"/>
  <c r="A96" i="60"/>
  <c r="DL201" i="61"/>
  <c r="DM201" i="61" s="1"/>
  <c r="J201" i="61" l="1"/>
  <c r="G186" i="59" s="1"/>
  <c r="I96" i="60" l="1"/>
  <c r="P200" i="61"/>
  <c r="M185" i="59" s="1"/>
  <c r="Q200" i="61"/>
  <c r="P95" i="60" s="1"/>
  <c r="O201" i="61"/>
  <c r="N96" i="60" s="1"/>
  <c r="N201" i="61"/>
  <c r="M96" i="60" s="1"/>
  <c r="K201" i="61"/>
  <c r="J96" i="60" s="1"/>
  <c r="G201" i="61"/>
  <c r="F96" i="60" s="1"/>
  <c r="H201" i="61"/>
  <c r="G96" i="60" s="1"/>
  <c r="F201" i="61"/>
  <c r="C186" i="59" s="1"/>
  <c r="O95" i="60" l="1"/>
  <c r="L186" i="59"/>
  <c r="N185" i="59"/>
  <c r="K186" i="59"/>
  <c r="H186" i="59"/>
  <c r="E186" i="59"/>
  <c r="D186" i="59"/>
  <c r="E96" i="60"/>
  <c r="I201" i="61"/>
  <c r="H96" i="60" s="1"/>
  <c r="CM201" i="61"/>
  <c r="B200" i="61"/>
  <c r="T200" i="61" s="1"/>
  <c r="C200" i="61"/>
  <c r="B95" i="60" s="1"/>
  <c r="D200" i="61"/>
  <c r="V200" i="61" s="1"/>
  <c r="E200" i="61"/>
  <c r="B185" i="59" l="1"/>
  <c r="D95" i="60"/>
  <c r="A95" i="60"/>
  <c r="U200" i="61"/>
  <c r="F186" i="59"/>
  <c r="C95" i="60"/>
  <c r="I21" i="61"/>
  <c r="I22" i="61"/>
  <c r="I23" i="61"/>
  <c r="I24" i="61"/>
  <c r="I25" i="61"/>
  <c r="I26" i="61"/>
  <c r="I27" i="61"/>
  <c r="I28" i="61"/>
  <c r="I29" i="61"/>
  <c r="I30" i="61"/>
  <c r="I31" i="61"/>
  <c r="I32" i="61"/>
  <c r="I33" i="61"/>
  <c r="I34" i="61"/>
  <c r="I35" i="61"/>
  <c r="I36" i="61"/>
  <c r="I37" i="61"/>
  <c r="I38" i="61"/>
  <c r="I39" i="61"/>
  <c r="I40" i="61"/>
  <c r="I41" i="61"/>
  <c r="I42" i="61"/>
  <c r="I43" i="61"/>
  <c r="I44" i="61"/>
  <c r="I45" i="61"/>
  <c r="I46" i="61"/>
  <c r="I47" i="61"/>
  <c r="I48" i="61"/>
  <c r="I49" i="61"/>
  <c r="I50" i="61"/>
  <c r="I51" i="61"/>
  <c r="I52" i="61"/>
  <c r="I53" i="61"/>
  <c r="I54" i="61"/>
  <c r="I55" i="61"/>
  <c r="I56" i="61"/>
  <c r="I57" i="61"/>
  <c r="I58" i="61"/>
  <c r="I59" i="61"/>
  <c r="I60" i="61"/>
  <c r="I61" i="61"/>
  <c r="I62" i="61"/>
  <c r="I63" i="61"/>
  <c r="I64" i="61"/>
  <c r="I65" i="61"/>
  <c r="I66" i="61"/>
  <c r="I67" i="61"/>
  <c r="I68" i="61"/>
  <c r="I69" i="61"/>
  <c r="I70" i="61"/>
  <c r="I71" i="61"/>
  <c r="I72" i="61"/>
  <c r="I73" i="61"/>
  <c r="I74" i="61"/>
  <c r="I75" i="61"/>
  <c r="I76" i="61"/>
  <c r="I77" i="61"/>
  <c r="I78" i="61"/>
  <c r="I79" i="61"/>
  <c r="I80" i="61"/>
  <c r="I81" i="61"/>
  <c r="I82" i="61"/>
  <c r="I83" i="61"/>
  <c r="I84" i="61"/>
  <c r="I85" i="61"/>
  <c r="I86" i="61"/>
  <c r="I87" i="61"/>
  <c r="I88" i="61"/>
  <c r="I89" i="61"/>
  <c r="I90" i="61"/>
  <c r="I91" i="61"/>
  <c r="I92" i="61"/>
  <c r="I93" i="61"/>
  <c r="I94" i="61"/>
  <c r="I95" i="61"/>
  <c r="I96" i="61"/>
  <c r="I97" i="61"/>
  <c r="I98" i="61"/>
  <c r="I99" i="61"/>
  <c r="I100" i="61"/>
  <c r="I101" i="61"/>
  <c r="I102" i="61"/>
  <c r="I103" i="61"/>
  <c r="I104" i="61"/>
  <c r="I105" i="61"/>
  <c r="I106" i="61"/>
  <c r="I107" i="61"/>
  <c r="H2" i="60" s="1"/>
  <c r="I108" i="61"/>
  <c r="H3" i="60" s="1"/>
  <c r="I109" i="61"/>
  <c r="H4" i="60" s="1"/>
  <c r="I110" i="61"/>
  <c r="H5" i="60" s="1"/>
  <c r="I111" i="61"/>
  <c r="H6" i="60" s="1"/>
  <c r="I112" i="61"/>
  <c r="H7" i="60" s="1"/>
  <c r="I113" i="61"/>
  <c r="H8" i="60" s="1"/>
  <c r="I114" i="61"/>
  <c r="H9" i="60" s="1"/>
  <c r="I115" i="61"/>
  <c r="H10" i="60" s="1"/>
  <c r="I116" i="61"/>
  <c r="H11" i="60" s="1"/>
  <c r="I117" i="61"/>
  <c r="H12" i="60" s="1"/>
  <c r="I118" i="61"/>
  <c r="H13" i="60" s="1"/>
  <c r="I119" i="61"/>
  <c r="I120" i="61"/>
  <c r="I121" i="61"/>
  <c r="I122" i="61"/>
  <c r="I123" i="61"/>
  <c r="I124" i="61"/>
  <c r="I125" i="61"/>
  <c r="I126" i="61"/>
  <c r="I127" i="61"/>
  <c r="I128" i="61"/>
  <c r="I129" i="61"/>
  <c r="I130" i="61"/>
  <c r="I131" i="61"/>
  <c r="I132" i="61"/>
  <c r="I133" i="61"/>
  <c r="I134" i="61"/>
  <c r="I135" i="61"/>
  <c r="I136" i="61"/>
  <c r="I137" i="61"/>
  <c r="I138" i="61"/>
  <c r="I139" i="61"/>
  <c r="I140" i="61"/>
  <c r="I141" i="61"/>
  <c r="I142" i="61"/>
  <c r="I143" i="61"/>
  <c r="I144" i="61"/>
  <c r="I145" i="61"/>
  <c r="I146" i="61"/>
  <c r="I147" i="61"/>
  <c r="I148" i="61"/>
  <c r="I149" i="61"/>
  <c r="I150" i="61"/>
  <c r="I151" i="61"/>
  <c r="I152" i="61"/>
  <c r="I153" i="61"/>
  <c r="I154" i="61"/>
  <c r="I155" i="61"/>
  <c r="I156" i="61"/>
  <c r="I157" i="61"/>
  <c r="I158" i="61"/>
  <c r="I159" i="61"/>
  <c r="I160" i="61"/>
  <c r="I161" i="61"/>
  <c r="I162" i="61"/>
  <c r="I163" i="61"/>
  <c r="I164" i="61"/>
  <c r="I165" i="61"/>
  <c r="I166" i="61"/>
  <c r="I167" i="61"/>
  <c r="I168" i="61"/>
  <c r="I169" i="61"/>
  <c r="I170" i="61"/>
  <c r="I171" i="61"/>
  <c r="I172" i="61"/>
  <c r="I173" i="61"/>
  <c r="I174" i="61"/>
  <c r="I175" i="61"/>
  <c r="I176" i="61"/>
  <c r="I177" i="61"/>
  <c r="I178" i="61"/>
  <c r="I179" i="61"/>
  <c r="I180" i="61"/>
  <c r="I181" i="61"/>
  <c r="I182" i="61"/>
  <c r="I183" i="61"/>
  <c r="I184" i="61"/>
  <c r="I185" i="61"/>
  <c r="I186" i="61"/>
  <c r="I187" i="61"/>
  <c r="I188" i="61"/>
  <c r="I189" i="61"/>
  <c r="I190" i="61"/>
  <c r="I191" i="61"/>
  <c r="I192" i="61"/>
  <c r="I193" i="61"/>
  <c r="I194" i="61"/>
  <c r="I195" i="61"/>
  <c r="I196" i="61"/>
  <c r="I197" i="61"/>
  <c r="I198" i="61"/>
  <c r="I199" i="61"/>
  <c r="I200" i="61"/>
  <c r="I20" i="61"/>
  <c r="BS6" i="59" l="1"/>
  <c r="BS7" i="59"/>
  <c r="BS8" i="59"/>
  <c r="BS9" i="59"/>
  <c r="BS10" i="59"/>
  <c r="BS11" i="59"/>
  <c r="BS12" i="59"/>
  <c r="BS13" i="59"/>
  <c r="BS14" i="59"/>
  <c r="BS15" i="59"/>
  <c r="BS16" i="59"/>
  <c r="BS17" i="59"/>
  <c r="BS18" i="59"/>
  <c r="BS19" i="59"/>
  <c r="BS20" i="59"/>
  <c r="BS21" i="59"/>
  <c r="BS22" i="59"/>
  <c r="BS23" i="59"/>
  <c r="BS24" i="59"/>
  <c r="BS25" i="59"/>
  <c r="BS26" i="59"/>
  <c r="BS27" i="59"/>
  <c r="BS28" i="59"/>
  <c r="BS29" i="59"/>
  <c r="BS30" i="59"/>
  <c r="BS31" i="59"/>
  <c r="BS32" i="59"/>
  <c r="BS33" i="59"/>
  <c r="BS34" i="59"/>
  <c r="BS35" i="59"/>
  <c r="BS36" i="59"/>
  <c r="BS37" i="59"/>
  <c r="BS38" i="59"/>
  <c r="BS39" i="59"/>
  <c r="BS40" i="59"/>
  <c r="BS41" i="59"/>
  <c r="BS42" i="59"/>
  <c r="BS43" i="59"/>
  <c r="BS44" i="59"/>
  <c r="BS45" i="59"/>
  <c r="BS46" i="59"/>
  <c r="BS47" i="59"/>
  <c r="BS48" i="59"/>
  <c r="BS49" i="59"/>
  <c r="BS50" i="59"/>
  <c r="BS51" i="59"/>
  <c r="BS52" i="59"/>
  <c r="BS53" i="59"/>
  <c r="BS54" i="59"/>
  <c r="BS55" i="59"/>
  <c r="BS56" i="59"/>
  <c r="BS57" i="59"/>
  <c r="BS58" i="59"/>
  <c r="BS59" i="59"/>
  <c r="BS60" i="59"/>
  <c r="BS61" i="59"/>
  <c r="BS62" i="59"/>
  <c r="BS63" i="59"/>
  <c r="BS64" i="59"/>
  <c r="BS5" i="59"/>
  <c r="AU6" i="59"/>
  <c r="AU7" i="59"/>
  <c r="AU8" i="59"/>
  <c r="AU9" i="59"/>
  <c r="AU10" i="59"/>
  <c r="AU11" i="59"/>
  <c r="AU12" i="59"/>
  <c r="AU13" i="59"/>
  <c r="AU14" i="59"/>
  <c r="AU15" i="59"/>
  <c r="AU16" i="59"/>
  <c r="AU17" i="59"/>
  <c r="AU18" i="59"/>
  <c r="AU19" i="59"/>
  <c r="AU20" i="59"/>
  <c r="AU21" i="59"/>
  <c r="AU22" i="59"/>
  <c r="AU23" i="59"/>
  <c r="AU24" i="59"/>
  <c r="AU25" i="59"/>
  <c r="AU26" i="59"/>
  <c r="AU27" i="59"/>
  <c r="AU28" i="59"/>
  <c r="AU29" i="59"/>
  <c r="AU30" i="59"/>
  <c r="AU31" i="59"/>
  <c r="AU32" i="59"/>
  <c r="AU33" i="59"/>
  <c r="AU34" i="59"/>
  <c r="AU35" i="59"/>
  <c r="AU36" i="59"/>
  <c r="AU37" i="59"/>
  <c r="AU38" i="59"/>
  <c r="AU39" i="59"/>
  <c r="AU40" i="59"/>
  <c r="AU41" i="59"/>
  <c r="AU42" i="59"/>
  <c r="AU43" i="59"/>
  <c r="AU44" i="59"/>
  <c r="AU45" i="59"/>
  <c r="AU46" i="59"/>
  <c r="AU47" i="59"/>
  <c r="AU48" i="59"/>
  <c r="AU49" i="59"/>
  <c r="AU50" i="59"/>
  <c r="AU51" i="59"/>
  <c r="AU52" i="59"/>
  <c r="AU53" i="59"/>
  <c r="AU54" i="59"/>
  <c r="AU55" i="59"/>
  <c r="AU56" i="59"/>
  <c r="AU57" i="59"/>
  <c r="AU58" i="59"/>
  <c r="AU59" i="59"/>
  <c r="AU60" i="59"/>
  <c r="AU61" i="59"/>
  <c r="AU62" i="59"/>
  <c r="AU63" i="59"/>
  <c r="AU64" i="59"/>
  <c r="AU5" i="59"/>
  <c r="BS1" i="59" l="1"/>
  <c r="AU1" i="59"/>
  <c r="H14" i="60"/>
  <c r="H15" i="60"/>
  <c r="H16" i="60"/>
  <c r="H17" i="60"/>
  <c r="H18" i="60"/>
  <c r="H19" i="60"/>
  <c r="H20" i="60"/>
  <c r="H21" i="60"/>
  <c r="H22" i="60"/>
  <c r="H23" i="60"/>
  <c r="H24" i="60"/>
  <c r="H25" i="60"/>
  <c r="H26" i="60"/>
  <c r="H27" i="60"/>
  <c r="H28" i="60"/>
  <c r="H29" i="60"/>
  <c r="H30" i="60"/>
  <c r="H31" i="60"/>
  <c r="H32" i="60"/>
  <c r="H33" i="60"/>
  <c r="H34" i="60"/>
  <c r="H35" i="60"/>
  <c r="H36" i="60"/>
  <c r="H37" i="60"/>
  <c r="H38" i="60"/>
  <c r="H39" i="60"/>
  <c r="H40" i="60"/>
  <c r="H41" i="60"/>
  <c r="H42" i="60"/>
  <c r="H43" i="60"/>
  <c r="H44" i="60"/>
  <c r="H45" i="60"/>
  <c r="H46" i="60"/>
  <c r="H47" i="60"/>
  <c r="H48" i="60"/>
  <c r="H49" i="60"/>
  <c r="H50" i="60"/>
  <c r="H51" i="60"/>
  <c r="H52" i="60"/>
  <c r="H53" i="60"/>
  <c r="H54" i="60"/>
  <c r="H55" i="60"/>
  <c r="H56" i="60"/>
  <c r="H57" i="60"/>
  <c r="H58" i="60"/>
  <c r="H59" i="60"/>
  <c r="H60" i="60"/>
  <c r="H61" i="60"/>
  <c r="H62" i="60"/>
  <c r="H63" i="60"/>
  <c r="H64" i="60"/>
  <c r="H65" i="60"/>
  <c r="H66" i="60"/>
  <c r="H67" i="60"/>
  <c r="H68" i="60"/>
  <c r="H69" i="60"/>
  <c r="H70" i="60"/>
  <c r="H71" i="60"/>
  <c r="H72" i="60"/>
  <c r="H73" i="60"/>
  <c r="H74" i="60"/>
  <c r="H75" i="60"/>
  <c r="H76" i="60"/>
  <c r="H77" i="60"/>
  <c r="H78" i="60"/>
  <c r="H79" i="60"/>
  <c r="H80" i="60"/>
  <c r="H81" i="60"/>
  <c r="H82" i="60"/>
  <c r="H83" i="60"/>
  <c r="H84" i="60"/>
  <c r="H85" i="60"/>
  <c r="H86" i="60"/>
  <c r="H87" i="60"/>
  <c r="H88" i="60"/>
  <c r="H89" i="60"/>
  <c r="H90" i="60"/>
  <c r="H91" i="60"/>
  <c r="H92" i="60"/>
  <c r="H93" i="60"/>
  <c r="H94" i="60"/>
  <c r="H95" i="60"/>
  <c r="F185" i="59"/>
  <c r="F6" i="59"/>
  <c r="I6" i="59"/>
  <c r="F7" i="59"/>
  <c r="I7" i="59"/>
  <c r="F8" i="59"/>
  <c r="I8" i="59"/>
  <c r="F9" i="59"/>
  <c r="I9" i="59"/>
  <c r="F10" i="59"/>
  <c r="I10" i="59"/>
  <c r="F11" i="59"/>
  <c r="I11" i="59"/>
  <c r="F12" i="59"/>
  <c r="I12" i="59"/>
  <c r="F13" i="59"/>
  <c r="I13" i="59"/>
  <c r="F14" i="59"/>
  <c r="I14" i="59"/>
  <c r="F15" i="59"/>
  <c r="I15" i="59"/>
  <c r="F16" i="59"/>
  <c r="I16" i="59"/>
  <c r="F17" i="59"/>
  <c r="I17" i="59"/>
  <c r="F18" i="59"/>
  <c r="I18" i="59"/>
  <c r="F19" i="59"/>
  <c r="I19" i="59"/>
  <c r="F20" i="59"/>
  <c r="I20" i="59"/>
  <c r="F21" i="59"/>
  <c r="I21" i="59"/>
  <c r="F22" i="59"/>
  <c r="I22" i="59"/>
  <c r="F23" i="59"/>
  <c r="I23" i="59"/>
  <c r="F24" i="59"/>
  <c r="I24" i="59"/>
  <c r="F25" i="59"/>
  <c r="I25" i="59"/>
  <c r="F26" i="59"/>
  <c r="I26" i="59"/>
  <c r="F27" i="59"/>
  <c r="I27" i="59"/>
  <c r="F28" i="59"/>
  <c r="I28" i="59"/>
  <c r="F29" i="59"/>
  <c r="I29" i="59"/>
  <c r="F30" i="59"/>
  <c r="I30" i="59"/>
  <c r="F31" i="59"/>
  <c r="I31" i="59"/>
  <c r="F32" i="59"/>
  <c r="I32" i="59"/>
  <c r="F33" i="59"/>
  <c r="I33" i="59"/>
  <c r="F34" i="59"/>
  <c r="I34" i="59"/>
  <c r="F35" i="59"/>
  <c r="I35" i="59"/>
  <c r="F36" i="59"/>
  <c r="I36" i="59"/>
  <c r="F37" i="59"/>
  <c r="I37" i="59"/>
  <c r="F38" i="59"/>
  <c r="I38" i="59"/>
  <c r="F39" i="59"/>
  <c r="I39" i="59"/>
  <c r="F40" i="59"/>
  <c r="I40" i="59"/>
  <c r="F41" i="59"/>
  <c r="I41" i="59"/>
  <c r="F42" i="59"/>
  <c r="I42" i="59"/>
  <c r="F43" i="59"/>
  <c r="I43" i="59"/>
  <c r="F44" i="59"/>
  <c r="I44" i="59"/>
  <c r="F45" i="59"/>
  <c r="I45" i="59"/>
  <c r="F46" i="59"/>
  <c r="I46" i="59"/>
  <c r="F47" i="59"/>
  <c r="I47" i="59"/>
  <c r="F48" i="59"/>
  <c r="I48" i="59"/>
  <c r="F49" i="59"/>
  <c r="I49" i="59"/>
  <c r="F50" i="59"/>
  <c r="I50" i="59"/>
  <c r="F51" i="59"/>
  <c r="I51" i="59"/>
  <c r="F52" i="59"/>
  <c r="I52" i="59"/>
  <c r="F53" i="59"/>
  <c r="I53" i="59"/>
  <c r="F54" i="59"/>
  <c r="I54" i="59"/>
  <c r="F55" i="59"/>
  <c r="I55" i="59"/>
  <c r="F56" i="59"/>
  <c r="I56" i="59"/>
  <c r="F57" i="59"/>
  <c r="I57" i="59"/>
  <c r="F58" i="59"/>
  <c r="I58" i="59"/>
  <c r="F59" i="59"/>
  <c r="I59" i="59"/>
  <c r="F60" i="59"/>
  <c r="I60" i="59"/>
  <c r="F61" i="59"/>
  <c r="I61" i="59"/>
  <c r="F62" i="59"/>
  <c r="I62" i="59"/>
  <c r="F63" i="59"/>
  <c r="I63" i="59"/>
  <c r="F64" i="59"/>
  <c r="I64" i="59"/>
  <c r="F65" i="59"/>
  <c r="I65" i="59"/>
  <c r="F66" i="59"/>
  <c r="I66" i="59"/>
  <c r="F67" i="59"/>
  <c r="I67" i="59"/>
  <c r="F68" i="59"/>
  <c r="I68" i="59"/>
  <c r="F69" i="59"/>
  <c r="I69" i="59"/>
  <c r="F70" i="59"/>
  <c r="I70" i="59"/>
  <c r="F71" i="59"/>
  <c r="I71" i="59"/>
  <c r="F72" i="59"/>
  <c r="I72" i="59"/>
  <c r="F73" i="59"/>
  <c r="I73" i="59"/>
  <c r="F74" i="59"/>
  <c r="I74" i="59"/>
  <c r="F75" i="59"/>
  <c r="I75" i="59"/>
  <c r="F76" i="59"/>
  <c r="I76" i="59"/>
  <c r="F77" i="59"/>
  <c r="I77" i="59"/>
  <c r="F78" i="59"/>
  <c r="I78" i="59"/>
  <c r="F79" i="59"/>
  <c r="I79" i="59"/>
  <c r="F80" i="59"/>
  <c r="I80" i="59"/>
  <c r="F81" i="59"/>
  <c r="I81" i="59"/>
  <c r="F82" i="59"/>
  <c r="I82" i="59"/>
  <c r="F83" i="59"/>
  <c r="I83" i="59"/>
  <c r="F84" i="59"/>
  <c r="I84" i="59"/>
  <c r="F85" i="59"/>
  <c r="I85" i="59"/>
  <c r="F86" i="59"/>
  <c r="I86" i="59"/>
  <c r="F87" i="59"/>
  <c r="I87" i="59"/>
  <c r="F88" i="59"/>
  <c r="I88" i="59"/>
  <c r="F89" i="59"/>
  <c r="I89" i="59"/>
  <c r="F90" i="59"/>
  <c r="I90" i="59"/>
  <c r="F91" i="59"/>
  <c r="I91" i="59"/>
  <c r="F92" i="59"/>
  <c r="F93" i="59"/>
  <c r="F94" i="59"/>
  <c r="F95" i="59"/>
  <c r="F96" i="59"/>
  <c r="F97" i="59"/>
  <c r="F98" i="59"/>
  <c r="F99" i="59"/>
  <c r="F100" i="59"/>
  <c r="F101" i="59"/>
  <c r="F102" i="59"/>
  <c r="F103" i="59"/>
  <c r="F104" i="59"/>
  <c r="F105" i="59"/>
  <c r="F106" i="59"/>
  <c r="F107" i="59"/>
  <c r="F108" i="59"/>
  <c r="F109" i="59"/>
  <c r="F110" i="59"/>
  <c r="F111" i="59"/>
  <c r="F112" i="59"/>
  <c r="F113" i="59"/>
  <c r="F114" i="59"/>
  <c r="F115" i="59"/>
  <c r="F116" i="59"/>
  <c r="F117" i="59"/>
  <c r="F118" i="59"/>
  <c r="F119" i="59"/>
  <c r="F120" i="59"/>
  <c r="F121" i="59"/>
  <c r="F122" i="59"/>
  <c r="F123" i="59"/>
  <c r="F124" i="59"/>
  <c r="F125" i="59"/>
  <c r="F126" i="59"/>
  <c r="F127" i="59"/>
  <c r="F128" i="59"/>
  <c r="F129" i="59"/>
  <c r="F130" i="59"/>
  <c r="F131" i="59"/>
  <c r="F132" i="59"/>
  <c r="F133" i="59"/>
  <c r="F134" i="59"/>
  <c r="F135" i="59"/>
  <c r="F136" i="59"/>
  <c r="F137" i="59"/>
  <c r="F138" i="59"/>
  <c r="F139" i="59"/>
  <c r="F140" i="59"/>
  <c r="F141" i="59"/>
  <c r="F142" i="59"/>
  <c r="F143" i="59"/>
  <c r="F144" i="59"/>
  <c r="F145" i="59"/>
  <c r="F146" i="59"/>
  <c r="F147" i="59"/>
  <c r="F148" i="59"/>
  <c r="F149" i="59"/>
  <c r="F150" i="59"/>
  <c r="F151" i="59"/>
  <c r="F152" i="59"/>
  <c r="F153" i="59"/>
  <c r="F154" i="59"/>
  <c r="F155" i="59"/>
  <c r="F156" i="59"/>
  <c r="F157" i="59"/>
  <c r="F158" i="59"/>
  <c r="F159" i="59"/>
  <c r="F160" i="59"/>
  <c r="F161" i="59"/>
  <c r="F162" i="59"/>
  <c r="F163" i="59"/>
  <c r="F164" i="59"/>
  <c r="F165" i="59"/>
  <c r="F166" i="59"/>
  <c r="F167" i="59"/>
  <c r="F168" i="59"/>
  <c r="F169" i="59"/>
  <c r="F170" i="59"/>
  <c r="F171" i="59"/>
  <c r="F172" i="59"/>
  <c r="F173" i="59"/>
  <c r="F174" i="59"/>
  <c r="F175" i="59"/>
  <c r="F176" i="59"/>
  <c r="F177" i="59"/>
  <c r="F178" i="59"/>
  <c r="F179" i="59"/>
  <c r="F180" i="59"/>
  <c r="F181" i="59"/>
  <c r="F182" i="59"/>
  <c r="F183" i="59"/>
  <c r="F184" i="59"/>
  <c r="F5" i="59"/>
  <c r="I5" i="59"/>
  <c r="N9" i="61"/>
  <c r="O9" i="61"/>
  <c r="N10" i="61"/>
  <c r="O10" i="61"/>
  <c r="N11" i="61"/>
  <c r="O11" i="61"/>
  <c r="N12" i="61"/>
  <c r="O12" i="61"/>
  <c r="N13" i="61"/>
  <c r="O13" i="61"/>
  <c r="N14" i="61"/>
  <c r="O14" i="61"/>
  <c r="N15" i="61"/>
  <c r="O15" i="61"/>
  <c r="N16" i="61"/>
  <c r="O16" i="61"/>
  <c r="N17" i="61"/>
  <c r="O17" i="61"/>
  <c r="N18" i="61"/>
  <c r="O18" i="61"/>
  <c r="N19" i="61"/>
  <c r="O19" i="61"/>
  <c r="N20" i="61"/>
  <c r="K5" i="59" s="1"/>
  <c r="O20" i="61"/>
  <c r="L5" i="59" s="1"/>
  <c r="N21" i="61"/>
  <c r="K6" i="59" s="1"/>
  <c r="O21" i="61"/>
  <c r="L6" i="59" s="1"/>
  <c r="N22" i="61"/>
  <c r="K7" i="59" s="1"/>
  <c r="O22" i="61"/>
  <c r="L7" i="59" s="1"/>
  <c r="N23" i="61"/>
  <c r="K8" i="59" s="1"/>
  <c r="O23" i="61"/>
  <c r="L8" i="59" s="1"/>
  <c r="N24" i="61"/>
  <c r="K9" i="59" s="1"/>
  <c r="O24" i="61"/>
  <c r="L9" i="59" s="1"/>
  <c r="N25" i="61"/>
  <c r="K10" i="59" s="1"/>
  <c r="O25" i="61"/>
  <c r="L10" i="59" s="1"/>
  <c r="N26" i="61"/>
  <c r="K11" i="59" s="1"/>
  <c r="O26" i="61"/>
  <c r="L11" i="59" s="1"/>
  <c r="N27" i="61"/>
  <c r="K12" i="59" s="1"/>
  <c r="O27" i="61"/>
  <c r="L12" i="59" s="1"/>
  <c r="N28" i="61"/>
  <c r="K13" i="59" s="1"/>
  <c r="O28" i="61"/>
  <c r="L13" i="59" s="1"/>
  <c r="N29" i="61"/>
  <c r="K14" i="59" s="1"/>
  <c r="O29" i="61"/>
  <c r="L14" i="59" s="1"/>
  <c r="N30" i="61"/>
  <c r="K15" i="59" s="1"/>
  <c r="O30" i="61"/>
  <c r="L15" i="59" s="1"/>
  <c r="N31" i="61"/>
  <c r="K16" i="59" s="1"/>
  <c r="O31" i="61"/>
  <c r="L16" i="59" s="1"/>
  <c r="N32" i="61"/>
  <c r="K17" i="59" s="1"/>
  <c r="O32" i="61"/>
  <c r="L17" i="59" s="1"/>
  <c r="N33" i="61"/>
  <c r="K18" i="59" s="1"/>
  <c r="O33" i="61"/>
  <c r="L18" i="59" s="1"/>
  <c r="N34" i="61"/>
  <c r="K19" i="59" s="1"/>
  <c r="O34" i="61"/>
  <c r="L19" i="59" s="1"/>
  <c r="N35" i="61"/>
  <c r="K20" i="59" s="1"/>
  <c r="O35" i="61"/>
  <c r="L20" i="59" s="1"/>
  <c r="N36" i="61"/>
  <c r="K21" i="59" s="1"/>
  <c r="O36" i="61"/>
  <c r="L21" i="59" s="1"/>
  <c r="N37" i="61"/>
  <c r="K22" i="59" s="1"/>
  <c r="O37" i="61"/>
  <c r="L22" i="59" s="1"/>
  <c r="N38" i="61"/>
  <c r="K23" i="59" s="1"/>
  <c r="O38" i="61"/>
  <c r="L23" i="59" s="1"/>
  <c r="N39" i="61"/>
  <c r="K24" i="59" s="1"/>
  <c r="O39" i="61"/>
  <c r="L24" i="59" s="1"/>
  <c r="N40" i="61"/>
  <c r="K25" i="59" s="1"/>
  <c r="O40" i="61"/>
  <c r="L25" i="59" s="1"/>
  <c r="N41" i="61"/>
  <c r="K26" i="59" s="1"/>
  <c r="O41" i="61"/>
  <c r="L26" i="59" s="1"/>
  <c r="N42" i="61"/>
  <c r="K27" i="59" s="1"/>
  <c r="O42" i="61"/>
  <c r="L27" i="59" s="1"/>
  <c r="N43" i="61"/>
  <c r="K28" i="59" s="1"/>
  <c r="O43" i="61"/>
  <c r="L28" i="59" s="1"/>
  <c r="N44" i="61"/>
  <c r="K29" i="59" s="1"/>
  <c r="O44" i="61"/>
  <c r="L29" i="59" s="1"/>
  <c r="N45" i="61"/>
  <c r="K30" i="59" s="1"/>
  <c r="O45" i="61"/>
  <c r="L30" i="59" s="1"/>
  <c r="N46" i="61"/>
  <c r="K31" i="59" s="1"/>
  <c r="O46" i="61"/>
  <c r="L31" i="59" s="1"/>
  <c r="N47" i="61"/>
  <c r="K32" i="59" s="1"/>
  <c r="O47" i="61"/>
  <c r="L32" i="59" s="1"/>
  <c r="N48" i="61"/>
  <c r="K33" i="59" s="1"/>
  <c r="O48" i="61"/>
  <c r="L33" i="59" s="1"/>
  <c r="N49" i="61"/>
  <c r="K34" i="59" s="1"/>
  <c r="O49" i="61"/>
  <c r="L34" i="59" s="1"/>
  <c r="N50" i="61"/>
  <c r="K35" i="59" s="1"/>
  <c r="O50" i="61"/>
  <c r="L35" i="59" s="1"/>
  <c r="N51" i="61"/>
  <c r="K36" i="59" s="1"/>
  <c r="O51" i="61"/>
  <c r="L36" i="59" s="1"/>
  <c r="N52" i="61"/>
  <c r="K37" i="59" s="1"/>
  <c r="O52" i="61"/>
  <c r="L37" i="59" s="1"/>
  <c r="N53" i="61"/>
  <c r="K38" i="59" s="1"/>
  <c r="O53" i="61"/>
  <c r="L38" i="59" s="1"/>
  <c r="N54" i="61"/>
  <c r="K39" i="59" s="1"/>
  <c r="O54" i="61"/>
  <c r="L39" i="59" s="1"/>
  <c r="N55" i="61"/>
  <c r="K40" i="59" s="1"/>
  <c r="O55" i="61"/>
  <c r="L40" i="59" s="1"/>
  <c r="N56" i="61"/>
  <c r="K41" i="59" s="1"/>
  <c r="O56" i="61"/>
  <c r="L41" i="59" s="1"/>
  <c r="N57" i="61"/>
  <c r="K42" i="59" s="1"/>
  <c r="O57" i="61"/>
  <c r="L42" i="59" s="1"/>
  <c r="N58" i="61"/>
  <c r="K43" i="59" s="1"/>
  <c r="O58" i="61"/>
  <c r="L43" i="59" s="1"/>
  <c r="N59" i="61"/>
  <c r="K44" i="59" s="1"/>
  <c r="O59" i="61"/>
  <c r="L44" i="59" s="1"/>
  <c r="N60" i="61"/>
  <c r="K45" i="59" s="1"/>
  <c r="O60" i="61"/>
  <c r="L45" i="59" s="1"/>
  <c r="N61" i="61"/>
  <c r="K46" i="59" s="1"/>
  <c r="O61" i="61"/>
  <c r="L46" i="59" s="1"/>
  <c r="N62" i="61"/>
  <c r="K47" i="59" s="1"/>
  <c r="O62" i="61"/>
  <c r="L47" i="59" s="1"/>
  <c r="N63" i="61"/>
  <c r="K48" i="59" s="1"/>
  <c r="O63" i="61"/>
  <c r="L48" i="59" s="1"/>
  <c r="N64" i="61"/>
  <c r="K49" i="59" s="1"/>
  <c r="O64" i="61"/>
  <c r="L49" i="59" s="1"/>
  <c r="N65" i="61"/>
  <c r="K50" i="59" s="1"/>
  <c r="O65" i="61"/>
  <c r="L50" i="59" s="1"/>
  <c r="N66" i="61"/>
  <c r="K51" i="59" s="1"/>
  <c r="O66" i="61"/>
  <c r="L51" i="59" s="1"/>
  <c r="N67" i="61"/>
  <c r="K52" i="59" s="1"/>
  <c r="O67" i="61"/>
  <c r="L52" i="59" s="1"/>
  <c r="N68" i="61"/>
  <c r="K53" i="59" s="1"/>
  <c r="O68" i="61"/>
  <c r="L53" i="59" s="1"/>
  <c r="N69" i="61"/>
  <c r="K54" i="59" s="1"/>
  <c r="O69" i="61"/>
  <c r="L54" i="59" s="1"/>
  <c r="N70" i="61"/>
  <c r="K55" i="59" s="1"/>
  <c r="O70" i="61"/>
  <c r="L55" i="59" s="1"/>
  <c r="N71" i="61"/>
  <c r="K56" i="59" s="1"/>
  <c r="O71" i="61"/>
  <c r="L56" i="59" s="1"/>
  <c r="N72" i="61"/>
  <c r="K57" i="59" s="1"/>
  <c r="O72" i="61"/>
  <c r="L57" i="59" s="1"/>
  <c r="N73" i="61"/>
  <c r="K58" i="59" s="1"/>
  <c r="O73" i="61"/>
  <c r="L58" i="59" s="1"/>
  <c r="N74" i="61"/>
  <c r="K59" i="59" s="1"/>
  <c r="O74" i="61"/>
  <c r="L59" i="59" s="1"/>
  <c r="N75" i="61"/>
  <c r="K60" i="59" s="1"/>
  <c r="O75" i="61"/>
  <c r="L60" i="59" s="1"/>
  <c r="N76" i="61"/>
  <c r="K61" i="59" s="1"/>
  <c r="O76" i="61"/>
  <c r="L61" i="59" s="1"/>
  <c r="N77" i="61"/>
  <c r="K62" i="59" s="1"/>
  <c r="O77" i="61"/>
  <c r="L62" i="59" s="1"/>
  <c r="N78" i="61"/>
  <c r="K63" i="59" s="1"/>
  <c r="O78" i="61"/>
  <c r="L63" i="59" s="1"/>
  <c r="N79" i="61"/>
  <c r="K64" i="59" s="1"/>
  <c r="O79" i="61"/>
  <c r="L64" i="59" s="1"/>
  <c r="N80" i="61"/>
  <c r="K65" i="59" s="1"/>
  <c r="O80" i="61"/>
  <c r="L65" i="59" s="1"/>
  <c r="N81" i="61"/>
  <c r="K66" i="59" s="1"/>
  <c r="O81" i="61"/>
  <c r="L66" i="59" s="1"/>
  <c r="N82" i="61"/>
  <c r="K67" i="59" s="1"/>
  <c r="O82" i="61"/>
  <c r="L67" i="59" s="1"/>
  <c r="N83" i="61"/>
  <c r="K68" i="59" s="1"/>
  <c r="O83" i="61"/>
  <c r="L68" i="59" s="1"/>
  <c r="N84" i="61"/>
  <c r="K69" i="59" s="1"/>
  <c r="O84" i="61"/>
  <c r="L69" i="59" s="1"/>
  <c r="N85" i="61"/>
  <c r="K70" i="59" s="1"/>
  <c r="O85" i="61"/>
  <c r="L70" i="59" s="1"/>
  <c r="N86" i="61"/>
  <c r="K71" i="59" s="1"/>
  <c r="O86" i="61"/>
  <c r="L71" i="59" s="1"/>
  <c r="N87" i="61"/>
  <c r="K72" i="59" s="1"/>
  <c r="O87" i="61"/>
  <c r="L72" i="59" s="1"/>
  <c r="N88" i="61"/>
  <c r="K73" i="59" s="1"/>
  <c r="O88" i="61"/>
  <c r="L73" i="59" s="1"/>
  <c r="N89" i="61"/>
  <c r="K74" i="59" s="1"/>
  <c r="O89" i="61"/>
  <c r="L74" i="59" s="1"/>
  <c r="N90" i="61"/>
  <c r="K75" i="59" s="1"/>
  <c r="O90" i="61"/>
  <c r="L75" i="59" s="1"/>
  <c r="N91" i="61"/>
  <c r="K76" i="59" s="1"/>
  <c r="O91" i="61"/>
  <c r="L76" i="59" s="1"/>
  <c r="N92" i="61"/>
  <c r="K77" i="59" s="1"/>
  <c r="O92" i="61"/>
  <c r="L77" i="59" s="1"/>
  <c r="N93" i="61"/>
  <c r="K78" i="59" s="1"/>
  <c r="O93" i="61"/>
  <c r="L78" i="59" s="1"/>
  <c r="N94" i="61"/>
  <c r="K79" i="59" s="1"/>
  <c r="O94" i="61"/>
  <c r="L79" i="59" s="1"/>
  <c r="N95" i="61"/>
  <c r="K80" i="59" s="1"/>
  <c r="O95" i="61"/>
  <c r="L80" i="59" s="1"/>
  <c r="N96" i="61"/>
  <c r="K81" i="59" s="1"/>
  <c r="O96" i="61"/>
  <c r="L81" i="59" s="1"/>
  <c r="N97" i="61"/>
  <c r="K82" i="59" s="1"/>
  <c r="O97" i="61"/>
  <c r="L82" i="59" s="1"/>
  <c r="N98" i="61"/>
  <c r="K83" i="59" s="1"/>
  <c r="O98" i="61"/>
  <c r="L83" i="59" s="1"/>
  <c r="N99" i="61"/>
  <c r="K84" i="59" s="1"/>
  <c r="O99" i="61"/>
  <c r="L84" i="59" s="1"/>
  <c r="N100" i="61"/>
  <c r="K85" i="59" s="1"/>
  <c r="O100" i="61"/>
  <c r="L85" i="59" s="1"/>
  <c r="N101" i="61"/>
  <c r="K86" i="59" s="1"/>
  <c r="O101" i="61"/>
  <c r="L86" i="59" s="1"/>
  <c r="N102" i="61"/>
  <c r="K87" i="59" s="1"/>
  <c r="O102" i="61"/>
  <c r="L87" i="59" s="1"/>
  <c r="N103" i="61"/>
  <c r="K88" i="59" s="1"/>
  <c r="O103" i="61"/>
  <c r="L88" i="59" s="1"/>
  <c r="N104" i="61"/>
  <c r="K89" i="59" s="1"/>
  <c r="O104" i="61"/>
  <c r="L89" i="59" s="1"/>
  <c r="N105" i="61"/>
  <c r="K90" i="59" s="1"/>
  <c r="O105" i="61"/>
  <c r="L90" i="59" s="1"/>
  <c r="N106" i="61"/>
  <c r="K91" i="59" s="1"/>
  <c r="O106" i="61"/>
  <c r="L91" i="59" s="1"/>
  <c r="N107" i="61"/>
  <c r="M2" i="60" s="1"/>
  <c r="O107" i="61"/>
  <c r="N2" i="60" s="1"/>
  <c r="P107" i="61"/>
  <c r="O2" i="60" s="1"/>
  <c r="Q107" i="61"/>
  <c r="P2" i="60" s="1"/>
  <c r="N108" i="61"/>
  <c r="M3" i="60" s="1"/>
  <c r="O108" i="61"/>
  <c r="N3" i="60" s="1"/>
  <c r="P108" i="61"/>
  <c r="O3" i="60" s="1"/>
  <c r="Q108" i="61"/>
  <c r="P3" i="60" s="1"/>
  <c r="N109" i="61"/>
  <c r="M4" i="60" s="1"/>
  <c r="O109" i="61"/>
  <c r="N4" i="60" s="1"/>
  <c r="P109" i="61"/>
  <c r="O4" i="60" s="1"/>
  <c r="Q109" i="61"/>
  <c r="P4" i="60" s="1"/>
  <c r="N110" i="61"/>
  <c r="M5" i="60" s="1"/>
  <c r="O110" i="61"/>
  <c r="N5" i="60" s="1"/>
  <c r="P110" i="61"/>
  <c r="O5" i="60" s="1"/>
  <c r="Q110" i="61"/>
  <c r="P5" i="60" s="1"/>
  <c r="N111" i="61"/>
  <c r="M6" i="60" s="1"/>
  <c r="O111" i="61"/>
  <c r="N6" i="60" s="1"/>
  <c r="P111" i="61"/>
  <c r="O6" i="60" s="1"/>
  <c r="Q111" i="61"/>
  <c r="P6" i="60" s="1"/>
  <c r="N112" i="61"/>
  <c r="M7" i="60" s="1"/>
  <c r="O112" i="61"/>
  <c r="N7" i="60" s="1"/>
  <c r="P112" i="61"/>
  <c r="O7" i="60" s="1"/>
  <c r="Q112" i="61"/>
  <c r="P7" i="60" s="1"/>
  <c r="N113" i="61"/>
  <c r="M8" i="60" s="1"/>
  <c r="O113" i="61"/>
  <c r="N8" i="60" s="1"/>
  <c r="P113" i="61"/>
  <c r="O8" i="60" s="1"/>
  <c r="Q113" i="61"/>
  <c r="P8" i="60" s="1"/>
  <c r="N114" i="61"/>
  <c r="M9" i="60" s="1"/>
  <c r="O114" i="61"/>
  <c r="N9" i="60" s="1"/>
  <c r="P114" i="61"/>
  <c r="O9" i="60" s="1"/>
  <c r="Q114" i="61"/>
  <c r="P9" i="60" s="1"/>
  <c r="N115" i="61"/>
  <c r="M10" i="60" s="1"/>
  <c r="O115" i="61"/>
  <c r="N10" i="60" s="1"/>
  <c r="P115" i="61"/>
  <c r="O10" i="60" s="1"/>
  <c r="Q115" i="61"/>
  <c r="P10" i="60" s="1"/>
  <c r="N116" i="61"/>
  <c r="M11" i="60" s="1"/>
  <c r="O116" i="61"/>
  <c r="N11" i="60" s="1"/>
  <c r="P116" i="61"/>
  <c r="O11" i="60" s="1"/>
  <c r="Q116" i="61"/>
  <c r="P11" i="60" s="1"/>
  <c r="N117" i="61"/>
  <c r="M12" i="60" s="1"/>
  <c r="O117" i="61"/>
  <c r="N12" i="60" s="1"/>
  <c r="P117" i="61"/>
  <c r="O12" i="60" s="1"/>
  <c r="Q117" i="61"/>
  <c r="P12" i="60" s="1"/>
  <c r="N118" i="61"/>
  <c r="M13" i="60" s="1"/>
  <c r="O118" i="61"/>
  <c r="N13" i="60" s="1"/>
  <c r="P118" i="61"/>
  <c r="O13" i="60" s="1"/>
  <c r="Q118" i="61"/>
  <c r="P13" i="60" s="1"/>
  <c r="N119" i="61"/>
  <c r="O119" i="61"/>
  <c r="P119" i="61"/>
  <c r="Q119" i="61"/>
  <c r="N120" i="61"/>
  <c r="O120" i="61"/>
  <c r="P120" i="61"/>
  <c r="Q120" i="61"/>
  <c r="N121" i="61"/>
  <c r="O121" i="61"/>
  <c r="P121" i="61"/>
  <c r="Q121" i="61"/>
  <c r="N122" i="61"/>
  <c r="O122" i="61"/>
  <c r="P122" i="61"/>
  <c r="Q122" i="61"/>
  <c r="N123" i="61"/>
  <c r="O123" i="61"/>
  <c r="P123" i="61"/>
  <c r="Q123" i="61"/>
  <c r="N124" i="61"/>
  <c r="O124" i="61"/>
  <c r="P124" i="61"/>
  <c r="Q124" i="61"/>
  <c r="N125" i="61"/>
  <c r="O125" i="61"/>
  <c r="P125" i="61"/>
  <c r="Q125" i="61"/>
  <c r="N126" i="61"/>
  <c r="O126" i="61"/>
  <c r="P126" i="61"/>
  <c r="Q126" i="61"/>
  <c r="N127" i="61"/>
  <c r="O127" i="61"/>
  <c r="P127" i="61"/>
  <c r="Q127" i="61"/>
  <c r="N128" i="61"/>
  <c r="O128" i="61"/>
  <c r="P128" i="61"/>
  <c r="Q128" i="61"/>
  <c r="N129" i="61"/>
  <c r="O129" i="61"/>
  <c r="P129" i="61"/>
  <c r="Q129" i="61"/>
  <c r="N130" i="61"/>
  <c r="O130" i="61"/>
  <c r="P130" i="61"/>
  <c r="Q130" i="61"/>
  <c r="N131" i="61"/>
  <c r="O131" i="61"/>
  <c r="P131" i="61"/>
  <c r="Q131" i="61"/>
  <c r="N132" i="61"/>
  <c r="O132" i="61"/>
  <c r="P132" i="61"/>
  <c r="Q132" i="61"/>
  <c r="N133" i="61"/>
  <c r="O133" i="61"/>
  <c r="P133" i="61"/>
  <c r="Q133" i="61"/>
  <c r="N134" i="61"/>
  <c r="O134" i="61"/>
  <c r="P134" i="61"/>
  <c r="Q134" i="61"/>
  <c r="N135" i="61"/>
  <c r="O135" i="61"/>
  <c r="P135" i="61"/>
  <c r="Q135" i="61"/>
  <c r="N136" i="61"/>
  <c r="O136" i="61"/>
  <c r="P136" i="61"/>
  <c r="Q136" i="61"/>
  <c r="N137" i="61"/>
  <c r="O137" i="61"/>
  <c r="P137" i="61"/>
  <c r="Q137" i="61"/>
  <c r="N138" i="61"/>
  <c r="O138" i="61"/>
  <c r="P138" i="61"/>
  <c r="Q138" i="61"/>
  <c r="N139" i="61"/>
  <c r="O139" i="61"/>
  <c r="N34" i="60" s="1"/>
  <c r="P139" i="61"/>
  <c r="O34" i="60" s="1"/>
  <c r="Q139" i="61"/>
  <c r="P34" i="60" s="1"/>
  <c r="N140" i="61"/>
  <c r="M35" i="60" s="1"/>
  <c r="O140" i="61"/>
  <c r="N35" i="60" s="1"/>
  <c r="P140" i="61"/>
  <c r="O35" i="60" s="1"/>
  <c r="Q140" i="61"/>
  <c r="P35" i="60" s="1"/>
  <c r="N141" i="61"/>
  <c r="M36" i="60" s="1"/>
  <c r="O141" i="61"/>
  <c r="N36" i="60" s="1"/>
  <c r="P141" i="61"/>
  <c r="O36" i="60" s="1"/>
  <c r="Q141" i="61"/>
  <c r="P36" i="60" s="1"/>
  <c r="N142" i="61"/>
  <c r="M37" i="60" s="1"/>
  <c r="O142" i="61"/>
  <c r="N37" i="60" s="1"/>
  <c r="P142" i="61"/>
  <c r="O37" i="60" s="1"/>
  <c r="Q142" i="61"/>
  <c r="P37" i="60" s="1"/>
  <c r="N143" i="61"/>
  <c r="M38" i="60" s="1"/>
  <c r="O143" i="61"/>
  <c r="N38" i="60" s="1"/>
  <c r="P143" i="61"/>
  <c r="O38" i="60" s="1"/>
  <c r="Q143" i="61"/>
  <c r="P38" i="60" s="1"/>
  <c r="N144" i="61"/>
  <c r="M39" i="60" s="1"/>
  <c r="O144" i="61"/>
  <c r="N39" i="60" s="1"/>
  <c r="P144" i="61"/>
  <c r="O39" i="60" s="1"/>
  <c r="Q144" i="61"/>
  <c r="P39" i="60" s="1"/>
  <c r="N145" i="61"/>
  <c r="M40" i="60" s="1"/>
  <c r="O145" i="61"/>
  <c r="N40" i="60" s="1"/>
  <c r="P145" i="61"/>
  <c r="O40" i="60" s="1"/>
  <c r="Q145" i="61"/>
  <c r="P40" i="60" s="1"/>
  <c r="N146" i="61"/>
  <c r="M41" i="60" s="1"/>
  <c r="O146" i="61"/>
  <c r="N41" i="60" s="1"/>
  <c r="P146" i="61"/>
  <c r="O41" i="60" s="1"/>
  <c r="Q146" i="61"/>
  <c r="P41" i="60" s="1"/>
  <c r="N147" i="61"/>
  <c r="M42" i="60" s="1"/>
  <c r="O147" i="61"/>
  <c r="N42" i="60" s="1"/>
  <c r="P147" i="61"/>
  <c r="O42" i="60" s="1"/>
  <c r="Q147" i="61"/>
  <c r="P42" i="60" s="1"/>
  <c r="N148" i="61"/>
  <c r="M43" i="60" s="1"/>
  <c r="O148" i="61"/>
  <c r="N43" i="60" s="1"/>
  <c r="P148" i="61"/>
  <c r="O43" i="60" s="1"/>
  <c r="Q148" i="61"/>
  <c r="P43" i="60" s="1"/>
  <c r="N149" i="61"/>
  <c r="M44" i="60" s="1"/>
  <c r="O149" i="61"/>
  <c r="N44" i="60" s="1"/>
  <c r="P149" i="61"/>
  <c r="O44" i="60" s="1"/>
  <c r="Q149" i="61"/>
  <c r="P44" i="60" s="1"/>
  <c r="N150" i="61"/>
  <c r="M45" i="60" s="1"/>
  <c r="O150" i="61"/>
  <c r="N45" i="60" s="1"/>
  <c r="P150" i="61"/>
  <c r="O45" i="60" s="1"/>
  <c r="Q150" i="61"/>
  <c r="P45" i="60" s="1"/>
  <c r="N151" i="61"/>
  <c r="M46" i="60" s="1"/>
  <c r="O151" i="61"/>
  <c r="N46" i="60" s="1"/>
  <c r="P151" i="61"/>
  <c r="O46" i="60" s="1"/>
  <c r="Q151" i="61"/>
  <c r="P46" i="60" s="1"/>
  <c r="N152" i="61"/>
  <c r="M47" i="60" s="1"/>
  <c r="O152" i="61"/>
  <c r="N47" i="60" s="1"/>
  <c r="P152" i="61"/>
  <c r="O47" i="60" s="1"/>
  <c r="Q152" i="61"/>
  <c r="P47" i="60" s="1"/>
  <c r="N153" i="61"/>
  <c r="M48" i="60" s="1"/>
  <c r="O153" i="61"/>
  <c r="N48" i="60" s="1"/>
  <c r="P153" i="61"/>
  <c r="O48" i="60" s="1"/>
  <c r="Q153" i="61"/>
  <c r="P48" i="60" s="1"/>
  <c r="N154" i="61"/>
  <c r="M49" i="60" s="1"/>
  <c r="O154" i="61"/>
  <c r="N49" i="60" s="1"/>
  <c r="P154" i="61"/>
  <c r="O49" i="60" s="1"/>
  <c r="Q154" i="61"/>
  <c r="P49" i="60" s="1"/>
  <c r="N155" i="61"/>
  <c r="M50" i="60" s="1"/>
  <c r="O155" i="61"/>
  <c r="N50" i="60" s="1"/>
  <c r="P155" i="61"/>
  <c r="O50" i="60" s="1"/>
  <c r="Q155" i="61"/>
  <c r="P50" i="60" s="1"/>
  <c r="N156" i="61"/>
  <c r="M51" i="60" s="1"/>
  <c r="O156" i="61"/>
  <c r="N51" i="60" s="1"/>
  <c r="P156" i="61"/>
  <c r="O51" i="60" s="1"/>
  <c r="Q156" i="61"/>
  <c r="P51" i="60" s="1"/>
  <c r="N157" i="61"/>
  <c r="M52" i="60" s="1"/>
  <c r="O157" i="61"/>
  <c r="N52" i="60" s="1"/>
  <c r="P157" i="61"/>
  <c r="O52" i="60" s="1"/>
  <c r="Q157" i="61"/>
  <c r="P52" i="60" s="1"/>
  <c r="N158" i="61"/>
  <c r="M53" i="60" s="1"/>
  <c r="O158" i="61"/>
  <c r="N53" i="60" s="1"/>
  <c r="P158" i="61"/>
  <c r="O53" i="60" s="1"/>
  <c r="Q158" i="61"/>
  <c r="P53" i="60" s="1"/>
  <c r="N159" i="61"/>
  <c r="M54" i="60" s="1"/>
  <c r="O159" i="61"/>
  <c r="N54" i="60" s="1"/>
  <c r="P159" i="61"/>
  <c r="O54" i="60" s="1"/>
  <c r="Q159" i="61"/>
  <c r="P54" i="60" s="1"/>
  <c r="N160" i="61"/>
  <c r="M55" i="60" s="1"/>
  <c r="O160" i="61"/>
  <c r="N55" i="60" s="1"/>
  <c r="P160" i="61"/>
  <c r="O55" i="60" s="1"/>
  <c r="Q160" i="61"/>
  <c r="P55" i="60" s="1"/>
  <c r="N161" i="61"/>
  <c r="M56" i="60" s="1"/>
  <c r="O161" i="61"/>
  <c r="N56" i="60" s="1"/>
  <c r="P161" i="61"/>
  <c r="O56" i="60" s="1"/>
  <c r="Q161" i="61"/>
  <c r="P56" i="60" s="1"/>
  <c r="N162" i="61"/>
  <c r="M57" i="60" s="1"/>
  <c r="O162" i="61"/>
  <c r="N57" i="60" s="1"/>
  <c r="P162" i="61"/>
  <c r="O57" i="60" s="1"/>
  <c r="Q162" i="61"/>
  <c r="P57" i="60" s="1"/>
  <c r="N163" i="61"/>
  <c r="M58" i="60" s="1"/>
  <c r="O163" i="61"/>
  <c r="N58" i="60" s="1"/>
  <c r="P163" i="61"/>
  <c r="O58" i="60" s="1"/>
  <c r="Q163" i="61"/>
  <c r="P58" i="60" s="1"/>
  <c r="N164" i="61"/>
  <c r="M59" i="60" s="1"/>
  <c r="O164" i="61"/>
  <c r="N59" i="60" s="1"/>
  <c r="P164" i="61"/>
  <c r="O59" i="60" s="1"/>
  <c r="Q164" i="61"/>
  <c r="P59" i="60" s="1"/>
  <c r="N165" i="61"/>
  <c r="M60" i="60" s="1"/>
  <c r="O165" i="61"/>
  <c r="N60" i="60" s="1"/>
  <c r="P165" i="61"/>
  <c r="O60" i="60" s="1"/>
  <c r="Q165" i="61"/>
  <c r="P60" i="60" s="1"/>
  <c r="N166" i="61"/>
  <c r="M61" i="60" s="1"/>
  <c r="O166" i="61"/>
  <c r="N61" i="60" s="1"/>
  <c r="P166" i="61"/>
  <c r="O61" i="60" s="1"/>
  <c r="Q166" i="61"/>
  <c r="P61" i="60" s="1"/>
  <c r="N167" i="61"/>
  <c r="M62" i="60" s="1"/>
  <c r="O167" i="61"/>
  <c r="N62" i="60" s="1"/>
  <c r="P167" i="61"/>
  <c r="O62" i="60" s="1"/>
  <c r="Q167" i="61"/>
  <c r="P62" i="60" s="1"/>
  <c r="N168" i="61"/>
  <c r="M63" i="60" s="1"/>
  <c r="O168" i="61"/>
  <c r="N63" i="60" s="1"/>
  <c r="P168" i="61"/>
  <c r="O63" i="60" s="1"/>
  <c r="Q168" i="61"/>
  <c r="P63" i="60" s="1"/>
  <c r="N169" i="61"/>
  <c r="M64" i="60" s="1"/>
  <c r="O169" i="61"/>
  <c r="N64" i="60" s="1"/>
  <c r="P169" i="61"/>
  <c r="O64" i="60" s="1"/>
  <c r="Q169" i="61"/>
  <c r="P64" i="60" s="1"/>
  <c r="N170" i="61"/>
  <c r="M65" i="60" s="1"/>
  <c r="O170" i="61"/>
  <c r="N65" i="60" s="1"/>
  <c r="P170" i="61"/>
  <c r="O65" i="60" s="1"/>
  <c r="Q170" i="61"/>
  <c r="P65" i="60" s="1"/>
  <c r="N171" i="61"/>
  <c r="M66" i="60" s="1"/>
  <c r="O171" i="61"/>
  <c r="N66" i="60" s="1"/>
  <c r="P171" i="61"/>
  <c r="O66" i="60" s="1"/>
  <c r="Q171" i="61"/>
  <c r="P66" i="60" s="1"/>
  <c r="N172" i="61"/>
  <c r="M67" i="60" s="1"/>
  <c r="O172" i="61"/>
  <c r="N67" i="60" s="1"/>
  <c r="P172" i="61"/>
  <c r="O67" i="60" s="1"/>
  <c r="Q172" i="61"/>
  <c r="P67" i="60" s="1"/>
  <c r="N173" i="61"/>
  <c r="M68" i="60" s="1"/>
  <c r="O173" i="61"/>
  <c r="N68" i="60" s="1"/>
  <c r="P173" i="61"/>
  <c r="O68" i="60" s="1"/>
  <c r="Q173" i="61"/>
  <c r="P68" i="60" s="1"/>
  <c r="N174" i="61"/>
  <c r="M69" i="60" s="1"/>
  <c r="O174" i="61"/>
  <c r="N69" i="60" s="1"/>
  <c r="P174" i="61"/>
  <c r="O69" i="60" s="1"/>
  <c r="Q174" i="61"/>
  <c r="P69" i="60" s="1"/>
  <c r="N175" i="61"/>
  <c r="M70" i="60" s="1"/>
  <c r="O175" i="61"/>
  <c r="N70" i="60" s="1"/>
  <c r="P175" i="61"/>
  <c r="O70" i="60" s="1"/>
  <c r="Q175" i="61"/>
  <c r="P70" i="60" s="1"/>
  <c r="N176" i="61"/>
  <c r="M71" i="60" s="1"/>
  <c r="O176" i="61"/>
  <c r="N71" i="60" s="1"/>
  <c r="P176" i="61"/>
  <c r="O71" i="60" s="1"/>
  <c r="Q176" i="61"/>
  <c r="P71" i="60" s="1"/>
  <c r="N177" i="61"/>
  <c r="M72" i="60" s="1"/>
  <c r="O177" i="61"/>
  <c r="N72" i="60" s="1"/>
  <c r="P177" i="61"/>
  <c r="O72" i="60" s="1"/>
  <c r="Q177" i="61"/>
  <c r="P72" i="60" s="1"/>
  <c r="N178" i="61"/>
  <c r="M73" i="60" s="1"/>
  <c r="O178" i="61"/>
  <c r="N73" i="60" s="1"/>
  <c r="P178" i="61"/>
  <c r="O73" i="60" s="1"/>
  <c r="Q178" i="61"/>
  <c r="P73" i="60" s="1"/>
  <c r="N179" i="61"/>
  <c r="M74" i="60" s="1"/>
  <c r="O179" i="61"/>
  <c r="N74" i="60" s="1"/>
  <c r="P179" i="61"/>
  <c r="O74" i="60" s="1"/>
  <c r="Q179" i="61"/>
  <c r="P74" i="60" s="1"/>
  <c r="N180" i="61"/>
  <c r="M75" i="60" s="1"/>
  <c r="O180" i="61"/>
  <c r="N75" i="60" s="1"/>
  <c r="P180" i="61"/>
  <c r="O75" i="60" s="1"/>
  <c r="Q180" i="61"/>
  <c r="P75" i="60" s="1"/>
  <c r="N181" i="61"/>
  <c r="M76" i="60" s="1"/>
  <c r="O181" i="61"/>
  <c r="N76" i="60" s="1"/>
  <c r="P181" i="61"/>
  <c r="O76" i="60" s="1"/>
  <c r="Q181" i="61"/>
  <c r="P76" i="60" s="1"/>
  <c r="N182" i="61"/>
  <c r="M77" i="60" s="1"/>
  <c r="O182" i="61"/>
  <c r="N77" i="60" s="1"/>
  <c r="P182" i="61"/>
  <c r="O77" i="60" s="1"/>
  <c r="Q182" i="61"/>
  <c r="P77" i="60" s="1"/>
  <c r="N183" i="61"/>
  <c r="M78" i="60" s="1"/>
  <c r="O183" i="61"/>
  <c r="N78" i="60" s="1"/>
  <c r="P183" i="61"/>
  <c r="O78" i="60" s="1"/>
  <c r="Q183" i="61"/>
  <c r="P78" i="60" s="1"/>
  <c r="N184" i="61"/>
  <c r="M79" i="60" s="1"/>
  <c r="O184" i="61"/>
  <c r="N79" i="60" s="1"/>
  <c r="P184" i="61"/>
  <c r="O79" i="60" s="1"/>
  <c r="Q184" i="61"/>
  <c r="P79" i="60" s="1"/>
  <c r="N185" i="61"/>
  <c r="M80" i="60" s="1"/>
  <c r="O185" i="61"/>
  <c r="N80" i="60" s="1"/>
  <c r="P185" i="61"/>
  <c r="O80" i="60" s="1"/>
  <c r="Q185" i="61"/>
  <c r="P80" i="60" s="1"/>
  <c r="N186" i="61"/>
  <c r="M81" i="60" s="1"/>
  <c r="O186" i="61"/>
  <c r="N81" i="60" s="1"/>
  <c r="P186" i="61"/>
  <c r="O81" i="60" s="1"/>
  <c r="Q186" i="61"/>
  <c r="P81" i="60" s="1"/>
  <c r="N187" i="61"/>
  <c r="M82" i="60" s="1"/>
  <c r="O187" i="61"/>
  <c r="N82" i="60" s="1"/>
  <c r="P187" i="61"/>
  <c r="O82" i="60" s="1"/>
  <c r="Q187" i="61"/>
  <c r="P82" i="60" s="1"/>
  <c r="N188" i="61"/>
  <c r="M83" i="60" s="1"/>
  <c r="O188" i="61"/>
  <c r="N83" i="60" s="1"/>
  <c r="P188" i="61"/>
  <c r="O83" i="60" s="1"/>
  <c r="Q188" i="61"/>
  <c r="P83" i="60" s="1"/>
  <c r="N189" i="61"/>
  <c r="M84" i="60" s="1"/>
  <c r="O189" i="61"/>
  <c r="N84" i="60" s="1"/>
  <c r="P189" i="61"/>
  <c r="O84" i="60" s="1"/>
  <c r="Q189" i="61"/>
  <c r="P84" i="60" s="1"/>
  <c r="N190" i="61"/>
  <c r="M85" i="60" s="1"/>
  <c r="O190" i="61"/>
  <c r="N85" i="60" s="1"/>
  <c r="P190" i="61"/>
  <c r="O85" i="60" s="1"/>
  <c r="Q190" i="61"/>
  <c r="P85" i="60" s="1"/>
  <c r="N191" i="61"/>
  <c r="M86" i="60" s="1"/>
  <c r="O191" i="61"/>
  <c r="N86" i="60" s="1"/>
  <c r="P191" i="61"/>
  <c r="O86" i="60" s="1"/>
  <c r="Q191" i="61"/>
  <c r="P86" i="60" s="1"/>
  <c r="N192" i="61"/>
  <c r="M87" i="60" s="1"/>
  <c r="O192" i="61"/>
  <c r="N87" i="60" s="1"/>
  <c r="P192" i="61"/>
  <c r="O87" i="60" s="1"/>
  <c r="Q192" i="61"/>
  <c r="P87" i="60" s="1"/>
  <c r="N193" i="61"/>
  <c r="M88" i="60" s="1"/>
  <c r="O193" i="61"/>
  <c r="N88" i="60" s="1"/>
  <c r="P193" i="61"/>
  <c r="O88" i="60" s="1"/>
  <c r="Q193" i="61"/>
  <c r="P88" i="60" s="1"/>
  <c r="N194" i="61"/>
  <c r="M89" i="60" s="1"/>
  <c r="O194" i="61"/>
  <c r="N89" i="60" s="1"/>
  <c r="P194" i="61"/>
  <c r="O89" i="60" s="1"/>
  <c r="Q194" i="61"/>
  <c r="P89" i="60" s="1"/>
  <c r="N195" i="61"/>
  <c r="M90" i="60" s="1"/>
  <c r="O195" i="61"/>
  <c r="N90" i="60" s="1"/>
  <c r="P195" i="61"/>
  <c r="O90" i="60" s="1"/>
  <c r="Q195" i="61"/>
  <c r="P90" i="60" s="1"/>
  <c r="N196" i="61"/>
  <c r="M91" i="60" s="1"/>
  <c r="O196" i="61"/>
  <c r="N91" i="60" s="1"/>
  <c r="P196" i="61"/>
  <c r="O91" i="60" s="1"/>
  <c r="Q196" i="61"/>
  <c r="P91" i="60" s="1"/>
  <c r="N197" i="61"/>
  <c r="M92" i="60" s="1"/>
  <c r="O197" i="61"/>
  <c r="N92" i="60" s="1"/>
  <c r="P197" i="61"/>
  <c r="O92" i="60" s="1"/>
  <c r="Q197" i="61"/>
  <c r="P92" i="60" s="1"/>
  <c r="N198" i="61"/>
  <c r="M93" i="60" s="1"/>
  <c r="O198" i="61"/>
  <c r="N93" i="60" s="1"/>
  <c r="P198" i="61"/>
  <c r="O93" i="60" s="1"/>
  <c r="Q198" i="61"/>
  <c r="P93" i="60" s="1"/>
  <c r="N199" i="61"/>
  <c r="M94" i="60" s="1"/>
  <c r="O199" i="61"/>
  <c r="N94" i="60" s="1"/>
  <c r="P199" i="61"/>
  <c r="O94" i="60" s="1"/>
  <c r="Q199" i="61"/>
  <c r="P94" i="60" s="1"/>
  <c r="N200" i="61"/>
  <c r="O200" i="61"/>
  <c r="O8" i="61"/>
  <c r="N8" i="61"/>
  <c r="DL200" i="61"/>
  <c r="DL199" i="61"/>
  <c r="DL198" i="61"/>
  <c r="DL197" i="61"/>
  <c r="DM197" i="61" s="1"/>
  <c r="DL196" i="61"/>
  <c r="DL195" i="61"/>
  <c r="DL194" i="61"/>
  <c r="DL193" i="61"/>
  <c r="DL192" i="61"/>
  <c r="DL191" i="61"/>
  <c r="DL190" i="61"/>
  <c r="DL189" i="61"/>
  <c r="DN201" i="61" s="1"/>
  <c r="M201" i="61" s="1"/>
  <c r="DL188" i="61"/>
  <c r="DL187" i="61"/>
  <c r="DL186" i="61"/>
  <c r="DL185" i="61"/>
  <c r="DL184" i="61"/>
  <c r="DL183" i="61"/>
  <c r="DL182" i="61"/>
  <c r="DL181" i="61"/>
  <c r="DL180" i="61"/>
  <c r="DL179" i="61"/>
  <c r="DL178" i="61"/>
  <c r="DL177" i="61"/>
  <c r="DL176" i="61"/>
  <c r="DL175" i="61"/>
  <c r="DL174" i="61"/>
  <c r="DL173" i="61"/>
  <c r="DL172" i="61"/>
  <c r="DL171" i="61"/>
  <c r="DL170" i="61"/>
  <c r="DL169" i="61"/>
  <c r="DL168" i="61"/>
  <c r="DL167" i="61"/>
  <c r="DL166" i="61"/>
  <c r="DL165" i="61"/>
  <c r="DL164" i="61"/>
  <c r="DL163" i="61"/>
  <c r="DL162" i="61"/>
  <c r="DL161" i="61"/>
  <c r="DL160" i="61"/>
  <c r="DL159" i="61"/>
  <c r="DL158" i="61"/>
  <c r="DL157" i="61"/>
  <c r="DL156" i="61"/>
  <c r="DL155" i="61"/>
  <c r="DL154" i="61"/>
  <c r="DL153" i="61"/>
  <c r="DL152" i="61"/>
  <c r="DL151" i="61"/>
  <c r="DL150" i="61"/>
  <c r="DL149" i="61"/>
  <c r="DL148" i="61"/>
  <c r="DL147" i="61"/>
  <c r="DL146" i="61"/>
  <c r="DL145" i="61"/>
  <c r="DL144" i="61"/>
  <c r="DL143" i="61"/>
  <c r="DM143" i="61" s="1"/>
  <c r="DL142" i="61"/>
  <c r="DL141" i="61"/>
  <c r="DM141" i="61" s="1"/>
  <c r="DL140" i="61"/>
  <c r="DL139" i="61"/>
  <c r="DL138" i="61"/>
  <c r="DL137" i="61"/>
  <c r="DL136" i="61"/>
  <c r="DL135" i="61"/>
  <c r="DM135" i="61" s="1"/>
  <c r="DL134" i="61"/>
  <c r="DL133" i="61"/>
  <c r="DM133" i="61" s="1"/>
  <c r="DL132" i="61"/>
  <c r="DL131" i="61"/>
  <c r="DL130" i="61"/>
  <c r="DL129" i="61"/>
  <c r="DL128" i="61"/>
  <c r="DL127" i="61"/>
  <c r="DL126" i="61"/>
  <c r="DL125" i="61"/>
  <c r="DM125" i="61" s="1"/>
  <c r="DL124" i="61"/>
  <c r="DL123" i="61"/>
  <c r="DL122" i="61"/>
  <c r="DL121" i="61"/>
  <c r="DL120" i="61"/>
  <c r="DL119" i="61"/>
  <c r="DM119" i="61" s="1"/>
  <c r="DL118" i="61"/>
  <c r="DL117" i="61"/>
  <c r="DM117" i="61" s="1"/>
  <c r="DL116" i="61"/>
  <c r="DL115" i="61"/>
  <c r="DM115" i="61" s="1"/>
  <c r="DL114" i="61"/>
  <c r="DM114" i="61" s="1"/>
  <c r="DL113" i="61"/>
  <c r="DM113" i="61" s="1"/>
  <c r="DL112" i="61"/>
  <c r="DL111" i="61"/>
  <c r="DM111" i="61" s="1"/>
  <c r="DL110" i="61"/>
  <c r="DM110" i="61" s="1"/>
  <c r="DL109" i="61"/>
  <c r="DM109" i="61" s="1"/>
  <c r="DL108" i="61"/>
  <c r="DM108" i="61" s="1"/>
  <c r="DL107" i="61"/>
  <c r="DM107" i="61" s="1"/>
  <c r="DL106" i="61"/>
  <c r="DM106" i="61" s="1"/>
  <c r="DL105" i="61"/>
  <c r="DM105" i="61" s="1"/>
  <c r="DL104" i="61"/>
  <c r="DL103" i="61"/>
  <c r="DL102" i="61"/>
  <c r="DM102" i="61" s="1"/>
  <c r="DL101" i="61"/>
  <c r="DL100" i="61"/>
  <c r="DM100" i="61" s="1"/>
  <c r="DL99" i="61"/>
  <c r="DM99" i="61" s="1"/>
  <c r="DO111" i="61" s="1"/>
  <c r="DL98" i="61"/>
  <c r="DM98" i="61" s="1"/>
  <c r="DL97" i="61"/>
  <c r="DM97" i="61" s="1"/>
  <c r="DL96" i="61"/>
  <c r="DM96" i="61" s="1"/>
  <c r="DL95" i="61"/>
  <c r="DM95" i="61" s="1"/>
  <c r="DL94" i="61"/>
  <c r="DM94" i="61" s="1"/>
  <c r="DL93" i="61"/>
  <c r="DM93" i="61" s="1"/>
  <c r="DL92" i="61"/>
  <c r="DM92" i="61" s="1"/>
  <c r="DL91" i="61"/>
  <c r="DM91" i="61" s="1"/>
  <c r="DL90" i="61"/>
  <c r="DM90" i="61" s="1"/>
  <c r="DL89" i="61"/>
  <c r="DM89" i="61" s="1"/>
  <c r="DL88" i="61"/>
  <c r="DM88" i="61" s="1"/>
  <c r="DO100" i="61" s="1"/>
  <c r="DL87" i="61"/>
  <c r="DM87" i="61" s="1"/>
  <c r="DL86" i="61"/>
  <c r="DM86" i="61" s="1"/>
  <c r="DL85" i="61"/>
  <c r="DM85" i="61" s="1"/>
  <c r="DL84" i="61"/>
  <c r="DM84" i="61" s="1"/>
  <c r="DL83" i="61"/>
  <c r="DM83" i="61" s="1"/>
  <c r="DL82" i="61"/>
  <c r="DM82" i="61" s="1"/>
  <c r="DL81" i="61"/>
  <c r="DM81" i="61" s="1"/>
  <c r="DL80" i="61"/>
  <c r="DM80" i="61" s="1"/>
  <c r="DL79" i="61"/>
  <c r="DM79" i="61" s="1"/>
  <c r="DL78" i="61"/>
  <c r="DM78" i="61" s="1"/>
  <c r="DL77" i="61"/>
  <c r="DM77" i="61" s="1"/>
  <c r="DL76" i="61"/>
  <c r="DM76" i="61" s="1"/>
  <c r="DL75" i="61"/>
  <c r="DM75" i="61" s="1"/>
  <c r="DL74" i="61"/>
  <c r="DM74" i="61" s="1"/>
  <c r="DL73" i="61"/>
  <c r="DM73" i="61" s="1"/>
  <c r="DL72" i="61"/>
  <c r="DM72" i="61" s="1"/>
  <c r="DL71" i="61"/>
  <c r="DM71" i="61" s="1"/>
  <c r="DL70" i="61"/>
  <c r="DM70" i="61" s="1"/>
  <c r="DL69" i="61"/>
  <c r="DM69" i="61" s="1"/>
  <c r="DL68" i="61"/>
  <c r="DM68" i="61" s="1"/>
  <c r="DL67" i="61"/>
  <c r="DM67" i="61" s="1"/>
  <c r="DL66" i="61"/>
  <c r="DM66" i="61" s="1"/>
  <c r="DL65" i="61"/>
  <c r="DM65" i="61" s="1"/>
  <c r="DL64" i="61"/>
  <c r="DM64" i="61" s="1"/>
  <c r="DL63" i="61"/>
  <c r="DM63" i="61" s="1"/>
  <c r="DL62" i="61"/>
  <c r="DM62" i="61" s="1"/>
  <c r="DL61" i="61"/>
  <c r="DM61" i="61" s="1"/>
  <c r="DL60" i="61"/>
  <c r="DM60" i="61" s="1"/>
  <c r="DL59" i="61"/>
  <c r="DM59" i="61" s="1"/>
  <c r="DL58" i="61"/>
  <c r="DM58" i="61" s="1"/>
  <c r="DL57" i="61"/>
  <c r="DM57" i="61" s="1"/>
  <c r="DL56" i="61"/>
  <c r="DM56" i="61" s="1"/>
  <c r="DL55" i="61"/>
  <c r="DM55" i="61" s="1"/>
  <c r="DL54" i="61"/>
  <c r="DM54" i="61" s="1"/>
  <c r="DL53" i="61"/>
  <c r="DM53" i="61" s="1"/>
  <c r="DL52" i="61"/>
  <c r="DM52" i="61" s="1"/>
  <c r="DL51" i="61"/>
  <c r="DM51" i="61" s="1"/>
  <c r="DL50" i="61"/>
  <c r="DM50" i="61" s="1"/>
  <c r="DL49" i="61"/>
  <c r="DM49" i="61" s="1"/>
  <c r="DL48" i="61"/>
  <c r="DM48" i="61" s="1"/>
  <c r="DL47" i="61"/>
  <c r="DM47" i="61" s="1"/>
  <c r="DL46" i="61"/>
  <c r="DM46" i="61" s="1"/>
  <c r="DL45" i="61"/>
  <c r="DM45" i="61" s="1"/>
  <c r="DL44" i="61"/>
  <c r="DM44" i="61" s="1"/>
  <c r="DL43" i="61"/>
  <c r="DM43" i="61" s="1"/>
  <c r="DL42" i="61"/>
  <c r="DM42" i="61" s="1"/>
  <c r="DL41" i="61"/>
  <c r="DM41" i="61" s="1"/>
  <c r="DL40" i="61"/>
  <c r="DM40" i="61" s="1"/>
  <c r="DL39" i="61"/>
  <c r="DM39" i="61" s="1"/>
  <c r="DL38" i="61"/>
  <c r="DM38" i="61" s="1"/>
  <c r="DL37" i="61"/>
  <c r="DM37" i="61" s="1"/>
  <c r="DL36" i="61"/>
  <c r="DM36" i="61" s="1"/>
  <c r="DL35" i="61"/>
  <c r="DM35" i="61" s="1"/>
  <c r="DL34" i="61"/>
  <c r="DM34" i="61" s="1"/>
  <c r="DL33" i="61"/>
  <c r="DM33" i="61" s="1"/>
  <c r="DL32" i="61"/>
  <c r="DM32" i="61" s="1"/>
  <c r="DL31" i="61"/>
  <c r="DM31" i="61" s="1"/>
  <c r="DL30" i="61"/>
  <c r="DM30" i="61" s="1"/>
  <c r="DL29" i="61"/>
  <c r="DM29" i="61" s="1"/>
  <c r="DL28" i="61"/>
  <c r="DM28" i="61" s="1"/>
  <c r="DL27" i="61"/>
  <c r="DM27" i="61" s="1"/>
  <c r="DL26" i="61"/>
  <c r="DM26" i="61" s="1"/>
  <c r="DL25" i="61"/>
  <c r="DM25" i="61" s="1"/>
  <c r="DL24" i="61"/>
  <c r="DM24" i="61" s="1"/>
  <c r="DL23" i="61"/>
  <c r="DM23" i="61" s="1"/>
  <c r="DL22" i="61"/>
  <c r="DM22" i="61" s="1"/>
  <c r="DL21" i="61"/>
  <c r="DM21" i="61" s="1"/>
  <c r="DL20" i="61"/>
  <c r="DM20" i="61" s="1"/>
  <c r="DL19" i="61"/>
  <c r="DN31" i="61" s="1"/>
  <c r="M31" i="61" s="1"/>
  <c r="J16" i="59" s="1"/>
  <c r="DL18" i="61"/>
  <c r="DM18" i="61" s="1"/>
  <c r="DL17" i="61"/>
  <c r="DL16" i="61"/>
  <c r="DM16" i="61" s="1"/>
  <c r="DL15" i="61"/>
  <c r="DM15" i="61" s="1"/>
  <c r="DL14" i="61"/>
  <c r="DM14" i="61" s="1"/>
  <c r="DL13" i="61"/>
  <c r="DN25" i="61" s="1"/>
  <c r="M25" i="61" s="1"/>
  <c r="J10" i="59" s="1"/>
  <c r="DL12" i="61"/>
  <c r="DM12" i="61" s="1"/>
  <c r="DL11" i="61"/>
  <c r="DM11" i="61" s="1"/>
  <c r="DO23" i="61" s="1"/>
  <c r="DL10" i="61"/>
  <c r="DM10" i="61" s="1"/>
  <c r="DL9" i="61"/>
  <c r="DL8" i="61"/>
  <c r="DM8" i="61" s="1"/>
  <c r="DO20" i="61" s="1"/>
  <c r="CZ199" i="61"/>
  <c r="CZ198" i="61"/>
  <c r="CZ197" i="61"/>
  <c r="CZ196" i="61"/>
  <c r="CZ195" i="61"/>
  <c r="CZ194" i="61"/>
  <c r="CZ193" i="61"/>
  <c r="CZ192" i="61"/>
  <c r="CZ191" i="61"/>
  <c r="CZ190" i="61"/>
  <c r="CZ189" i="61"/>
  <c r="CZ188" i="61"/>
  <c r="CZ187" i="61"/>
  <c r="DA199" i="61" s="1"/>
  <c r="L199" i="61" s="1"/>
  <c r="CZ186" i="61"/>
  <c r="CZ185" i="61"/>
  <c r="CZ184" i="61"/>
  <c r="CZ183" i="61"/>
  <c r="CZ182" i="61"/>
  <c r="CZ181" i="61"/>
  <c r="DA193" i="61" s="1"/>
  <c r="L193" i="61" s="1"/>
  <c r="CZ180" i="61"/>
  <c r="CZ179" i="61"/>
  <c r="DA191" i="61" s="1"/>
  <c r="L191" i="61" s="1"/>
  <c r="CZ178" i="61"/>
  <c r="CZ177" i="61"/>
  <c r="CZ176" i="61"/>
  <c r="CZ175" i="61"/>
  <c r="CZ174" i="61"/>
  <c r="CZ173" i="61"/>
  <c r="DA185" i="61" s="1"/>
  <c r="L185" i="61" s="1"/>
  <c r="CZ172" i="61"/>
  <c r="CZ171" i="61"/>
  <c r="DA183" i="61" s="1"/>
  <c r="L183" i="61" s="1"/>
  <c r="CZ170" i="61"/>
  <c r="CZ169" i="61"/>
  <c r="CZ168" i="61"/>
  <c r="CZ167" i="61"/>
  <c r="CZ166" i="61"/>
  <c r="CZ165" i="61"/>
  <c r="DA177" i="61" s="1"/>
  <c r="L177" i="61" s="1"/>
  <c r="CZ164" i="61"/>
  <c r="CZ163" i="61"/>
  <c r="DA175" i="61" s="1"/>
  <c r="L175" i="61" s="1"/>
  <c r="CZ162" i="61"/>
  <c r="CZ161" i="61"/>
  <c r="CZ160" i="61"/>
  <c r="CZ159" i="61"/>
  <c r="CZ158" i="61"/>
  <c r="CZ157" i="61"/>
  <c r="DA169" i="61" s="1"/>
  <c r="L169" i="61" s="1"/>
  <c r="CZ156" i="61"/>
  <c r="CZ155" i="61"/>
  <c r="DA167" i="61" s="1"/>
  <c r="L167" i="61" s="1"/>
  <c r="CZ154" i="61"/>
  <c r="CZ153" i="61"/>
  <c r="CZ152" i="61"/>
  <c r="CZ151" i="61"/>
  <c r="CZ150" i="61"/>
  <c r="CZ149" i="61"/>
  <c r="DA161" i="61" s="1"/>
  <c r="L161" i="61" s="1"/>
  <c r="CZ148" i="61"/>
  <c r="CZ147" i="61"/>
  <c r="DA159" i="61" s="1"/>
  <c r="L159" i="61" s="1"/>
  <c r="CZ146" i="61"/>
  <c r="CZ145" i="61"/>
  <c r="CZ144" i="61"/>
  <c r="CZ143" i="61"/>
  <c r="CZ142" i="61"/>
  <c r="CZ141" i="61"/>
  <c r="DA153" i="61" s="1"/>
  <c r="L153" i="61" s="1"/>
  <c r="CZ140" i="61"/>
  <c r="CZ139" i="61"/>
  <c r="DA151" i="61" s="1"/>
  <c r="L151" i="61" s="1"/>
  <c r="CZ138" i="61"/>
  <c r="CZ137" i="61"/>
  <c r="CZ136" i="61"/>
  <c r="CZ135" i="61"/>
  <c r="CZ134" i="61"/>
  <c r="CZ133" i="61"/>
  <c r="DA145" i="61" s="1"/>
  <c r="L145" i="61" s="1"/>
  <c r="CZ132" i="61"/>
  <c r="CZ131" i="61"/>
  <c r="DA143" i="61" s="1"/>
  <c r="L143" i="61" s="1"/>
  <c r="CZ130" i="61"/>
  <c r="CZ129" i="61"/>
  <c r="CZ128" i="61"/>
  <c r="CZ127" i="61"/>
  <c r="CZ126" i="61"/>
  <c r="CZ125" i="61"/>
  <c r="DA137" i="61" s="1"/>
  <c r="L137" i="61" s="1"/>
  <c r="CZ124" i="61"/>
  <c r="CZ123" i="61"/>
  <c r="DA135" i="61" s="1"/>
  <c r="L135" i="61" s="1"/>
  <c r="CZ122" i="61"/>
  <c r="CZ121" i="61"/>
  <c r="CZ120" i="61"/>
  <c r="CZ119" i="61"/>
  <c r="CZ118" i="61"/>
  <c r="CZ117" i="61"/>
  <c r="DA129" i="61" s="1"/>
  <c r="L129" i="61" s="1"/>
  <c r="CZ116" i="61"/>
  <c r="CZ115" i="61"/>
  <c r="DA127" i="61" s="1"/>
  <c r="L127" i="61" s="1"/>
  <c r="CZ114" i="61"/>
  <c r="CZ113" i="61"/>
  <c r="CZ112" i="61"/>
  <c r="CZ111" i="61"/>
  <c r="CZ110" i="61"/>
  <c r="CZ109" i="61"/>
  <c r="DA121" i="61" s="1"/>
  <c r="L121" i="61" s="1"/>
  <c r="CZ108" i="61"/>
  <c r="CZ107" i="61"/>
  <c r="DA119" i="61" s="1"/>
  <c r="L119" i="61" s="1"/>
  <c r="CZ106" i="61"/>
  <c r="CZ105" i="61"/>
  <c r="CZ104" i="61"/>
  <c r="K9" i="61"/>
  <c r="K10" i="61"/>
  <c r="K11" i="61"/>
  <c r="K12" i="61"/>
  <c r="K13" i="61"/>
  <c r="K14" i="61"/>
  <c r="K15" i="61"/>
  <c r="K16" i="61"/>
  <c r="K17" i="61"/>
  <c r="K18" i="61"/>
  <c r="K19" i="61"/>
  <c r="K20" i="61"/>
  <c r="H5" i="59" s="1"/>
  <c r="K21" i="61"/>
  <c r="H6" i="59" s="1"/>
  <c r="K22" i="61"/>
  <c r="H7" i="59" s="1"/>
  <c r="K23" i="61"/>
  <c r="H8" i="59" s="1"/>
  <c r="K24" i="61"/>
  <c r="H9" i="59" s="1"/>
  <c r="K25" i="61"/>
  <c r="H10" i="59" s="1"/>
  <c r="K26" i="61"/>
  <c r="H11" i="59" s="1"/>
  <c r="K27" i="61"/>
  <c r="H12" i="59" s="1"/>
  <c r="K28" i="61"/>
  <c r="H13" i="59" s="1"/>
  <c r="K29" i="61"/>
  <c r="H14" i="59" s="1"/>
  <c r="K30" i="61"/>
  <c r="H15" i="59" s="1"/>
  <c r="K31" i="61"/>
  <c r="H16" i="59" s="1"/>
  <c r="K32" i="61"/>
  <c r="H17" i="59" s="1"/>
  <c r="K33" i="61"/>
  <c r="H18" i="59" s="1"/>
  <c r="K34" i="61"/>
  <c r="H19" i="59" s="1"/>
  <c r="K35" i="61"/>
  <c r="H20" i="59" s="1"/>
  <c r="K36" i="61"/>
  <c r="H21" i="59" s="1"/>
  <c r="K37" i="61"/>
  <c r="H22" i="59" s="1"/>
  <c r="K38" i="61"/>
  <c r="H23" i="59" s="1"/>
  <c r="K39" i="61"/>
  <c r="H24" i="59" s="1"/>
  <c r="K40" i="61"/>
  <c r="H25" i="59" s="1"/>
  <c r="K41" i="61"/>
  <c r="H26" i="59" s="1"/>
  <c r="K42" i="61"/>
  <c r="H27" i="59" s="1"/>
  <c r="K43" i="61"/>
  <c r="H28" i="59" s="1"/>
  <c r="K44" i="61"/>
  <c r="H29" i="59" s="1"/>
  <c r="K45" i="61"/>
  <c r="H30" i="59" s="1"/>
  <c r="K46" i="61"/>
  <c r="H31" i="59" s="1"/>
  <c r="K47" i="61"/>
  <c r="H32" i="59" s="1"/>
  <c r="K48" i="61"/>
  <c r="H33" i="59" s="1"/>
  <c r="K49" i="61"/>
  <c r="H34" i="59" s="1"/>
  <c r="K50" i="61"/>
  <c r="H35" i="59" s="1"/>
  <c r="K51" i="61"/>
  <c r="H36" i="59" s="1"/>
  <c r="K52" i="61"/>
  <c r="H37" i="59" s="1"/>
  <c r="K53" i="61"/>
  <c r="H38" i="59" s="1"/>
  <c r="K54" i="61"/>
  <c r="H39" i="59" s="1"/>
  <c r="K55" i="61"/>
  <c r="H40" i="59" s="1"/>
  <c r="K56" i="61"/>
  <c r="H41" i="59" s="1"/>
  <c r="K57" i="61"/>
  <c r="H42" i="59" s="1"/>
  <c r="K58" i="61"/>
  <c r="H43" i="59" s="1"/>
  <c r="K59" i="61"/>
  <c r="H44" i="59" s="1"/>
  <c r="K60" i="61"/>
  <c r="H45" i="59" s="1"/>
  <c r="K61" i="61"/>
  <c r="H46" i="59" s="1"/>
  <c r="K62" i="61"/>
  <c r="H47" i="59" s="1"/>
  <c r="K63" i="61"/>
  <c r="H48" i="59" s="1"/>
  <c r="K64" i="61"/>
  <c r="H49" i="59" s="1"/>
  <c r="K65" i="61"/>
  <c r="H50" i="59" s="1"/>
  <c r="K66" i="61"/>
  <c r="H51" i="59" s="1"/>
  <c r="K67" i="61"/>
  <c r="H52" i="59" s="1"/>
  <c r="K68" i="61"/>
  <c r="H53" i="59" s="1"/>
  <c r="K69" i="61"/>
  <c r="H54" i="59" s="1"/>
  <c r="K70" i="61"/>
  <c r="H55" i="59" s="1"/>
  <c r="K71" i="61"/>
  <c r="H56" i="59" s="1"/>
  <c r="K72" i="61"/>
  <c r="H57" i="59" s="1"/>
  <c r="K73" i="61"/>
  <c r="H58" i="59" s="1"/>
  <c r="K74" i="61"/>
  <c r="H59" i="59" s="1"/>
  <c r="K75" i="61"/>
  <c r="H60" i="59" s="1"/>
  <c r="K76" i="61"/>
  <c r="H61" i="59" s="1"/>
  <c r="K77" i="61"/>
  <c r="H62" i="59" s="1"/>
  <c r="K78" i="61"/>
  <c r="H63" i="59" s="1"/>
  <c r="K79" i="61"/>
  <c r="H64" i="59" s="1"/>
  <c r="K80" i="61"/>
  <c r="H65" i="59" s="1"/>
  <c r="K81" i="61"/>
  <c r="H66" i="59" s="1"/>
  <c r="K82" i="61"/>
  <c r="H67" i="59" s="1"/>
  <c r="K83" i="61"/>
  <c r="H68" i="59" s="1"/>
  <c r="K84" i="61"/>
  <c r="H69" i="59" s="1"/>
  <c r="K85" i="61"/>
  <c r="H70" i="59" s="1"/>
  <c r="K86" i="61"/>
  <c r="H71" i="59" s="1"/>
  <c r="K87" i="61"/>
  <c r="H72" i="59" s="1"/>
  <c r="K88" i="61"/>
  <c r="H73" i="59" s="1"/>
  <c r="K89" i="61"/>
  <c r="H74" i="59" s="1"/>
  <c r="K90" i="61"/>
  <c r="H75" i="59" s="1"/>
  <c r="K91" i="61"/>
  <c r="H76" i="59" s="1"/>
  <c r="K92" i="61"/>
  <c r="H77" i="59" s="1"/>
  <c r="K93" i="61"/>
  <c r="H78" i="59" s="1"/>
  <c r="K94" i="61"/>
  <c r="H79" i="59" s="1"/>
  <c r="K95" i="61"/>
  <c r="H80" i="59" s="1"/>
  <c r="K96" i="61"/>
  <c r="H81" i="59" s="1"/>
  <c r="K97" i="61"/>
  <c r="H82" i="59" s="1"/>
  <c r="K98" i="61"/>
  <c r="H83" i="59" s="1"/>
  <c r="K99" i="61"/>
  <c r="H84" i="59" s="1"/>
  <c r="K100" i="61"/>
  <c r="H85" i="59" s="1"/>
  <c r="K101" i="61"/>
  <c r="H86" i="59" s="1"/>
  <c r="K102" i="61"/>
  <c r="H87" i="59" s="1"/>
  <c r="K103" i="61"/>
  <c r="H88" i="59" s="1"/>
  <c r="K104" i="61"/>
  <c r="H89" i="59" s="1"/>
  <c r="K105" i="61"/>
  <c r="H90" i="59" s="1"/>
  <c r="K106" i="61"/>
  <c r="H91" i="59" s="1"/>
  <c r="K107" i="61"/>
  <c r="J2" i="60" s="1"/>
  <c r="K108" i="61"/>
  <c r="J3" i="60" s="1"/>
  <c r="K109" i="61"/>
  <c r="J4" i="60" s="1"/>
  <c r="K110" i="61"/>
  <c r="J5" i="60" s="1"/>
  <c r="K111" i="61"/>
  <c r="J6" i="60" s="1"/>
  <c r="K112" i="61"/>
  <c r="J7" i="60" s="1"/>
  <c r="K113" i="61"/>
  <c r="J8" i="60" s="1"/>
  <c r="K114" i="61"/>
  <c r="J9" i="60" s="1"/>
  <c r="K115" i="61"/>
  <c r="J10" i="60" s="1"/>
  <c r="K116" i="61"/>
  <c r="J11" i="60" s="1"/>
  <c r="K117" i="61"/>
  <c r="J12" i="60" s="1"/>
  <c r="K118" i="61"/>
  <c r="J13" i="60" s="1"/>
  <c r="K119" i="61"/>
  <c r="K120" i="61"/>
  <c r="K121" i="61"/>
  <c r="K122" i="61"/>
  <c r="K123" i="61"/>
  <c r="K124" i="61"/>
  <c r="K125" i="61"/>
  <c r="K126" i="61"/>
  <c r="K127" i="61"/>
  <c r="K128" i="61"/>
  <c r="K129" i="61"/>
  <c r="K130" i="61"/>
  <c r="K131" i="61"/>
  <c r="K132" i="61"/>
  <c r="K133" i="61"/>
  <c r="K134" i="61"/>
  <c r="K135" i="61"/>
  <c r="K136" i="61"/>
  <c r="K137" i="61"/>
  <c r="K138" i="61"/>
  <c r="K139" i="61"/>
  <c r="K140" i="61"/>
  <c r="K141" i="61"/>
  <c r="K142" i="61"/>
  <c r="K143" i="61"/>
  <c r="K144" i="61"/>
  <c r="K145" i="61"/>
  <c r="K146" i="61"/>
  <c r="K147" i="61"/>
  <c r="K148" i="61"/>
  <c r="K149" i="61"/>
  <c r="K150" i="61"/>
  <c r="K151" i="61"/>
  <c r="K152" i="61"/>
  <c r="K153" i="61"/>
  <c r="K154" i="61"/>
  <c r="K155" i="61"/>
  <c r="K156" i="61"/>
  <c r="K157" i="61"/>
  <c r="K158" i="61"/>
  <c r="K159" i="61"/>
  <c r="K160" i="61"/>
  <c r="K161" i="61"/>
  <c r="K162" i="61"/>
  <c r="K163" i="61"/>
  <c r="K164" i="61"/>
  <c r="K165" i="61"/>
  <c r="K166" i="61"/>
  <c r="K167" i="61"/>
  <c r="K168" i="61"/>
  <c r="K169" i="61"/>
  <c r="J64" i="60" s="1"/>
  <c r="K170" i="61"/>
  <c r="J65" i="60" s="1"/>
  <c r="K171" i="61"/>
  <c r="J66" i="60" s="1"/>
  <c r="K172" i="61"/>
  <c r="J67" i="60" s="1"/>
  <c r="K173" i="61"/>
  <c r="J68" i="60" s="1"/>
  <c r="K174" i="61"/>
  <c r="J69" i="60" s="1"/>
  <c r="K175" i="61"/>
  <c r="J70" i="60" s="1"/>
  <c r="K176" i="61"/>
  <c r="J71" i="60" s="1"/>
  <c r="K177" i="61"/>
  <c r="J72" i="60" s="1"/>
  <c r="K178" i="61"/>
  <c r="J73" i="60" s="1"/>
  <c r="K179" i="61"/>
  <c r="J74" i="60" s="1"/>
  <c r="K180" i="61"/>
  <c r="J75" i="60" s="1"/>
  <c r="K181" i="61"/>
  <c r="J76" i="60" s="1"/>
  <c r="K182" i="61"/>
  <c r="J77" i="60" s="1"/>
  <c r="K183" i="61"/>
  <c r="J78" i="60" s="1"/>
  <c r="K184" i="61"/>
  <c r="J79" i="60" s="1"/>
  <c r="K185" i="61"/>
  <c r="J80" i="60" s="1"/>
  <c r="K186" i="61"/>
  <c r="J81" i="60" s="1"/>
  <c r="K187" i="61"/>
  <c r="J82" i="60" s="1"/>
  <c r="K188" i="61"/>
  <c r="J83" i="60" s="1"/>
  <c r="K189" i="61"/>
  <c r="J84" i="60" s="1"/>
  <c r="K190" i="61"/>
  <c r="J85" i="60" s="1"/>
  <c r="K191" i="61"/>
  <c r="J86" i="60" s="1"/>
  <c r="K192" i="61"/>
  <c r="J87" i="60" s="1"/>
  <c r="K193" i="61"/>
  <c r="J88" i="60" s="1"/>
  <c r="K194" i="61"/>
  <c r="J89" i="60" s="1"/>
  <c r="K195" i="61"/>
  <c r="J90" i="60" s="1"/>
  <c r="K196" i="61"/>
  <c r="J91" i="60" s="1"/>
  <c r="K197" i="61"/>
  <c r="J92" i="60" s="1"/>
  <c r="K198" i="61"/>
  <c r="J93" i="60" s="1"/>
  <c r="K199" i="61"/>
  <c r="J94" i="60" s="1"/>
  <c r="K200" i="61"/>
  <c r="J95" i="60" s="1"/>
  <c r="K8" i="61"/>
  <c r="J9" i="61"/>
  <c r="J10" i="61"/>
  <c r="J11" i="61"/>
  <c r="J12" i="61"/>
  <c r="J13" i="61"/>
  <c r="J14" i="61"/>
  <c r="J15" i="61"/>
  <c r="J16" i="61"/>
  <c r="J17" i="61"/>
  <c r="J18" i="61"/>
  <c r="J19" i="61"/>
  <c r="J20" i="61"/>
  <c r="G5" i="59" s="1"/>
  <c r="J21" i="61"/>
  <c r="G6" i="59" s="1"/>
  <c r="J22" i="61"/>
  <c r="G7" i="59" s="1"/>
  <c r="J23" i="61"/>
  <c r="G8" i="59" s="1"/>
  <c r="J24" i="61"/>
  <c r="G9" i="59" s="1"/>
  <c r="J25" i="61"/>
  <c r="G10" i="59" s="1"/>
  <c r="J26" i="61"/>
  <c r="G11" i="59" s="1"/>
  <c r="J27" i="61"/>
  <c r="G12" i="59" s="1"/>
  <c r="J28" i="61"/>
  <c r="G13" i="59" s="1"/>
  <c r="J29" i="61"/>
  <c r="G14" i="59" s="1"/>
  <c r="J30" i="61"/>
  <c r="G15" i="59" s="1"/>
  <c r="J31" i="61"/>
  <c r="G16" i="59" s="1"/>
  <c r="J32" i="61"/>
  <c r="G17" i="59" s="1"/>
  <c r="J33" i="61"/>
  <c r="G18" i="59" s="1"/>
  <c r="J34" i="61"/>
  <c r="G19" i="59" s="1"/>
  <c r="J35" i="61"/>
  <c r="G20" i="59" s="1"/>
  <c r="J36" i="61"/>
  <c r="G21" i="59" s="1"/>
  <c r="J37" i="61"/>
  <c r="G22" i="59" s="1"/>
  <c r="J38" i="61"/>
  <c r="G23" i="59" s="1"/>
  <c r="J39" i="61"/>
  <c r="G24" i="59" s="1"/>
  <c r="J40" i="61"/>
  <c r="G25" i="59" s="1"/>
  <c r="J41" i="61"/>
  <c r="G26" i="59" s="1"/>
  <c r="J42" i="61"/>
  <c r="G27" i="59" s="1"/>
  <c r="J43" i="61"/>
  <c r="G28" i="59" s="1"/>
  <c r="J44" i="61"/>
  <c r="G29" i="59" s="1"/>
  <c r="J45" i="61"/>
  <c r="G30" i="59" s="1"/>
  <c r="J46" i="61"/>
  <c r="G31" i="59" s="1"/>
  <c r="J47" i="61"/>
  <c r="G32" i="59" s="1"/>
  <c r="J48" i="61"/>
  <c r="G33" i="59" s="1"/>
  <c r="J49" i="61"/>
  <c r="G34" i="59" s="1"/>
  <c r="J50" i="61"/>
  <c r="G35" i="59" s="1"/>
  <c r="J51" i="61"/>
  <c r="G36" i="59" s="1"/>
  <c r="J52" i="61"/>
  <c r="G37" i="59" s="1"/>
  <c r="J53" i="61"/>
  <c r="G38" i="59" s="1"/>
  <c r="J54" i="61"/>
  <c r="G39" i="59" s="1"/>
  <c r="J55" i="61"/>
  <c r="G40" i="59" s="1"/>
  <c r="J56" i="61"/>
  <c r="G41" i="59" s="1"/>
  <c r="J57" i="61"/>
  <c r="G42" i="59" s="1"/>
  <c r="J58" i="61"/>
  <c r="G43" i="59" s="1"/>
  <c r="J59" i="61"/>
  <c r="G44" i="59" s="1"/>
  <c r="J60" i="61"/>
  <c r="G45" i="59" s="1"/>
  <c r="J61" i="61"/>
  <c r="G46" i="59" s="1"/>
  <c r="J62" i="61"/>
  <c r="G47" i="59" s="1"/>
  <c r="J63" i="61"/>
  <c r="G48" i="59" s="1"/>
  <c r="J64" i="61"/>
  <c r="G49" i="59" s="1"/>
  <c r="J65" i="61"/>
  <c r="G50" i="59" s="1"/>
  <c r="J66" i="61"/>
  <c r="G51" i="59" s="1"/>
  <c r="J67" i="61"/>
  <c r="G52" i="59" s="1"/>
  <c r="J68" i="61"/>
  <c r="G53" i="59" s="1"/>
  <c r="J69" i="61"/>
  <c r="G54" i="59" s="1"/>
  <c r="J70" i="61"/>
  <c r="G55" i="59" s="1"/>
  <c r="J71" i="61"/>
  <c r="G56" i="59" s="1"/>
  <c r="J72" i="61"/>
  <c r="G57" i="59" s="1"/>
  <c r="J73" i="61"/>
  <c r="G58" i="59" s="1"/>
  <c r="J74" i="61"/>
  <c r="G59" i="59" s="1"/>
  <c r="J75" i="61"/>
  <c r="G60" i="59" s="1"/>
  <c r="J76" i="61"/>
  <c r="G61" i="59" s="1"/>
  <c r="J77" i="61"/>
  <c r="G62" i="59" s="1"/>
  <c r="J78" i="61"/>
  <c r="G63" i="59" s="1"/>
  <c r="J79" i="61"/>
  <c r="G64" i="59" s="1"/>
  <c r="J80" i="61"/>
  <c r="G65" i="59" s="1"/>
  <c r="J81" i="61"/>
  <c r="G66" i="59" s="1"/>
  <c r="J82" i="61"/>
  <c r="G67" i="59" s="1"/>
  <c r="J83" i="61"/>
  <c r="G68" i="59" s="1"/>
  <c r="J84" i="61"/>
  <c r="G69" i="59" s="1"/>
  <c r="J85" i="61"/>
  <c r="G70" i="59" s="1"/>
  <c r="J86" i="61"/>
  <c r="G71" i="59" s="1"/>
  <c r="J87" i="61"/>
  <c r="G72" i="59" s="1"/>
  <c r="J88" i="61"/>
  <c r="G73" i="59" s="1"/>
  <c r="J89" i="61"/>
  <c r="G74" i="59" s="1"/>
  <c r="J90" i="61"/>
  <c r="G75" i="59" s="1"/>
  <c r="J91" i="61"/>
  <c r="G76" i="59" s="1"/>
  <c r="J92" i="61"/>
  <c r="G77" i="59" s="1"/>
  <c r="J93" i="61"/>
  <c r="G78" i="59" s="1"/>
  <c r="J94" i="61"/>
  <c r="G79" i="59" s="1"/>
  <c r="J95" i="61"/>
  <c r="G80" i="59" s="1"/>
  <c r="J96" i="61"/>
  <c r="G81" i="59" s="1"/>
  <c r="J97" i="61"/>
  <c r="G82" i="59" s="1"/>
  <c r="J98" i="61"/>
  <c r="G83" i="59" s="1"/>
  <c r="J99" i="61"/>
  <c r="G84" i="59" s="1"/>
  <c r="J100" i="61"/>
  <c r="G85" i="59" s="1"/>
  <c r="J101" i="61"/>
  <c r="G86" i="59" s="1"/>
  <c r="J102" i="61"/>
  <c r="G87" i="59" s="1"/>
  <c r="J103" i="61"/>
  <c r="G88" i="59" s="1"/>
  <c r="J104" i="61"/>
  <c r="G89" i="59" s="1"/>
  <c r="J105" i="61"/>
  <c r="G90" i="59" s="1"/>
  <c r="J106" i="61"/>
  <c r="G91" i="59" s="1"/>
  <c r="J107" i="61"/>
  <c r="I2" i="60" s="1"/>
  <c r="J108" i="61"/>
  <c r="I3" i="60" s="1"/>
  <c r="J109" i="61"/>
  <c r="I4" i="60" s="1"/>
  <c r="J110" i="61"/>
  <c r="I5" i="60" s="1"/>
  <c r="J111" i="61"/>
  <c r="I6" i="60" s="1"/>
  <c r="J112" i="61"/>
  <c r="I7" i="60" s="1"/>
  <c r="J113" i="61"/>
  <c r="I8" i="60" s="1"/>
  <c r="J114" i="61"/>
  <c r="I9" i="60" s="1"/>
  <c r="J115" i="61"/>
  <c r="I10" i="60" s="1"/>
  <c r="J116" i="61"/>
  <c r="I11" i="60" s="1"/>
  <c r="J117" i="61"/>
  <c r="I12" i="60" s="1"/>
  <c r="J118" i="61"/>
  <c r="I13" i="60" s="1"/>
  <c r="J119" i="61"/>
  <c r="J120" i="61"/>
  <c r="I15" i="60" s="1"/>
  <c r="J121" i="61"/>
  <c r="J122" i="61"/>
  <c r="J123" i="61"/>
  <c r="J124" i="61"/>
  <c r="I19" i="60" s="1"/>
  <c r="J125" i="61"/>
  <c r="J126" i="61"/>
  <c r="J127" i="61"/>
  <c r="J128" i="61"/>
  <c r="I23" i="60" s="1"/>
  <c r="J129" i="61"/>
  <c r="J130" i="61"/>
  <c r="J131" i="61"/>
  <c r="J132" i="61"/>
  <c r="I27" i="60" s="1"/>
  <c r="J133" i="61"/>
  <c r="J134" i="61"/>
  <c r="J135" i="61"/>
  <c r="J136" i="61"/>
  <c r="I31" i="60" s="1"/>
  <c r="J137" i="61"/>
  <c r="I32" i="60" s="1"/>
  <c r="J138" i="61"/>
  <c r="I33" i="60" s="1"/>
  <c r="J139" i="61"/>
  <c r="I34" i="60" s="1"/>
  <c r="J140" i="61"/>
  <c r="I35" i="60" s="1"/>
  <c r="J141" i="61"/>
  <c r="I36" i="60" s="1"/>
  <c r="J142" i="61"/>
  <c r="I37" i="60" s="1"/>
  <c r="J143" i="61"/>
  <c r="I38" i="60" s="1"/>
  <c r="J144" i="61"/>
  <c r="I39" i="60" s="1"/>
  <c r="J145" i="61"/>
  <c r="I40" i="60" s="1"/>
  <c r="J146" i="61"/>
  <c r="I41" i="60" s="1"/>
  <c r="J147" i="61"/>
  <c r="I42" i="60" s="1"/>
  <c r="J148" i="61"/>
  <c r="I43" i="60" s="1"/>
  <c r="J149" i="61"/>
  <c r="I44" i="60" s="1"/>
  <c r="J150" i="61"/>
  <c r="I45" i="60" s="1"/>
  <c r="J151" i="61"/>
  <c r="I46" i="60" s="1"/>
  <c r="J152" i="61"/>
  <c r="I47" i="60" s="1"/>
  <c r="J153" i="61"/>
  <c r="I48" i="60" s="1"/>
  <c r="J154" i="61"/>
  <c r="I49" i="60" s="1"/>
  <c r="J155" i="61"/>
  <c r="I50" i="60" s="1"/>
  <c r="J156" i="61"/>
  <c r="I51" i="60" s="1"/>
  <c r="J157" i="61"/>
  <c r="I52" i="60" s="1"/>
  <c r="J158" i="61"/>
  <c r="I53" i="60" s="1"/>
  <c r="J159" i="61"/>
  <c r="I54" i="60" s="1"/>
  <c r="J160" i="61"/>
  <c r="I55" i="60" s="1"/>
  <c r="J161" i="61"/>
  <c r="I56" i="60" s="1"/>
  <c r="J162" i="61"/>
  <c r="I57" i="60" s="1"/>
  <c r="J163" i="61"/>
  <c r="I58" i="60" s="1"/>
  <c r="J164" i="61"/>
  <c r="I59" i="60" s="1"/>
  <c r="J165" i="61"/>
  <c r="I60" i="60" s="1"/>
  <c r="J166" i="61"/>
  <c r="I61" i="60" s="1"/>
  <c r="J167" i="61"/>
  <c r="I62" i="60" s="1"/>
  <c r="J168" i="61"/>
  <c r="I63" i="60" s="1"/>
  <c r="J169" i="61"/>
  <c r="I64" i="60" s="1"/>
  <c r="J170" i="61"/>
  <c r="I65" i="60" s="1"/>
  <c r="J171" i="61"/>
  <c r="I66" i="60" s="1"/>
  <c r="J172" i="61"/>
  <c r="I67" i="60" s="1"/>
  <c r="J173" i="61"/>
  <c r="I68" i="60" s="1"/>
  <c r="J174" i="61"/>
  <c r="I69" i="60" s="1"/>
  <c r="J175" i="61"/>
  <c r="I70" i="60" s="1"/>
  <c r="J176" i="61"/>
  <c r="I71" i="60" s="1"/>
  <c r="J177" i="61"/>
  <c r="I72" i="60" s="1"/>
  <c r="J178" i="61"/>
  <c r="I73" i="60" s="1"/>
  <c r="J179" i="61"/>
  <c r="I74" i="60" s="1"/>
  <c r="J180" i="61"/>
  <c r="I75" i="60" s="1"/>
  <c r="J181" i="61"/>
  <c r="I76" i="60" s="1"/>
  <c r="J182" i="61"/>
  <c r="I77" i="60" s="1"/>
  <c r="J183" i="61"/>
  <c r="I78" i="60" s="1"/>
  <c r="J184" i="61"/>
  <c r="I79" i="60" s="1"/>
  <c r="J185" i="61"/>
  <c r="I80" i="60" s="1"/>
  <c r="J186" i="61"/>
  <c r="I81" i="60" s="1"/>
  <c r="J187" i="61"/>
  <c r="I82" i="60" s="1"/>
  <c r="J188" i="61"/>
  <c r="I83" i="60" s="1"/>
  <c r="J189" i="61"/>
  <c r="I84" i="60" s="1"/>
  <c r="J190" i="61"/>
  <c r="I85" i="60" s="1"/>
  <c r="J191" i="61"/>
  <c r="I86" i="60" s="1"/>
  <c r="J192" i="61"/>
  <c r="I87" i="60" s="1"/>
  <c r="J193" i="61"/>
  <c r="I88" i="60" s="1"/>
  <c r="J194" i="61"/>
  <c r="I89" i="60" s="1"/>
  <c r="J195" i="61"/>
  <c r="I90" i="60" s="1"/>
  <c r="J196" i="61"/>
  <c r="I91" i="60" s="1"/>
  <c r="J197" i="61"/>
  <c r="I92" i="60" s="1"/>
  <c r="J198" i="61"/>
  <c r="I93" i="60" s="1"/>
  <c r="J199" i="61"/>
  <c r="I94" i="60" s="1"/>
  <c r="J200" i="61"/>
  <c r="G185" i="59" s="1"/>
  <c r="J8" i="61"/>
  <c r="CM9" i="61"/>
  <c r="CM10" i="61"/>
  <c r="CM11" i="61"/>
  <c r="CM12" i="61"/>
  <c r="CM13" i="61"/>
  <c r="CM14" i="61"/>
  <c r="CM15" i="61"/>
  <c r="CM16" i="61"/>
  <c r="CM17" i="61"/>
  <c r="CM18" i="61"/>
  <c r="CM19" i="61"/>
  <c r="CM20" i="61"/>
  <c r="CM21" i="61"/>
  <c r="CM22" i="61"/>
  <c r="CN22" i="61" s="1"/>
  <c r="CM23" i="61"/>
  <c r="CM24" i="61"/>
  <c r="CM25" i="61"/>
  <c r="CN25" i="61" s="1"/>
  <c r="CM26" i="61"/>
  <c r="CM27" i="61"/>
  <c r="CN27" i="61" s="1"/>
  <c r="CM28" i="61"/>
  <c r="CN28" i="61" s="1"/>
  <c r="CM29" i="61"/>
  <c r="CM30" i="61"/>
  <c r="CN30" i="61" s="1"/>
  <c r="CM31" i="61"/>
  <c r="CM32" i="61"/>
  <c r="CM33" i="61"/>
  <c r="CN33" i="61" s="1"/>
  <c r="CM34" i="61"/>
  <c r="CM35" i="61"/>
  <c r="CN35" i="61" s="1"/>
  <c r="CM36" i="61"/>
  <c r="CN36" i="61" s="1"/>
  <c r="CM37" i="61"/>
  <c r="CM38" i="61"/>
  <c r="CN38" i="61" s="1"/>
  <c r="CM39" i="61"/>
  <c r="CM40" i="61"/>
  <c r="CM41" i="61"/>
  <c r="CN41" i="61" s="1"/>
  <c r="CM42" i="61"/>
  <c r="CM43" i="61"/>
  <c r="CN43" i="61" s="1"/>
  <c r="CM44" i="61"/>
  <c r="CN44" i="61" s="1"/>
  <c r="CM45" i="61"/>
  <c r="CM46" i="61"/>
  <c r="CN46" i="61" s="1"/>
  <c r="CM47" i="61"/>
  <c r="CM48" i="61"/>
  <c r="CM49" i="61"/>
  <c r="CN49" i="61" s="1"/>
  <c r="CM50" i="61"/>
  <c r="CM51" i="61"/>
  <c r="CN51" i="61" s="1"/>
  <c r="CM52" i="61"/>
  <c r="CN52" i="61" s="1"/>
  <c r="CM53" i="61"/>
  <c r="CM54" i="61"/>
  <c r="CN54" i="61" s="1"/>
  <c r="CM55" i="61"/>
  <c r="CM56" i="61"/>
  <c r="CM57" i="61"/>
  <c r="CN57" i="61" s="1"/>
  <c r="CM58" i="61"/>
  <c r="CM59" i="61"/>
  <c r="CN59" i="61" s="1"/>
  <c r="CM60" i="61"/>
  <c r="CN60" i="61" s="1"/>
  <c r="CM61" i="61"/>
  <c r="CM62" i="61"/>
  <c r="CN62" i="61" s="1"/>
  <c r="CM63" i="61"/>
  <c r="CM64" i="61"/>
  <c r="CM65" i="61"/>
  <c r="CN65" i="61" s="1"/>
  <c r="CM66" i="61"/>
  <c r="CM67" i="61"/>
  <c r="CN67" i="61" s="1"/>
  <c r="CM68" i="61"/>
  <c r="CN68" i="61" s="1"/>
  <c r="CM69" i="61"/>
  <c r="CM70" i="61"/>
  <c r="CN70" i="61" s="1"/>
  <c r="CM71" i="61"/>
  <c r="CM72" i="61"/>
  <c r="CM73" i="61"/>
  <c r="CN73" i="61" s="1"/>
  <c r="CM74" i="61"/>
  <c r="CM75" i="61"/>
  <c r="CN75" i="61" s="1"/>
  <c r="CM76" i="61"/>
  <c r="CN76" i="61" s="1"/>
  <c r="CM77" i="61"/>
  <c r="CM78" i="61"/>
  <c r="CN78" i="61" s="1"/>
  <c r="CM79" i="61"/>
  <c r="CM80" i="61"/>
  <c r="CM81" i="61"/>
  <c r="CN81" i="61" s="1"/>
  <c r="CM82" i="61"/>
  <c r="CM83" i="61"/>
  <c r="CN83" i="61" s="1"/>
  <c r="CM84" i="61"/>
  <c r="CN84" i="61" s="1"/>
  <c r="CM85" i="61"/>
  <c r="CM86" i="61"/>
  <c r="CN86" i="61" s="1"/>
  <c r="CM87" i="61"/>
  <c r="CM88" i="61"/>
  <c r="CM89" i="61"/>
  <c r="CN89" i="61" s="1"/>
  <c r="CM90" i="61"/>
  <c r="CM91" i="61"/>
  <c r="CN91" i="61" s="1"/>
  <c r="CM92" i="61"/>
  <c r="CN92" i="61" s="1"/>
  <c r="CM93" i="61"/>
  <c r="CM94" i="61"/>
  <c r="CN94" i="61" s="1"/>
  <c r="CM95" i="61"/>
  <c r="CM96" i="61"/>
  <c r="CM97" i="61"/>
  <c r="CN97" i="61" s="1"/>
  <c r="CM98" i="61"/>
  <c r="CM99" i="61"/>
  <c r="CN99" i="61" s="1"/>
  <c r="CM100" i="61"/>
  <c r="CN100" i="61" s="1"/>
  <c r="CM101" i="61"/>
  <c r="CM102" i="61"/>
  <c r="CN102" i="61" s="1"/>
  <c r="CM103" i="61"/>
  <c r="CM104" i="61"/>
  <c r="CM105" i="61"/>
  <c r="CN105" i="61" s="1"/>
  <c r="CM106" i="61"/>
  <c r="CM107" i="61"/>
  <c r="CN107" i="61" s="1"/>
  <c r="CM108" i="61"/>
  <c r="CN108" i="61" s="1"/>
  <c r="CM109" i="61"/>
  <c r="CM110" i="61"/>
  <c r="CN110" i="61" s="1"/>
  <c r="CM111" i="61"/>
  <c r="CM112" i="61"/>
  <c r="CM113" i="61"/>
  <c r="CN113" i="61" s="1"/>
  <c r="CM114" i="61"/>
  <c r="CM115" i="61"/>
  <c r="CN115" i="61" s="1"/>
  <c r="CM116" i="61"/>
  <c r="CN116" i="61" s="1"/>
  <c r="CM117" i="61"/>
  <c r="CM118" i="61"/>
  <c r="CN118" i="61" s="1"/>
  <c r="CM119" i="61"/>
  <c r="CM120" i="61"/>
  <c r="CM121" i="61"/>
  <c r="CN121" i="61" s="1"/>
  <c r="CM122" i="61"/>
  <c r="CM123" i="61"/>
  <c r="CN123" i="61" s="1"/>
  <c r="CM124" i="61"/>
  <c r="CN124" i="61" s="1"/>
  <c r="CM125" i="61"/>
  <c r="CM126" i="61"/>
  <c r="CN126" i="61" s="1"/>
  <c r="CM127" i="61"/>
  <c r="CM128" i="61"/>
  <c r="CM129" i="61"/>
  <c r="CN129" i="61" s="1"/>
  <c r="CM130" i="61"/>
  <c r="CM131" i="61"/>
  <c r="CN131" i="61" s="1"/>
  <c r="CM132" i="61"/>
  <c r="CN132" i="61" s="1"/>
  <c r="CM133" i="61"/>
  <c r="CM134" i="61"/>
  <c r="CN134" i="61" s="1"/>
  <c r="CM135" i="61"/>
  <c r="CM136" i="61"/>
  <c r="CM137" i="61"/>
  <c r="CN137" i="61" s="1"/>
  <c r="CM138" i="61"/>
  <c r="CM139" i="61"/>
  <c r="CN139" i="61" s="1"/>
  <c r="CM140" i="61"/>
  <c r="CN140" i="61" s="1"/>
  <c r="CM141" i="61"/>
  <c r="CM142" i="61"/>
  <c r="CN142" i="61" s="1"/>
  <c r="CM143" i="61"/>
  <c r="CM144" i="61"/>
  <c r="CM145" i="61"/>
  <c r="CN145" i="61" s="1"/>
  <c r="CM146" i="61"/>
  <c r="CM147" i="61"/>
  <c r="CN147" i="61" s="1"/>
  <c r="CM148" i="61"/>
  <c r="CN148" i="61" s="1"/>
  <c r="CM149" i="61"/>
  <c r="CM150" i="61"/>
  <c r="CN150" i="61" s="1"/>
  <c r="CM151" i="61"/>
  <c r="CM152" i="61"/>
  <c r="CM153" i="61"/>
  <c r="CN153" i="61" s="1"/>
  <c r="CM154" i="61"/>
  <c r="CM155" i="61"/>
  <c r="CN155" i="61" s="1"/>
  <c r="CM156" i="61"/>
  <c r="CN156" i="61" s="1"/>
  <c r="CM157" i="61"/>
  <c r="CM158" i="61"/>
  <c r="CN158" i="61" s="1"/>
  <c r="CM159" i="61"/>
  <c r="CM160" i="61"/>
  <c r="CM161" i="61"/>
  <c r="CN161" i="61" s="1"/>
  <c r="CM162" i="61"/>
  <c r="CM163" i="61"/>
  <c r="CN163" i="61" s="1"/>
  <c r="CM164" i="61"/>
  <c r="CN164" i="61" s="1"/>
  <c r="CM165" i="61"/>
  <c r="CM166" i="61"/>
  <c r="CN166" i="61" s="1"/>
  <c r="CM167" i="61"/>
  <c r="CM168" i="61"/>
  <c r="CM169" i="61"/>
  <c r="CN169" i="61" s="1"/>
  <c r="CM170" i="61"/>
  <c r="CM171" i="61"/>
  <c r="CN171" i="61" s="1"/>
  <c r="CM172" i="61"/>
  <c r="CN172" i="61" s="1"/>
  <c r="CM173" i="61"/>
  <c r="CM174" i="61"/>
  <c r="CN174" i="61" s="1"/>
  <c r="CM175" i="61"/>
  <c r="CM176" i="61"/>
  <c r="CM177" i="61"/>
  <c r="CN177" i="61" s="1"/>
  <c r="CM178" i="61"/>
  <c r="CM179" i="61"/>
  <c r="CN179" i="61" s="1"/>
  <c r="CM180" i="61"/>
  <c r="CN180" i="61" s="1"/>
  <c r="CM181" i="61"/>
  <c r="CM182" i="61"/>
  <c r="CN182" i="61" s="1"/>
  <c r="CM183" i="61"/>
  <c r="CM184" i="61"/>
  <c r="CM185" i="61"/>
  <c r="CN185" i="61" s="1"/>
  <c r="CM186" i="61"/>
  <c r="CM187" i="61"/>
  <c r="CN187" i="61" s="1"/>
  <c r="CM188" i="61"/>
  <c r="CN188" i="61" s="1"/>
  <c r="CM189" i="61"/>
  <c r="CM190" i="61"/>
  <c r="CN190" i="61" s="1"/>
  <c r="CM191" i="61"/>
  <c r="CM192" i="61"/>
  <c r="CM193" i="61"/>
  <c r="CN193" i="61" s="1"/>
  <c r="CM194" i="61"/>
  <c r="CM195" i="61"/>
  <c r="CN195" i="61" s="1"/>
  <c r="CM196" i="61"/>
  <c r="CN196" i="61" s="1"/>
  <c r="CM197" i="61"/>
  <c r="CM198" i="61"/>
  <c r="CN198" i="61" s="1"/>
  <c r="CM199" i="61"/>
  <c r="CM200" i="61"/>
  <c r="CM8" i="61"/>
  <c r="F9" i="61"/>
  <c r="G9" i="61"/>
  <c r="H9" i="61"/>
  <c r="F10" i="61"/>
  <c r="G10" i="61"/>
  <c r="H10" i="61"/>
  <c r="F11" i="61"/>
  <c r="G11" i="61"/>
  <c r="H11" i="61"/>
  <c r="F12" i="61"/>
  <c r="G12" i="61"/>
  <c r="H12" i="61"/>
  <c r="F13" i="61"/>
  <c r="G13" i="61"/>
  <c r="H13" i="61"/>
  <c r="F14" i="61"/>
  <c r="G14" i="61"/>
  <c r="H14" i="61"/>
  <c r="F15" i="61"/>
  <c r="G15" i="61"/>
  <c r="H15" i="61"/>
  <c r="F16" i="61"/>
  <c r="G16" i="61"/>
  <c r="H16" i="61"/>
  <c r="F17" i="61"/>
  <c r="G17" i="61"/>
  <c r="H17" i="61"/>
  <c r="F18" i="61"/>
  <c r="G18" i="61"/>
  <c r="H18" i="61"/>
  <c r="F19" i="61"/>
  <c r="G19" i="61"/>
  <c r="H19" i="61"/>
  <c r="F20" i="61"/>
  <c r="C5" i="59" s="1"/>
  <c r="G20" i="61"/>
  <c r="D5" i="59" s="1"/>
  <c r="H20" i="61"/>
  <c r="E5" i="59" s="1"/>
  <c r="F21" i="61"/>
  <c r="C6" i="59" s="1"/>
  <c r="G21" i="61"/>
  <c r="D6" i="59" s="1"/>
  <c r="H21" i="61"/>
  <c r="E6" i="59" s="1"/>
  <c r="F22" i="61"/>
  <c r="C7" i="59" s="1"/>
  <c r="G22" i="61"/>
  <c r="D7" i="59" s="1"/>
  <c r="H22" i="61"/>
  <c r="E7" i="59" s="1"/>
  <c r="F23" i="61"/>
  <c r="C8" i="59" s="1"/>
  <c r="G23" i="61"/>
  <c r="D8" i="59" s="1"/>
  <c r="H23" i="61"/>
  <c r="E8" i="59" s="1"/>
  <c r="F24" i="61"/>
  <c r="C9" i="59" s="1"/>
  <c r="G24" i="61"/>
  <c r="D9" i="59" s="1"/>
  <c r="H24" i="61"/>
  <c r="E9" i="59" s="1"/>
  <c r="F25" i="61"/>
  <c r="C10" i="59" s="1"/>
  <c r="G25" i="61"/>
  <c r="D10" i="59" s="1"/>
  <c r="H25" i="61"/>
  <c r="E10" i="59" s="1"/>
  <c r="F26" i="61"/>
  <c r="C11" i="59" s="1"/>
  <c r="G26" i="61"/>
  <c r="D11" i="59" s="1"/>
  <c r="H26" i="61"/>
  <c r="E11" i="59" s="1"/>
  <c r="F27" i="61"/>
  <c r="C12" i="59" s="1"/>
  <c r="G27" i="61"/>
  <c r="D12" i="59" s="1"/>
  <c r="H27" i="61"/>
  <c r="E12" i="59" s="1"/>
  <c r="F28" i="61"/>
  <c r="C13" i="59" s="1"/>
  <c r="G28" i="61"/>
  <c r="D13" i="59" s="1"/>
  <c r="H28" i="61"/>
  <c r="E13" i="59" s="1"/>
  <c r="F29" i="61"/>
  <c r="C14" i="59" s="1"/>
  <c r="G29" i="61"/>
  <c r="D14" i="59" s="1"/>
  <c r="H29" i="61"/>
  <c r="E14" i="59" s="1"/>
  <c r="F30" i="61"/>
  <c r="C15" i="59" s="1"/>
  <c r="G30" i="61"/>
  <c r="D15" i="59" s="1"/>
  <c r="H30" i="61"/>
  <c r="E15" i="59" s="1"/>
  <c r="F31" i="61"/>
  <c r="C16" i="59" s="1"/>
  <c r="G31" i="61"/>
  <c r="D16" i="59" s="1"/>
  <c r="H31" i="61"/>
  <c r="E16" i="59" s="1"/>
  <c r="F32" i="61"/>
  <c r="C17" i="59" s="1"/>
  <c r="G32" i="61"/>
  <c r="D17" i="59" s="1"/>
  <c r="H32" i="61"/>
  <c r="E17" i="59" s="1"/>
  <c r="F33" i="61"/>
  <c r="C18" i="59" s="1"/>
  <c r="G33" i="61"/>
  <c r="D18" i="59" s="1"/>
  <c r="H33" i="61"/>
  <c r="E18" i="59" s="1"/>
  <c r="F34" i="61"/>
  <c r="C19" i="59" s="1"/>
  <c r="G34" i="61"/>
  <c r="D19" i="59" s="1"/>
  <c r="H34" i="61"/>
  <c r="E19" i="59" s="1"/>
  <c r="F35" i="61"/>
  <c r="C20" i="59" s="1"/>
  <c r="G35" i="61"/>
  <c r="D20" i="59" s="1"/>
  <c r="H35" i="61"/>
  <c r="E20" i="59" s="1"/>
  <c r="F36" i="61"/>
  <c r="C21" i="59" s="1"/>
  <c r="G36" i="61"/>
  <c r="D21" i="59" s="1"/>
  <c r="H36" i="61"/>
  <c r="E21" i="59" s="1"/>
  <c r="F37" i="61"/>
  <c r="C22" i="59" s="1"/>
  <c r="G37" i="61"/>
  <c r="D22" i="59" s="1"/>
  <c r="H37" i="61"/>
  <c r="E22" i="59" s="1"/>
  <c r="F38" i="61"/>
  <c r="C23" i="59" s="1"/>
  <c r="G38" i="61"/>
  <c r="D23" i="59" s="1"/>
  <c r="H38" i="61"/>
  <c r="E23" i="59" s="1"/>
  <c r="F39" i="61"/>
  <c r="C24" i="59" s="1"/>
  <c r="G39" i="61"/>
  <c r="D24" i="59" s="1"/>
  <c r="H39" i="61"/>
  <c r="E24" i="59" s="1"/>
  <c r="F40" i="61"/>
  <c r="C25" i="59" s="1"/>
  <c r="G40" i="61"/>
  <c r="D25" i="59" s="1"/>
  <c r="H40" i="61"/>
  <c r="E25" i="59" s="1"/>
  <c r="F41" i="61"/>
  <c r="C26" i="59" s="1"/>
  <c r="G41" i="61"/>
  <c r="D26" i="59" s="1"/>
  <c r="H41" i="61"/>
  <c r="E26" i="59" s="1"/>
  <c r="F42" i="61"/>
  <c r="C27" i="59" s="1"/>
  <c r="G42" i="61"/>
  <c r="D27" i="59" s="1"/>
  <c r="H42" i="61"/>
  <c r="E27" i="59" s="1"/>
  <c r="F43" i="61"/>
  <c r="C28" i="59" s="1"/>
  <c r="G43" i="61"/>
  <c r="D28" i="59" s="1"/>
  <c r="H43" i="61"/>
  <c r="E28" i="59" s="1"/>
  <c r="F44" i="61"/>
  <c r="C29" i="59" s="1"/>
  <c r="G44" i="61"/>
  <c r="D29" i="59" s="1"/>
  <c r="H44" i="61"/>
  <c r="E29" i="59" s="1"/>
  <c r="F45" i="61"/>
  <c r="C30" i="59" s="1"/>
  <c r="G45" i="61"/>
  <c r="D30" i="59" s="1"/>
  <c r="H45" i="61"/>
  <c r="E30" i="59" s="1"/>
  <c r="F46" i="61"/>
  <c r="C31" i="59" s="1"/>
  <c r="G46" i="61"/>
  <c r="D31" i="59" s="1"/>
  <c r="H46" i="61"/>
  <c r="E31" i="59" s="1"/>
  <c r="F47" i="61"/>
  <c r="C32" i="59" s="1"/>
  <c r="G47" i="61"/>
  <c r="D32" i="59" s="1"/>
  <c r="H47" i="61"/>
  <c r="E32" i="59" s="1"/>
  <c r="F48" i="61"/>
  <c r="C33" i="59" s="1"/>
  <c r="G48" i="61"/>
  <c r="D33" i="59" s="1"/>
  <c r="H48" i="61"/>
  <c r="E33" i="59" s="1"/>
  <c r="F49" i="61"/>
  <c r="C34" i="59" s="1"/>
  <c r="G49" i="61"/>
  <c r="D34" i="59" s="1"/>
  <c r="H49" i="61"/>
  <c r="E34" i="59" s="1"/>
  <c r="F50" i="61"/>
  <c r="C35" i="59" s="1"/>
  <c r="G50" i="61"/>
  <c r="D35" i="59" s="1"/>
  <c r="H50" i="61"/>
  <c r="E35" i="59" s="1"/>
  <c r="F51" i="61"/>
  <c r="C36" i="59" s="1"/>
  <c r="G51" i="61"/>
  <c r="D36" i="59" s="1"/>
  <c r="H51" i="61"/>
  <c r="E36" i="59" s="1"/>
  <c r="F52" i="61"/>
  <c r="C37" i="59" s="1"/>
  <c r="G52" i="61"/>
  <c r="D37" i="59" s="1"/>
  <c r="H52" i="61"/>
  <c r="E37" i="59" s="1"/>
  <c r="F53" i="61"/>
  <c r="C38" i="59" s="1"/>
  <c r="G53" i="61"/>
  <c r="D38" i="59" s="1"/>
  <c r="H53" i="61"/>
  <c r="E38" i="59" s="1"/>
  <c r="F54" i="61"/>
  <c r="C39" i="59" s="1"/>
  <c r="G54" i="61"/>
  <c r="D39" i="59" s="1"/>
  <c r="H54" i="61"/>
  <c r="E39" i="59" s="1"/>
  <c r="F55" i="61"/>
  <c r="C40" i="59" s="1"/>
  <c r="G55" i="61"/>
  <c r="D40" i="59" s="1"/>
  <c r="H55" i="61"/>
  <c r="E40" i="59" s="1"/>
  <c r="F56" i="61"/>
  <c r="C41" i="59" s="1"/>
  <c r="G56" i="61"/>
  <c r="D41" i="59" s="1"/>
  <c r="H56" i="61"/>
  <c r="E41" i="59" s="1"/>
  <c r="F57" i="61"/>
  <c r="C42" i="59" s="1"/>
  <c r="G57" i="61"/>
  <c r="D42" i="59" s="1"/>
  <c r="H57" i="61"/>
  <c r="E42" i="59" s="1"/>
  <c r="F58" i="61"/>
  <c r="C43" i="59" s="1"/>
  <c r="G58" i="61"/>
  <c r="D43" i="59" s="1"/>
  <c r="H58" i="61"/>
  <c r="E43" i="59" s="1"/>
  <c r="F59" i="61"/>
  <c r="C44" i="59" s="1"/>
  <c r="G59" i="61"/>
  <c r="D44" i="59" s="1"/>
  <c r="H59" i="61"/>
  <c r="E44" i="59" s="1"/>
  <c r="F60" i="61"/>
  <c r="C45" i="59" s="1"/>
  <c r="G60" i="61"/>
  <c r="D45" i="59" s="1"/>
  <c r="H60" i="61"/>
  <c r="E45" i="59" s="1"/>
  <c r="F61" i="61"/>
  <c r="C46" i="59" s="1"/>
  <c r="G61" i="61"/>
  <c r="D46" i="59" s="1"/>
  <c r="H61" i="61"/>
  <c r="E46" i="59" s="1"/>
  <c r="F62" i="61"/>
  <c r="C47" i="59" s="1"/>
  <c r="G62" i="61"/>
  <c r="D47" i="59" s="1"/>
  <c r="H62" i="61"/>
  <c r="E47" i="59" s="1"/>
  <c r="F63" i="61"/>
  <c r="C48" i="59" s="1"/>
  <c r="G63" i="61"/>
  <c r="D48" i="59" s="1"/>
  <c r="H63" i="61"/>
  <c r="E48" i="59" s="1"/>
  <c r="F64" i="61"/>
  <c r="C49" i="59" s="1"/>
  <c r="G64" i="61"/>
  <c r="D49" i="59" s="1"/>
  <c r="H64" i="61"/>
  <c r="E49" i="59" s="1"/>
  <c r="F65" i="61"/>
  <c r="C50" i="59" s="1"/>
  <c r="G65" i="61"/>
  <c r="D50" i="59" s="1"/>
  <c r="H65" i="61"/>
  <c r="E50" i="59" s="1"/>
  <c r="F66" i="61"/>
  <c r="C51" i="59" s="1"/>
  <c r="G66" i="61"/>
  <c r="D51" i="59" s="1"/>
  <c r="H66" i="61"/>
  <c r="E51" i="59" s="1"/>
  <c r="F67" i="61"/>
  <c r="C52" i="59" s="1"/>
  <c r="G67" i="61"/>
  <c r="D52" i="59" s="1"/>
  <c r="H67" i="61"/>
  <c r="E52" i="59" s="1"/>
  <c r="F68" i="61"/>
  <c r="C53" i="59" s="1"/>
  <c r="G68" i="61"/>
  <c r="D53" i="59" s="1"/>
  <c r="H68" i="61"/>
  <c r="E53" i="59" s="1"/>
  <c r="F69" i="61"/>
  <c r="C54" i="59" s="1"/>
  <c r="G69" i="61"/>
  <c r="D54" i="59" s="1"/>
  <c r="H69" i="61"/>
  <c r="E54" i="59" s="1"/>
  <c r="F70" i="61"/>
  <c r="C55" i="59" s="1"/>
  <c r="G70" i="61"/>
  <c r="D55" i="59" s="1"/>
  <c r="H70" i="61"/>
  <c r="E55" i="59" s="1"/>
  <c r="F71" i="61"/>
  <c r="C56" i="59" s="1"/>
  <c r="G71" i="61"/>
  <c r="D56" i="59" s="1"/>
  <c r="H71" i="61"/>
  <c r="E56" i="59" s="1"/>
  <c r="F72" i="61"/>
  <c r="C57" i="59" s="1"/>
  <c r="G72" i="61"/>
  <c r="D57" i="59" s="1"/>
  <c r="H72" i="61"/>
  <c r="E57" i="59" s="1"/>
  <c r="F73" i="61"/>
  <c r="C58" i="59" s="1"/>
  <c r="G73" i="61"/>
  <c r="D58" i="59" s="1"/>
  <c r="H73" i="61"/>
  <c r="E58" i="59" s="1"/>
  <c r="F74" i="61"/>
  <c r="C59" i="59" s="1"/>
  <c r="G74" i="61"/>
  <c r="D59" i="59" s="1"/>
  <c r="H74" i="61"/>
  <c r="E59" i="59" s="1"/>
  <c r="F75" i="61"/>
  <c r="C60" i="59" s="1"/>
  <c r="G75" i="61"/>
  <c r="D60" i="59" s="1"/>
  <c r="H75" i="61"/>
  <c r="E60" i="59" s="1"/>
  <c r="F76" i="61"/>
  <c r="C61" i="59" s="1"/>
  <c r="G76" i="61"/>
  <c r="D61" i="59" s="1"/>
  <c r="H76" i="61"/>
  <c r="E61" i="59" s="1"/>
  <c r="F77" i="61"/>
  <c r="C62" i="59" s="1"/>
  <c r="G77" i="61"/>
  <c r="D62" i="59" s="1"/>
  <c r="H77" i="61"/>
  <c r="E62" i="59" s="1"/>
  <c r="F78" i="61"/>
  <c r="C63" i="59" s="1"/>
  <c r="G78" i="61"/>
  <c r="D63" i="59" s="1"/>
  <c r="H78" i="61"/>
  <c r="E63" i="59" s="1"/>
  <c r="F79" i="61"/>
  <c r="C64" i="59" s="1"/>
  <c r="G79" i="61"/>
  <c r="D64" i="59" s="1"/>
  <c r="H79" i="61"/>
  <c r="E64" i="59" s="1"/>
  <c r="F80" i="61"/>
  <c r="C65" i="59" s="1"/>
  <c r="G80" i="61"/>
  <c r="D65" i="59" s="1"/>
  <c r="H80" i="61"/>
  <c r="E65" i="59" s="1"/>
  <c r="F81" i="61"/>
  <c r="C66" i="59" s="1"/>
  <c r="G81" i="61"/>
  <c r="D66" i="59" s="1"/>
  <c r="H81" i="61"/>
  <c r="E66" i="59" s="1"/>
  <c r="F82" i="61"/>
  <c r="C67" i="59" s="1"/>
  <c r="G82" i="61"/>
  <c r="D67" i="59" s="1"/>
  <c r="H82" i="61"/>
  <c r="E67" i="59" s="1"/>
  <c r="F83" i="61"/>
  <c r="C68" i="59" s="1"/>
  <c r="G83" i="61"/>
  <c r="D68" i="59" s="1"/>
  <c r="H83" i="61"/>
  <c r="E68" i="59" s="1"/>
  <c r="F84" i="61"/>
  <c r="C69" i="59" s="1"/>
  <c r="G84" i="61"/>
  <c r="D69" i="59" s="1"/>
  <c r="H84" i="61"/>
  <c r="E69" i="59" s="1"/>
  <c r="F85" i="61"/>
  <c r="C70" i="59" s="1"/>
  <c r="G85" i="61"/>
  <c r="D70" i="59" s="1"/>
  <c r="H85" i="61"/>
  <c r="E70" i="59" s="1"/>
  <c r="F86" i="61"/>
  <c r="C71" i="59" s="1"/>
  <c r="G86" i="61"/>
  <c r="D71" i="59" s="1"/>
  <c r="H86" i="61"/>
  <c r="E71" i="59" s="1"/>
  <c r="F87" i="61"/>
  <c r="C72" i="59" s="1"/>
  <c r="G87" i="61"/>
  <c r="D72" i="59" s="1"/>
  <c r="H87" i="61"/>
  <c r="E72" i="59" s="1"/>
  <c r="F88" i="61"/>
  <c r="C73" i="59" s="1"/>
  <c r="G88" i="61"/>
  <c r="D73" i="59" s="1"/>
  <c r="H88" i="61"/>
  <c r="E73" i="59" s="1"/>
  <c r="F89" i="61"/>
  <c r="C74" i="59" s="1"/>
  <c r="G89" i="61"/>
  <c r="D74" i="59" s="1"/>
  <c r="H89" i="61"/>
  <c r="E74" i="59" s="1"/>
  <c r="F90" i="61"/>
  <c r="C75" i="59" s="1"/>
  <c r="G90" i="61"/>
  <c r="D75" i="59" s="1"/>
  <c r="H90" i="61"/>
  <c r="E75" i="59" s="1"/>
  <c r="F91" i="61"/>
  <c r="C76" i="59" s="1"/>
  <c r="G91" i="61"/>
  <c r="D76" i="59" s="1"/>
  <c r="H91" i="61"/>
  <c r="E76" i="59" s="1"/>
  <c r="F92" i="61"/>
  <c r="C77" i="59" s="1"/>
  <c r="G92" i="61"/>
  <c r="D77" i="59" s="1"/>
  <c r="H92" i="61"/>
  <c r="E77" i="59" s="1"/>
  <c r="F93" i="61"/>
  <c r="C78" i="59" s="1"/>
  <c r="G93" i="61"/>
  <c r="D78" i="59" s="1"/>
  <c r="H93" i="61"/>
  <c r="E78" i="59" s="1"/>
  <c r="F94" i="61"/>
  <c r="C79" i="59" s="1"/>
  <c r="G94" i="61"/>
  <c r="D79" i="59" s="1"/>
  <c r="H94" i="61"/>
  <c r="E79" i="59" s="1"/>
  <c r="F95" i="61"/>
  <c r="C80" i="59" s="1"/>
  <c r="G95" i="61"/>
  <c r="D80" i="59" s="1"/>
  <c r="H95" i="61"/>
  <c r="E80" i="59" s="1"/>
  <c r="F96" i="61"/>
  <c r="C81" i="59" s="1"/>
  <c r="G96" i="61"/>
  <c r="D81" i="59" s="1"/>
  <c r="H96" i="61"/>
  <c r="E81" i="59" s="1"/>
  <c r="F97" i="61"/>
  <c r="C82" i="59" s="1"/>
  <c r="G97" i="61"/>
  <c r="D82" i="59" s="1"/>
  <c r="H97" i="61"/>
  <c r="E82" i="59" s="1"/>
  <c r="F98" i="61"/>
  <c r="C83" i="59" s="1"/>
  <c r="G98" i="61"/>
  <c r="D83" i="59" s="1"/>
  <c r="H98" i="61"/>
  <c r="E83" i="59" s="1"/>
  <c r="F99" i="61"/>
  <c r="C84" i="59" s="1"/>
  <c r="G99" i="61"/>
  <c r="D84" i="59" s="1"/>
  <c r="H99" i="61"/>
  <c r="E84" i="59" s="1"/>
  <c r="F100" i="61"/>
  <c r="C85" i="59" s="1"/>
  <c r="G100" i="61"/>
  <c r="D85" i="59" s="1"/>
  <c r="H100" i="61"/>
  <c r="E85" i="59" s="1"/>
  <c r="F101" i="61"/>
  <c r="C86" i="59" s="1"/>
  <c r="G101" i="61"/>
  <c r="D86" i="59" s="1"/>
  <c r="H101" i="61"/>
  <c r="E86" i="59" s="1"/>
  <c r="F102" i="61"/>
  <c r="C87" i="59" s="1"/>
  <c r="G102" i="61"/>
  <c r="D87" i="59" s="1"/>
  <c r="H102" i="61"/>
  <c r="E87" i="59" s="1"/>
  <c r="F103" i="61"/>
  <c r="C88" i="59" s="1"/>
  <c r="G103" i="61"/>
  <c r="D88" i="59" s="1"/>
  <c r="H103" i="61"/>
  <c r="E88" i="59" s="1"/>
  <c r="F104" i="61"/>
  <c r="C89" i="59" s="1"/>
  <c r="G104" i="61"/>
  <c r="D89" i="59" s="1"/>
  <c r="H104" i="61"/>
  <c r="E89" i="59" s="1"/>
  <c r="F105" i="61"/>
  <c r="C90" i="59" s="1"/>
  <c r="G105" i="61"/>
  <c r="D90" i="59" s="1"/>
  <c r="H105" i="61"/>
  <c r="E90" i="59" s="1"/>
  <c r="F106" i="61"/>
  <c r="C91" i="59" s="1"/>
  <c r="G106" i="61"/>
  <c r="D91" i="59" s="1"/>
  <c r="H106" i="61"/>
  <c r="E91" i="59" s="1"/>
  <c r="F107" i="61"/>
  <c r="E2" i="60" s="1"/>
  <c r="G107" i="61"/>
  <c r="F2" i="60" s="1"/>
  <c r="H107" i="61"/>
  <c r="G2" i="60" s="1"/>
  <c r="F108" i="61"/>
  <c r="E3" i="60" s="1"/>
  <c r="G108" i="61"/>
  <c r="F3" i="60" s="1"/>
  <c r="H108" i="61"/>
  <c r="G3" i="60" s="1"/>
  <c r="F109" i="61"/>
  <c r="E4" i="60" s="1"/>
  <c r="G109" i="61"/>
  <c r="F4" i="60" s="1"/>
  <c r="H109" i="61"/>
  <c r="G4" i="60" s="1"/>
  <c r="F110" i="61"/>
  <c r="E5" i="60" s="1"/>
  <c r="G110" i="61"/>
  <c r="F5" i="60" s="1"/>
  <c r="H110" i="61"/>
  <c r="G5" i="60" s="1"/>
  <c r="F111" i="61"/>
  <c r="E6" i="60" s="1"/>
  <c r="G111" i="61"/>
  <c r="F6" i="60" s="1"/>
  <c r="H111" i="61"/>
  <c r="G6" i="60" s="1"/>
  <c r="F112" i="61"/>
  <c r="E7" i="60" s="1"/>
  <c r="G112" i="61"/>
  <c r="F7" i="60" s="1"/>
  <c r="H112" i="61"/>
  <c r="G7" i="60" s="1"/>
  <c r="F113" i="61"/>
  <c r="E8" i="60" s="1"/>
  <c r="G113" i="61"/>
  <c r="F8" i="60" s="1"/>
  <c r="H113" i="61"/>
  <c r="G8" i="60" s="1"/>
  <c r="F114" i="61"/>
  <c r="E9" i="60" s="1"/>
  <c r="G114" i="61"/>
  <c r="F9" i="60" s="1"/>
  <c r="H114" i="61"/>
  <c r="G9" i="60" s="1"/>
  <c r="F115" i="61"/>
  <c r="E10" i="60" s="1"/>
  <c r="G115" i="61"/>
  <c r="F10" i="60" s="1"/>
  <c r="H115" i="61"/>
  <c r="G10" i="60" s="1"/>
  <c r="F116" i="61"/>
  <c r="E11" i="60" s="1"/>
  <c r="G116" i="61"/>
  <c r="F11" i="60" s="1"/>
  <c r="H116" i="61"/>
  <c r="G11" i="60" s="1"/>
  <c r="F117" i="61"/>
  <c r="E12" i="60" s="1"/>
  <c r="G117" i="61"/>
  <c r="F12" i="60" s="1"/>
  <c r="H117" i="61"/>
  <c r="G12" i="60" s="1"/>
  <c r="F118" i="61"/>
  <c r="E13" i="60" s="1"/>
  <c r="G118" i="61"/>
  <c r="F13" i="60" s="1"/>
  <c r="H118" i="61"/>
  <c r="G13" i="60" s="1"/>
  <c r="F119" i="61"/>
  <c r="E14" i="60" s="1"/>
  <c r="G119" i="61"/>
  <c r="H119" i="61"/>
  <c r="G14" i="60" s="1"/>
  <c r="F120" i="61"/>
  <c r="G120" i="61"/>
  <c r="F15" i="60" s="1"/>
  <c r="H120" i="61"/>
  <c r="F121" i="61"/>
  <c r="E16" i="60" s="1"/>
  <c r="G121" i="61"/>
  <c r="H121" i="61"/>
  <c r="G16" i="60" s="1"/>
  <c r="F122" i="61"/>
  <c r="G122" i="61"/>
  <c r="F17" i="60" s="1"/>
  <c r="H122" i="61"/>
  <c r="F123" i="61"/>
  <c r="E18" i="60" s="1"/>
  <c r="G123" i="61"/>
  <c r="H123" i="61"/>
  <c r="G18" i="60" s="1"/>
  <c r="F124" i="61"/>
  <c r="G124" i="61"/>
  <c r="F19" i="60" s="1"/>
  <c r="H124" i="61"/>
  <c r="F125" i="61"/>
  <c r="E20" i="60" s="1"/>
  <c r="G125" i="61"/>
  <c r="H125" i="61"/>
  <c r="G20" i="60" s="1"/>
  <c r="F126" i="61"/>
  <c r="G126" i="61"/>
  <c r="F21" i="60" s="1"/>
  <c r="H126" i="61"/>
  <c r="F127" i="61"/>
  <c r="E22" i="60" s="1"/>
  <c r="G127" i="61"/>
  <c r="H127" i="61"/>
  <c r="G22" i="60" s="1"/>
  <c r="F128" i="61"/>
  <c r="G128" i="61"/>
  <c r="F23" i="60" s="1"/>
  <c r="H128" i="61"/>
  <c r="F129" i="61"/>
  <c r="E24" i="60" s="1"/>
  <c r="G129" i="61"/>
  <c r="H129" i="61"/>
  <c r="G24" i="60" s="1"/>
  <c r="F130" i="61"/>
  <c r="G130" i="61"/>
  <c r="F25" i="60" s="1"/>
  <c r="H130" i="61"/>
  <c r="F131" i="61"/>
  <c r="E26" i="60" s="1"/>
  <c r="G131" i="61"/>
  <c r="H131" i="61"/>
  <c r="G26" i="60" s="1"/>
  <c r="F132" i="61"/>
  <c r="G132" i="61"/>
  <c r="F27" i="60" s="1"/>
  <c r="H132" i="61"/>
  <c r="F133" i="61"/>
  <c r="E28" i="60" s="1"/>
  <c r="G133" i="61"/>
  <c r="H133" i="61"/>
  <c r="G28" i="60" s="1"/>
  <c r="F134" i="61"/>
  <c r="G134" i="61"/>
  <c r="F29" i="60" s="1"/>
  <c r="H134" i="61"/>
  <c r="F135" i="61"/>
  <c r="E30" i="60" s="1"/>
  <c r="G135" i="61"/>
  <c r="H135" i="61"/>
  <c r="G30" i="60" s="1"/>
  <c r="F136" i="61"/>
  <c r="G136" i="61"/>
  <c r="F31" i="60" s="1"/>
  <c r="H136" i="61"/>
  <c r="F137" i="61"/>
  <c r="E32" i="60" s="1"/>
  <c r="G137" i="61"/>
  <c r="H137" i="61"/>
  <c r="G32" i="60" s="1"/>
  <c r="F138" i="61"/>
  <c r="G138" i="61"/>
  <c r="F33" i="60" s="1"/>
  <c r="H138" i="61"/>
  <c r="F139" i="61"/>
  <c r="E34" i="60" s="1"/>
  <c r="G139" i="61"/>
  <c r="H139" i="61"/>
  <c r="G34" i="60" s="1"/>
  <c r="F140" i="61"/>
  <c r="G140" i="61"/>
  <c r="F35" i="60" s="1"/>
  <c r="H140" i="61"/>
  <c r="F141" i="61"/>
  <c r="E36" i="60" s="1"/>
  <c r="G141" i="61"/>
  <c r="H141" i="61"/>
  <c r="G36" i="60" s="1"/>
  <c r="F142" i="61"/>
  <c r="G142" i="61"/>
  <c r="F37" i="60" s="1"/>
  <c r="H142" i="61"/>
  <c r="F143" i="61"/>
  <c r="E38" i="60" s="1"/>
  <c r="G143" i="61"/>
  <c r="H143" i="61"/>
  <c r="G38" i="60" s="1"/>
  <c r="F144" i="61"/>
  <c r="G144" i="61"/>
  <c r="F39" i="60" s="1"/>
  <c r="H144" i="61"/>
  <c r="F145" i="61"/>
  <c r="E40" i="60" s="1"/>
  <c r="G145" i="61"/>
  <c r="H145" i="61"/>
  <c r="G40" i="60" s="1"/>
  <c r="F146" i="61"/>
  <c r="G146" i="61"/>
  <c r="F41" i="60" s="1"/>
  <c r="H146" i="61"/>
  <c r="F147" i="61"/>
  <c r="E42" i="60" s="1"/>
  <c r="G147" i="61"/>
  <c r="H147" i="61"/>
  <c r="G42" i="60" s="1"/>
  <c r="F148" i="61"/>
  <c r="G148" i="61"/>
  <c r="F43" i="60" s="1"/>
  <c r="H148" i="61"/>
  <c r="G43" i="60" s="1"/>
  <c r="F149" i="61"/>
  <c r="E44" i="60" s="1"/>
  <c r="G149" i="61"/>
  <c r="F44" i="60" s="1"/>
  <c r="H149" i="61"/>
  <c r="G44" i="60" s="1"/>
  <c r="F150" i="61"/>
  <c r="E45" i="60" s="1"/>
  <c r="G150" i="61"/>
  <c r="F45" i="60" s="1"/>
  <c r="H150" i="61"/>
  <c r="G45" i="60" s="1"/>
  <c r="F151" i="61"/>
  <c r="E46" i="60" s="1"/>
  <c r="G151" i="61"/>
  <c r="F46" i="60" s="1"/>
  <c r="H151" i="61"/>
  <c r="G46" i="60" s="1"/>
  <c r="F152" i="61"/>
  <c r="E47" i="60" s="1"/>
  <c r="G152" i="61"/>
  <c r="F47" i="60" s="1"/>
  <c r="H152" i="61"/>
  <c r="G47" i="60" s="1"/>
  <c r="F153" i="61"/>
  <c r="E48" i="60" s="1"/>
  <c r="G153" i="61"/>
  <c r="F48" i="60" s="1"/>
  <c r="H153" i="61"/>
  <c r="G48" i="60" s="1"/>
  <c r="F154" i="61"/>
  <c r="E49" i="60" s="1"/>
  <c r="G154" i="61"/>
  <c r="F49" i="60" s="1"/>
  <c r="H154" i="61"/>
  <c r="G49" i="60" s="1"/>
  <c r="F155" i="61"/>
  <c r="E50" i="60" s="1"/>
  <c r="G155" i="61"/>
  <c r="F50" i="60" s="1"/>
  <c r="H155" i="61"/>
  <c r="G50" i="60" s="1"/>
  <c r="F156" i="61"/>
  <c r="E51" i="60" s="1"/>
  <c r="G156" i="61"/>
  <c r="F51" i="60" s="1"/>
  <c r="H156" i="61"/>
  <c r="G51" i="60" s="1"/>
  <c r="F157" i="61"/>
  <c r="E52" i="60" s="1"/>
  <c r="G157" i="61"/>
  <c r="F52" i="60" s="1"/>
  <c r="H157" i="61"/>
  <c r="G52" i="60" s="1"/>
  <c r="F158" i="61"/>
  <c r="E53" i="60" s="1"/>
  <c r="G158" i="61"/>
  <c r="F53" i="60" s="1"/>
  <c r="H158" i="61"/>
  <c r="G53" i="60" s="1"/>
  <c r="F159" i="61"/>
  <c r="E54" i="60" s="1"/>
  <c r="G159" i="61"/>
  <c r="F54" i="60" s="1"/>
  <c r="H159" i="61"/>
  <c r="G54" i="60" s="1"/>
  <c r="F160" i="61"/>
  <c r="E55" i="60" s="1"/>
  <c r="G160" i="61"/>
  <c r="F55" i="60" s="1"/>
  <c r="H160" i="61"/>
  <c r="G55" i="60" s="1"/>
  <c r="F161" i="61"/>
  <c r="E56" i="60" s="1"/>
  <c r="G161" i="61"/>
  <c r="F56" i="60" s="1"/>
  <c r="H161" i="61"/>
  <c r="G56" i="60" s="1"/>
  <c r="F162" i="61"/>
  <c r="E57" i="60" s="1"/>
  <c r="G162" i="61"/>
  <c r="F57" i="60" s="1"/>
  <c r="H162" i="61"/>
  <c r="G57" i="60" s="1"/>
  <c r="F163" i="61"/>
  <c r="E58" i="60" s="1"/>
  <c r="G163" i="61"/>
  <c r="F58" i="60" s="1"/>
  <c r="H163" i="61"/>
  <c r="G58" i="60" s="1"/>
  <c r="F164" i="61"/>
  <c r="E59" i="60" s="1"/>
  <c r="G164" i="61"/>
  <c r="F59" i="60" s="1"/>
  <c r="H164" i="61"/>
  <c r="G59" i="60" s="1"/>
  <c r="F165" i="61"/>
  <c r="E60" i="60" s="1"/>
  <c r="G165" i="61"/>
  <c r="F60" i="60" s="1"/>
  <c r="H165" i="61"/>
  <c r="G60" i="60" s="1"/>
  <c r="F166" i="61"/>
  <c r="E61" i="60" s="1"/>
  <c r="G166" i="61"/>
  <c r="F61" i="60" s="1"/>
  <c r="H166" i="61"/>
  <c r="G61" i="60" s="1"/>
  <c r="F167" i="61"/>
  <c r="E62" i="60" s="1"/>
  <c r="G167" i="61"/>
  <c r="F62" i="60" s="1"/>
  <c r="H167" i="61"/>
  <c r="G62" i="60" s="1"/>
  <c r="F168" i="61"/>
  <c r="E63" i="60" s="1"/>
  <c r="G168" i="61"/>
  <c r="F63" i="60" s="1"/>
  <c r="H168" i="61"/>
  <c r="G63" i="60" s="1"/>
  <c r="F169" i="61"/>
  <c r="E64" i="60" s="1"/>
  <c r="G169" i="61"/>
  <c r="F64" i="60" s="1"/>
  <c r="H169" i="61"/>
  <c r="G64" i="60" s="1"/>
  <c r="F170" i="61"/>
  <c r="E65" i="60" s="1"/>
  <c r="G170" i="61"/>
  <c r="F65" i="60" s="1"/>
  <c r="H170" i="61"/>
  <c r="G65" i="60" s="1"/>
  <c r="F171" i="61"/>
  <c r="E66" i="60" s="1"/>
  <c r="G171" i="61"/>
  <c r="F66" i="60" s="1"/>
  <c r="H171" i="61"/>
  <c r="G66" i="60" s="1"/>
  <c r="F172" i="61"/>
  <c r="E67" i="60" s="1"/>
  <c r="G172" i="61"/>
  <c r="F67" i="60" s="1"/>
  <c r="H172" i="61"/>
  <c r="G67" i="60" s="1"/>
  <c r="F173" i="61"/>
  <c r="E68" i="60" s="1"/>
  <c r="G173" i="61"/>
  <c r="F68" i="60" s="1"/>
  <c r="H173" i="61"/>
  <c r="G68" i="60" s="1"/>
  <c r="F174" i="61"/>
  <c r="E69" i="60" s="1"/>
  <c r="G174" i="61"/>
  <c r="F69" i="60" s="1"/>
  <c r="H174" i="61"/>
  <c r="G69" i="60" s="1"/>
  <c r="F175" i="61"/>
  <c r="E70" i="60" s="1"/>
  <c r="G175" i="61"/>
  <c r="F70" i="60" s="1"/>
  <c r="H175" i="61"/>
  <c r="G70" i="60" s="1"/>
  <c r="F176" i="61"/>
  <c r="E71" i="60" s="1"/>
  <c r="G176" i="61"/>
  <c r="F71" i="60" s="1"/>
  <c r="H176" i="61"/>
  <c r="G71" i="60" s="1"/>
  <c r="F177" i="61"/>
  <c r="E72" i="60" s="1"/>
  <c r="G177" i="61"/>
  <c r="F72" i="60" s="1"/>
  <c r="H177" i="61"/>
  <c r="G72" i="60" s="1"/>
  <c r="F178" i="61"/>
  <c r="E73" i="60" s="1"/>
  <c r="G178" i="61"/>
  <c r="F73" i="60" s="1"/>
  <c r="H178" i="61"/>
  <c r="G73" i="60" s="1"/>
  <c r="F179" i="61"/>
  <c r="E74" i="60" s="1"/>
  <c r="G179" i="61"/>
  <c r="F74" i="60" s="1"/>
  <c r="H179" i="61"/>
  <c r="G74" i="60" s="1"/>
  <c r="F180" i="61"/>
  <c r="E75" i="60" s="1"/>
  <c r="G180" i="61"/>
  <c r="F75" i="60" s="1"/>
  <c r="H180" i="61"/>
  <c r="G75" i="60" s="1"/>
  <c r="F181" i="61"/>
  <c r="E76" i="60" s="1"/>
  <c r="G181" i="61"/>
  <c r="F76" i="60" s="1"/>
  <c r="H181" i="61"/>
  <c r="G76" i="60" s="1"/>
  <c r="F182" i="61"/>
  <c r="E77" i="60" s="1"/>
  <c r="G182" i="61"/>
  <c r="F77" i="60" s="1"/>
  <c r="H182" i="61"/>
  <c r="G77" i="60" s="1"/>
  <c r="F183" i="61"/>
  <c r="E78" i="60" s="1"/>
  <c r="G183" i="61"/>
  <c r="F78" i="60" s="1"/>
  <c r="H183" i="61"/>
  <c r="G78" i="60" s="1"/>
  <c r="F184" i="61"/>
  <c r="E79" i="60" s="1"/>
  <c r="G184" i="61"/>
  <c r="F79" i="60" s="1"/>
  <c r="H184" i="61"/>
  <c r="G79" i="60" s="1"/>
  <c r="F185" i="61"/>
  <c r="E80" i="60" s="1"/>
  <c r="G185" i="61"/>
  <c r="F80" i="60" s="1"/>
  <c r="H185" i="61"/>
  <c r="G80" i="60" s="1"/>
  <c r="F186" i="61"/>
  <c r="E81" i="60" s="1"/>
  <c r="G186" i="61"/>
  <c r="F81" i="60" s="1"/>
  <c r="H186" i="61"/>
  <c r="G81" i="60" s="1"/>
  <c r="F187" i="61"/>
  <c r="E82" i="60" s="1"/>
  <c r="G187" i="61"/>
  <c r="F82" i="60" s="1"/>
  <c r="H187" i="61"/>
  <c r="G82" i="60" s="1"/>
  <c r="F188" i="61"/>
  <c r="E83" i="60" s="1"/>
  <c r="G188" i="61"/>
  <c r="F83" i="60" s="1"/>
  <c r="H188" i="61"/>
  <c r="G83" i="60" s="1"/>
  <c r="F189" i="61"/>
  <c r="E84" i="60" s="1"/>
  <c r="G189" i="61"/>
  <c r="F84" i="60" s="1"/>
  <c r="H189" i="61"/>
  <c r="G84" i="60" s="1"/>
  <c r="F190" i="61"/>
  <c r="E85" i="60" s="1"/>
  <c r="G190" i="61"/>
  <c r="F85" i="60" s="1"/>
  <c r="H190" i="61"/>
  <c r="G85" i="60" s="1"/>
  <c r="F191" i="61"/>
  <c r="E86" i="60" s="1"/>
  <c r="G191" i="61"/>
  <c r="F86" i="60" s="1"/>
  <c r="H191" i="61"/>
  <c r="G86" i="60" s="1"/>
  <c r="F192" i="61"/>
  <c r="E87" i="60" s="1"/>
  <c r="G192" i="61"/>
  <c r="F87" i="60" s="1"/>
  <c r="H192" i="61"/>
  <c r="G87" i="60" s="1"/>
  <c r="F193" i="61"/>
  <c r="E88" i="60" s="1"/>
  <c r="G193" i="61"/>
  <c r="F88" i="60" s="1"/>
  <c r="H193" i="61"/>
  <c r="G88" i="60" s="1"/>
  <c r="F194" i="61"/>
  <c r="E89" i="60" s="1"/>
  <c r="G194" i="61"/>
  <c r="F89" i="60" s="1"/>
  <c r="H194" i="61"/>
  <c r="G89" i="60" s="1"/>
  <c r="F195" i="61"/>
  <c r="E90" i="60" s="1"/>
  <c r="G195" i="61"/>
  <c r="F90" i="60" s="1"/>
  <c r="H195" i="61"/>
  <c r="G90" i="60" s="1"/>
  <c r="F196" i="61"/>
  <c r="E91" i="60" s="1"/>
  <c r="G196" i="61"/>
  <c r="F91" i="60" s="1"/>
  <c r="H196" i="61"/>
  <c r="G91" i="60" s="1"/>
  <c r="F197" i="61"/>
  <c r="E92" i="60" s="1"/>
  <c r="G197" i="61"/>
  <c r="F92" i="60" s="1"/>
  <c r="H197" i="61"/>
  <c r="G92" i="60" s="1"/>
  <c r="F198" i="61"/>
  <c r="E93" i="60" s="1"/>
  <c r="G198" i="61"/>
  <c r="F93" i="60" s="1"/>
  <c r="H198" i="61"/>
  <c r="G93" i="60" s="1"/>
  <c r="F199" i="61"/>
  <c r="E94" i="60" s="1"/>
  <c r="G199" i="61"/>
  <c r="F94" i="60" s="1"/>
  <c r="H199" i="61"/>
  <c r="G94" i="60" s="1"/>
  <c r="F200" i="61"/>
  <c r="G200" i="61"/>
  <c r="H200" i="61"/>
  <c r="G8" i="61"/>
  <c r="H8" i="61"/>
  <c r="F8" i="61"/>
  <c r="D6" i="61"/>
  <c r="V6" i="61" s="1"/>
  <c r="C6" i="61"/>
  <c r="U6" i="61" s="1"/>
  <c r="B6" i="61"/>
  <c r="T6" i="61" s="1"/>
  <c r="E9" i="61"/>
  <c r="E10" i="61"/>
  <c r="E11" i="61"/>
  <c r="E12" i="61"/>
  <c r="E13" i="61"/>
  <c r="E14" i="61"/>
  <c r="E15" i="61"/>
  <c r="E16" i="61"/>
  <c r="E17" i="61"/>
  <c r="E18" i="61"/>
  <c r="E19" i="61"/>
  <c r="E20" i="61"/>
  <c r="B5" i="59" s="1"/>
  <c r="E21" i="61"/>
  <c r="B6" i="59" s="1"/>
  <c r="E22" i="61"/>
  <c r="B7" i="59" s="1"/>
  <c r="E23" i="61"/>
  <c r="B8" i="59" s="1"/>
  <c r="E24" i="61"/>
  <c r="B9" i="59" s="1"/>
  <c r="E25" i="61"/>
  <c r="B10" i="59" s="1"/>
  <c r="E26" i="61"/>
  <c r="B11" i="59" s="1"/>
  <c r="E27" i="61"/>
  <c r="B12" i="59" s="1"/>
  <c r="E28" i="61"/>
  <c r="B13" i="59" s="1"/>
  <c r="E29" i="61"/>
  <c r="B14" i="59" s="1"/>
  <c r="E30" i="61"/>
  <c r="B15" i="59" s="1"/>
  <c r="E31" i="61"/>
  <c r="B16" i="59" s="1"/>
  <c r="E32" i="61"/>
  <c r="B17" i="59" s="1"/>
  <c r="E33" i="61"/>
  <c r="B18" i="59" s="1"/>
  <c r="E34" i="61"/>
  <c r="B19" i="59" s="1"/>
  <c r="E35" i="61"/>
  <c r="B20" i="59" s="1"/>
  <c r="E36" i="61"/>
  <c r="B21" i="59" s="1"/>
  <c r="E37" i="61"/>
  <c r="B22" i="59" s="1"/>
  <c r="E38" i="61"/>
  <c r="B23" i="59" s="1"/>
  <c r="E39" i="61"/>
  <c r="B24" i="59" s="1"/>
  <c r="E40" i="61"/>
  <c r="B25" i="59" s="1"/>
  <c r="E41" i="61"/>
  <c r="B26" i="59" s="1"/>
  <c r="E42" i="61"/>
  <c r="B27" i="59" s="1"/>
  <c r="E43" i="61"/>
  <c r="B28" i="59" s="1"/>
  <c r="E44" i="61"/>
  <c r="B29" i="59" s="1"/>
  <c r="E45" i="61"/>
  <c r="B30" i="59" s="1"/>
  <c r="E46" i="61"/>
  <c r="B31" i="59" s="1"/>
  <c r="E47" i="61"/>
  <c r="B32" i="59" s="1"/>
  <c r="E48" i="61"/>
  <c r="B33" i="59" s="1"/>
  <c r="E49" i="61"/>
  <c r="B34" i="59" s="1"/>
  <c r="E50" i="61"/>
  <c r="B35" i="59" s="1"/>
  <c r="E51" i="61"/>
  <c r="B36" i="59" s="1"/>
  <c r="E52" i="61"/>
  <c r="B37" i="59" s="1"/>
  <c r="E53" i="61"/>
  <c r="B38" i="59" s="1"/>
  <c r="E54" i="61"/>
  <c r="B39" i="59" s="1"/>
  <c r="E55" i="61"/>
  <c r="B40" i="59" s="1"/>
  <c r="E56" i="61"/>
  <c r="B41" i="59" s="1"/>
  <c r="E57" i="61"/>
  <c r="B42" i="59" s="1"/>
  <c r="E58" i="61"/>
  <c r="B43" i="59" s="1"/>
  <c r="E59" i="61"/>
  <c r="B44" i="59" s="1"/>
  <c r="E60" i="61"/>
  <c r="B45" i="59" s="1"/>
  <c r="E61" i="61"/>
  <c r="B46" i="59" s="1"/>
  <c r="E62" i="61"/>
  <c r="B47" i="59" s="1"/>
  <c r="E63" i="61"/>
  <c r="B48" i="59" s="1"/>
  <c r="E64" i="61"/>
  <c r="B49" i="59" s="1"/>
  <c r="E65" i="61"/>
  <c r="B50" i="59" s="1"/>
  <c r="E66" i="61"/>
  <c r="B51" i="59" s="1"/>
  <c r="E67" i="61"/>
  <c r="B52" i="59" s="1"/>
  <c r="E68" i="61"/>
  <c r="B53" i="59" s="1"/>
  <c r="E69" i="61"/>
  <c r="B54" i="59" s="1"/>
  <c r="E70" i="61"/>
  <c r="B55" i="59" s="1"/>
  <c r="E71" i="61"/>
  <c r="B56" i="59" s="1"/>
  <c r="E72" i="61"/>
  <c r="B57" i="59" s="1"/>
  <c r="E73" i="61"/>
  <c r="B58" i="59" s="1"/>
  <c r="E74" i="61"/>
  <c r="B59" i="59" s="1"/>
  <c r="E75" i="61"/>
  <c r="B60" i="59" s="1"/>
  <c r="E76" i="61"/>
  <c r="B61" i="59" s="1"/>
  <c r="E77" i="61"/>
  <c r="B62" i="59" s="1"/>
  <c r="E78" i="61"/>
  <c r="B63" i="59" s="1"/>
  <c r="E79" i="61"/>
  <c r="B64" i="59" s="1"/>
  <c r="E80" i="61"/>
  <c r="B65" i="59" s="1"/>
  <c r="E81" i="61"/>
  <c r="B66" i="59" s="1"/>
  <c r="E82" i="61"/>
  <c r="B67" i="59" s="1"/>
  <c r="E83" i="61"/>
  <c r="B68" i="59" s="1"/>
  <c r="E84" i="61"/>
  <c r="B69" i="59" s="1"/>
  <c r="E85" i="61"/>
  <c r="B70" i="59" s="1"/>
  <c r="E86" i="61"/>
  <c r="B71" i="59" s="1"/>
  <c r="E87" i="61"/>
  <c r="B72" i="59" s="1"/>
  <c r="E88" i="61"/>
  <c r="B73" i="59" s="1"/>
  <c r="E89" i="61"/>
  <c r="B74" i="59" s="1"/>
  <c r="E90" i="61"/>
  <c r="B75" i="59" s="1"/>
  <c r="E91" i="61"/>
  <c r="B76" i="59" s="1"/>
  <c r="E92" i="61"/>
  <c r="B77" i="59" s="1"/>
  <c r="E93" i="61"/>
  <c r="B78" i="59" s="1"/>
  <c r="E94" i="61"/>
  <c r="B79" i="59" s="1"/>
  <c r="E95" i="61"/>
  <c r="B80" i="59" s="1"/>
  <c r="E96" i="61"/>
  <c r="B81" i="59" s="1"/>
  <c r="E97" i="61"/>
  <c r="B82" i="59" s="1"/>
  <c r="E98" i="61"/>
  <c r="B83" i="59" s="1"/>
  <c r="E99" i="61"/>
  <c r="B84" i="59" s="1"/>
  <c r="E100" i="61"/>
  <c r="B85" i="59" s="1"/>
  <c r="E101" i="61"/>
  <c r="B86" i="59" s="1"/>
  <c r="E102" i="61"/>
  <c r="B87" i="59" s="1"/>
  <c r="E103" i="61"/>
  <c r="B88" i="59" s="1"/>
  <c r="E104" i="61"/>
  <c r="B89" i="59" s="1"/>
  <c r="E105" i="61"/>
  <c r="B90" i="59" s="1"/>
  <c r="E106" i="61"/>
  <c r="B91" i="59" s="1"/>
  <c r="E107" i="61"/>
  <c r="E108" i="61"/>
  <c r="E109" i="61"/>
  <c r="E110" i="61"/>
  <c r="E111" i="61"/>
  <c r="E112" i="61"/>
  <c r="E113" i="61"/>
  <c r="E114" i="61"/>
  <c r="E115" i="61"/>
  <c r="E116" i="61"/>
  <c r="E117" i="61"/>
  <c r="E118" i="61"/>
  <c r="E119" i="61"/>
  <c r="E120" i="61"/>
  <c r="E121" i="61"/>
  <c r="E122" i="61"/>
  <c r="E123" i="61"/>
  <c r="E124" i="61"/>
  <c r="E125" i="61"/>
  <c r="E126" i="61"/>
  <c r="E127" i="61"/>
  <c r="E128" i="61"/>
  <c r="E129" i="61"/>
  <c r="E130" i="61"/>
  <c r="E131" i="61"/>
  <c r="E132" i="61"/>
  <c r="E133" i="61"/>
  <c r="E134" i="61"/>
  <c r="E135" i="61"/>
  <c r="E136" i="61"/>
  <c r="E137" i="61"/>
  <c r="E138" i="61"/>
  <c r="E139" i="61"/>
  <c r="E140" i="61"/>
  <c r="E141" i="61"/>
  <c r="E142" i="61"/>
  <c r="E143" i="61"/>
  <c r="E144" i="61"/>
  <c r="E145" i="61"/>
  <c r="E146" i="61"/>
  <c r="E147" i="61"/>
  <c r="E148" i="61"/>
  <c r="E149" i="61"/>
  <c r="E150" i="61"/>
  <c r="E151" i="61"/>
  <c r="E152" i="61"/>
  <c r="E153" i="61"/>
  <c r="E154" i="61"/>
  <c r="E155" i="61"/>
  <c r="E156" i="61"/>
  <c r="E157" i="61"/>
  <c r="E158" i="61"/>
  <c r="E159" i="61"/>
  <c r="E160" i="61"/>
  <c r="E161" i="61"/>
  <c r="E162" i="61"/>
  <c r="E163" i="61"/>
  <c r="E164" i="61"/>
  <c r="E165" i="61"/>
  <c r="E166" i="61"/>
  <c r="E167" i="61"/>
  <c r="E168" i="61"/>
  <c r="E169" i="61"/>
  <c r="E170" i="61"/>
  <c r="E171" i="61"/>
  <c r="E172" i="61"/>
  <c r="E173" i="61"/>
  <c r="E174" i="61"/>
  <c r="E175" i="61"/>
  <c r="E176" i="61"/>
  <c r="E177" i="61"/>
  <c r="E178" i="61"/>
  <c r="E179" i="61"/>
  <c r="E180" i="61"/>
  <c r="E181" i="61"/>
  <c r="E182" i="61"/>
  <c r="E183" i="61"/>
  <c r="E184" i="61"/>
  <c r="E185" i="61"/>
  <c r="E186" i="61"/>
  <c r="E187" i="61"/>
  <c r="E188" i="61"/>
  <c r="E189" i="61"/>
  <c r="E190" i="61"/>
  <c r="E191" i="61"/>
  <c r="E192" i="61"/>
  <c r="E193" i="61"/>
  <c r="E194" i="61"/>
  <c r="E195" i="61"/>
  <c r="E196" i="61"/>
  <c r="E197" i="61"/>
  <c r="E198" i="61"/>
  <c r="E199" i="61"/>
  <c r="E8" i="61"/>
  <c r="B9" i="61"/>
  <c r="T9" i="61" s="1"/>
  <c r="C9" i="61"/>
  <c r="U9" i="61" s="1"/>
  <c r="D9" i="61"/>
  <c r="V9" i="61" s="1"/>
  <c r="B10" i="61"/>
  <c r="T10" i="61" s="1"/>
  <c r="C10" i="61"/>
  <c r="U10" i="61" s="1"/>
  <c r="D10" i="61"/>
  <c r="V10" i="61" s="1"/>
  <c r="B11" i="61"/>
  <c r="T11" i="61" s="1"/>
  <c r="C11" i="61"/>
  <c r="U11" i="61" s="1"/>
  <c r="D11" i="61"/>
  <c r="V11" i="61" s="1"/>
  <c r="B12" i="61"/>
  <c r="T12" i="61" s="1"/>
  <c r="C12" i="61"/>
  <c r="U12" i="61" s="1"/>
  <c r="D12" i="61"/>
  <c r="V12" i="61" s="1"/>
  <c r="B13" i="61"/>
  <c r="T13" i="61" s="1"/>
  <c r="C13" i="61"/>
  <c r="U13" i="61" s="1"/>
  <c r="D13" i="61"/>
  <c r="V13" i="61" s="1"/>
  <c r="B14" i="61"/>
  <c r="T14" i="61" s="1"/>
  <c r="C14" i="61"/>
  <c r="U14" i="61" s="1"/>
  <c r="D14" i="61"/>
  <c r="V14" i="61" s="1"/>
  <c r="B15" i="61"/>
  <c r="T15" i="61" s="1"/>
  <c r="C15" i="61"/>
  <c r="U15" i="61" s="1"/>
  <c r="D15" i="61"/>
  <c r="V15" i="61" s="1"/>
  <c r="B16" i="61"/>
  <c r="T16" i="61" s="1"/>
  <c r="C16" i="61"/>
  <c r="U16" i="61" s="1"/>
  <c r="D16" i="61"/>
  <c r="V16" i="61" s="1"/>
  <c r="B17" i="61"/>
  <c r="T17" i="61" s="1"/>
  <c r="C17" i="61"/>
  <c r="U17" i="61" s="1"/>
  <c r="D17" i="61"/>
  <c r="V17" i="61" s="1"/>
  <c r="B18" i="61"/>
  <c r="T18" i="61" s="1"/>
  <c r="C18" i="61"/>
  <c r="U18" i="61" s="1"/>
  <c r="D18" i="61"/>
  <c r="V18" i="61" s="1"/>
  <c r="B19" i="61"/>
  <c r="T19" i="61" s="1"/>
  <c r="C19" i="61"/>
  <c r="U19" i="61" s="1"/>
  <c r="D19" i="61"/>
  <c r="V19" i="61" s="1"/>
  <c r="B20" i="61"/>
  <c r="T20" i="61" s="1"/>
  <c r="C20" i="61"/>
  <c r="U20" i="61" s="1"/>
  <c r="D20" i="61"/>
  <c r="V20" i="61" s="1"/>
  <c r="B21" i="61"/>
  <c r="T21" i="61" s="1"/>
  <c r="C21" i="61"/>
  <c r="U21" i="61" s="1"/>
  <c r="D21" i="61"/>
  <c r="V21" i="61" s="1"/>
  <c r="B22" i="61"/>
  <c r="T22" i="61" s="1"/>
  <c r="C22" i="61"/>
  <c r="U22" i="61" s="1"/>
  <c r="D22" i="61"/>
  <c r="V22" i="61" s="1"/>
  <c r="B23" i="61"/>
  <c r="T23" i="61" s="1"/>
  <c r="C23" i="61"/>
  <c r="U23" i="61" s="1"/>
  <c r="D23" i="61"/>
  <c r="V23" i="61" s="1"/>
  <c r="B24" i="61"/>
  <c r="T24" i="61" s="1"/>
  <c r="C24" i="61"/>
  <c r="U24" i="61" s="1"/>
  <c r="D24" i="61"/>
  <c r="V24" i="61" s="1"/>
  <c r="B25" i="61"/>
  <c r="T25" i="61" s="1"/>
  <c r="C25" i="61"/>
  <c r="U25" i="61" s="1"/>
  <c r="D25" i="61"/>
  <c r="V25" i="61" s="1"/>
  <c r="B26" i="61"/>
  <c r="T26" i="61" s="1"/>
  <c r="C26" i="61"/>
  <c r="U26" i="61" s="1"/>
  <c r="D26" i="61"/>
  <c r="V26" i="61" s="1"/>
  <c r="B27" i="61"/>
  <c r="T27" i="61" s="1"/>
  <c r="C27" i="61"/>
  <c r="U27" i="61" s="1"/>
  <c r="D27" i="61"/>
  <c r="V27" i="61" s="1"/>
  <c r="B28" i="61"/>
  <c r="T28" i="61" s="1"/>
  <c r="C28" i="61"/>
  <c r="U28" i="61" s="1"/>
  <c r="D28" i="61"/>
  <c r="V28" i="61" s="1"/>
  <c r="B29" i="61"/>
  <c r="T29" i="61" s="1"/>
  <c r="C29" i="61"/>
  <c r="U29" i="61" s="1"/>
  <c r="D29" i="61"/>
  <c r="V29" i="61" s="1"/>
  <c r="B30" i="61"/>
  <c r="T30" i="61" s="1"/>
  <c r="C30" i="61"/>
  <c r="U30" i="61" s="1"/>
  <c r="D30" i="61"/>
  <c r="V30" i="61" s="1"/>
  <c r="B31" i="61"/>
  <c r="T31" i="61" s="1"/>
  <c r="C31" i="61"/>
  <c r="U31" i="61" s="1"/>
  <c r="D31" i="61"/>
  <c r="V31" i="61" s="1"/>
  <c r="B32" i="61"/>
  <c r="T32" i="61" s="1"/>
  <c r="C32" i="61"/>
  <c r="U32" i="61" s="1"/>
  <c r="D32" i="61"/>
  <c r="V32" i="61" s="1"/>
  <c r="B33" i="61"/>
  <c r="T33" i="61" s="1"/>
  <c r="C33" i="61"/>
  <c r="U33" i="61" s="1"/>
  <c r="D33" i="61"/>
  <c r="V33" i="61" s="1"/>
  <c r="B34" i="61"/>
  <c r="T34" i="61" s="1"/>
  <c r="C34" i="61"/>
  <c r="U34" i="61" s="1"/>
  <c r="D34" i="61"/>
  <c r="V34" i="61" s="1"/>
  <c r="B35" i="61"/>
  <c r="T35" i="61" s="1"/>
  <c r="C35" i="61"/>
  <c r="U35" i="61" s="1"/>
  <c r="D35" i="61"/>
  <c r="V35" i="61" s="1"/>
  <c r="B36" i="61"/>
  <c r="T36" i="61" s="1"/>
  <c r="C36" i="61"/>
  <c r="U36" i="61" s="1"/>
  <c r="D36" i="61"/>
  <c r="V36" i="61" s="1"/>
  <c r="B37" i="61"/>
  <c r="T37" i="61" s="1"/>
  <c r="C37" i="61"/>
  <c r="U37" i="61" s="1"/>
  <c r="D37" i="61"/>
  <c r="V37" i="61" s="1"/>
  <c r="B38" i="61"/>
  <c r="T38" i="61" s="1"/>
  <c r="C38" i="61"/>
  <c r="U38" i="61" s="1"/>
  <c r="D38" i="61"/>
  <c r="V38" i="61" s="1"/>
  <c r="B39" i="61"/>
  <c r="T39" i="61" s="1"/>
  <c r="C39" i="61"/>
  <c r="U39" i="61" s="1"/>
  <c r="D39" i="61"/>
  <c r="V39" i="61" s="1"/>
  <c r="B40" i="61"/>
  <c r="T40" i="61" s="1"/>
  <c r="C40" i="61"/>
  <c r="U40" i="61" s="1"/>
  <c r="D40" i="61"/>
  <c r="V40" i="61" s="1"/>
  <c r="B41" i="61"/>
  <c r="T41" i="61" s="1"/>
  <c r="C41" i="61"/>
  <c r="U41" i="61" s="1"/>
  <c r="D41" i="61"/>
  <c r="V41" i="61" s="1"/>
  <c r="B42" i="61"/>
  <c r="T42" i="61" s="1"/>
  <c r="C42" i="61"/>
  <c r="U42" i="61" s="1"/>
  <c r="D42" i="61"/>
  <c r="V42" i="61" s="1"/>
  <c r="B43" i="61"/>
  <c r="T43" i="61" s="1"/>
  <c r="C43" i="61"/>
  <c r="U43" i="61" s="1"/>
  <c r="D43" i="61"/>
  <c r="V43" i="61" s="1"/>
  <c r="B44" i="61"/>
  <c r="T44" i="61" s="1"/>
  <c r="C44" i="61"/>
  <c r="U44" i="61" s="1"/>
  <c r="D44" i="61"/>
  <c r="V44" i="61" s="1"/>
  <c r="B45" i="61"/>
  <c r="T45" i="61" s="1"/>
  <c r="C45" i="61"/>
  <c r="U45" i="61" s="1"/>
  <c r="D45" i="61"/>
  <c r="V45" i="61" s="1"/>
  <c r="B46" i="61"/>
  <c r="T46" i="61" s="1"/>
  <c r="C46" i="61"/>
  <c r="U46" i="61" s="1"/>
  <c r="D46" i="61"/>
  <c r="V46" i="61" s="1"/>
  <c r="B47" i="61"/>
  <c r="T47" i="61" s="1"/>
  <c r="C47" i="61"/>
  <c r="U47" i="61" s="1"/>
  <c r="D47" i="61"/>
  <c r="V47" i="61" s="1"/>
  <c r="B48" i="61"/>
  <c r="T48" i="61" s="1"/>
  <c r="C48" i="61"/>
  <c r="U48" i="61" s="1"/>
  <c r="D48" i="61"/>
  <c r="V48" i="61" s="1"/>
  <c r="B49" i="61"/>
  <c r="T49" i="61" s="1"/>
  <c r="C49" i="61"/>
  <c r="U49" i="61" s="1"/>
  <c r="D49" i="61"/>
  <c r="V49" i="61" s="1"/>
  <c r="B50" i="61"/>
  <c r="T50" i="61" s="1"/>
  <c r="C50" i="61"/>
  <c r="U50" i="61" s="1"/>
  <c r="D50" i="61"/>
  <c r="V50" i="61" s="1"/>
  <c r="B51" i="61"/>
  <c r="T51" i="61" s="1"/>
  <c r="C51" i="61"/>
  <c r="U51" i="61" s="1"/>
  <c r="D51" i="61"/>
  <c r="V51" i="61" s="1"/>
  <c r="B52" i="61"/>
  <c r="T52" i="61" s="1"/>
  <c r="C52" i="61"/>
  <c r="U52" i="61" s="1"/>
  <c r="D52" i="61"/>
  <c r="V52" i="61" s="1"/>
  <c r="B53" i="61"/>
  <c r="T53" i="61" s="1"/>
  <c r="C53" i="61"/>
  <c r="U53" i="61" s="1"/>
  <c r="D53" i="61"/>
  <c r="V53" i="61" s="1"/>
  <c r="B54" i="61"/>
  <c r="T54" i="61" s="1"/>
  <c r="C54" i="61"/>
  <c r="U54" i="61" s="1"/>
  <c r="D54" i="61"/>
  <c r="V54" i="61" s="1"/>
  <c r="B55" i="61"/>
  <c r="T55" i="61" s="1"/>
  <c r="C55" i="61"/>
  <c r="U55" i="61" s="1"/>
  <c r="D55" i="61"/>
  <c r="V55" i="61" s="1"/>
  <c r="B56" i="61"/>
  <c r="T56" i="61" s="1"/>
  <c r="C56" i="61"/>
  <c r="U56" i="61" s="1"/>
  <c r="D56" i="61"/>
  <c r="V56" i="61" s="1"/>
  <c r="B57" i="61"/>
  <c r="T57" i="61" s="1"/>
  <c r="C57" i="61"/>
  <c r="U57" i="61" s="1"/>
  <c r="D57" i="61"/>
  <c r="V57" i="61" s="1"/>
  <c r="B58" i="61"/>
  <c r="T58" i="61" s="1"/>
  <c r="C58" i="61"/>
  <c r="U58" i="61" s="1"/>
  <c r="D58" i="61"/>
  <c r="V58" i="61" s="1"/>
  <c r="B59" i="61"/>
  <c r="T59" i="61" s="1"/>
  <c r="C59" i="61"/>
  <c r="U59" i="61" s="1"/>
  <c r="D59" i="61"/>
  <c r="V59" i="61" s="1"/>
  <c r="B60" i="61"/>
  <c r="T60" i="61" s="1"/>
  <c r="C60" i="61"/>
  <c r="U60" i="61" s="1"/>
  <c r="D60" i="61"/>
  <c r="V60" i="61" s="1"/>
  <c r="B61" i="61"/>
  <c r="T61" i="61" s="1"/>
  <c r="C61" i="61"/>
  <c r="U61" i="61" s="1"/>
  <c r="D61" i="61"/>
  <c r="V61" i="61" s="1"/>
  <c r="B62" i="61"/>
  <c r="T62" i="61" s="1"/>
  <c r="C62" i="61"/>
  <c r="U62" i="61" s="1"/>
  <c r="D62" i="61"/>
  <c r="V62" i="61" s="1"/>
  <c r="B63" i="61"/>
  <c r="T63" i="61" s="1"/>
  <c r="C63" i="61"/>
  <c r="U63" i="61" s="1"/>
  <c r="D63" i="61"/>
  <c r="V63" i="61" s="1"/>
  <c r="B64" i="61"/>
  <c r="T64" i="61" s="1"/>
  <c r="C64" i="61"/>
  <c r="U64" i="61" s="1"/>
  <c r="D64" i="61"/>
  <c r="V64" i="61" s="1"/>
  <c r="B65" i="61"/>
  <c r="T65" i="61" s="1"/>
  <c r="C65" i="61"/>
  <c r="U65" i="61" s="1"/>
  <c r="D65" i="61"/>
  <c r="V65" i="61" s="1"/>
  <c r="B66" i="61"/>
  <c r="T66" i="61" s="1"/>
  <c r="C66" i="61"/>
  <c r="U66" i="61" s="1"/>
  <c r="D66" i="61"/>
  <c r="V66" i="61" s="1"/>
  <c r="B67" i="61"/>
  <c r="T67" i="61" s="1"/>
  <c r="C67" i="61"/>
  <c r="U67" i="61" s="1"/>
  <c r="D67" i="61"/>
  <c r="V67" i="61" s="1"/>
  <c r="B68" i="61"/>
  <c r="T68" i="61" s="1"/>
  <c r="C68" i="61"/>
  <c r="U68" i="61" s="1"/>
  <c r="D68" i="61"/>
  <c r="V68" i="61" s="1"/>
  <c r="B69" i="61"/>
  <c r="T69" i="61" s="1"/>
  <c r="C69" i="61"/>
  <c r="U69" i="61" s="1"/>
  <c r="D69" i="61"/>
  <c r="V69" i="61" s="1"/>
  <c r="B70" i="61"/>
  <c r="T70" i="61" s="1"/>
  <c r="C70" i="61"/>
  <c r="U70" i="61" s="1"/>
  <c r="D70" i="61"/>
  <c r="V70" i="61" s="1"/>
  <c r="B71" i="61"/>
  <c r="T71" i="61" s="1"/>
  <c r="C71" i="61"/>
  <c r="U71" i="61" s="1"/>
  <c r="D71" i="61"/>
  <c r="V71" i="61" s="1"/>
  <c r="B72" i="61"/>
  <c r="T72" i="61" s="1"/>
  <c r="C72" i="61"/>
  <c r="U72" i="61" s="1"/>
  <c r="D72" i="61"/>
  <c r="V72" i="61" s="1"/>
  <c r="B73" i="61"/>
  <c r="T73" i="61" s="1"/>
  <c r="C73" i="61"/>
  <c r="U73" i="61" s="1"/>
  <c r="D73" i="61"/>
  <c r="V73" i="61" s="1"/>
  <c r="B74" i="61"/>
  <c r="T74" i="61" s="1"/>
  <c r="C74" i="61"/>
  <c r="U74" i="61" s="1"/>
  <c r="D74" i="61"/>
  <c r="V74" i="61" s="1"/>
  <c r="B75" i="61"/>
  <c r="T75" i="61" s="1"/>
  <c r="C75" i="61"/>
  <c r="U75" i="61" s="1"/>
  <c r="D75" i="61"/>
  <c r="V75" i="61" s="1"/>
  <c r="B76" i="61"/>
  <c r="T76" i="61" s="1"/>
  <c r="C76" i="61"/>
  <c r="U76" i="61" s="1"/>
  <c r="D76" i="61"/>
  <c r="V76" i="61" s="1"/>
  <c r="B77" i="61"/>
  <c r="T77" i="61" s="1"/>
  <c r="C77" i="61"/>
  <c r="U77" i="61" s="1"/>
  <c r="D77" i="61"/>
  <c r="V77" i="61" s="1"/>
  <c r="B78" i="61"/>
  <c r="T78" i="61" s="1"/>
  <c r="C78" i="61"/>
  <c r="U78" i="61" s="1"/>
  <c r="D78" i="61"/>
  <c r="V78" i="61" s="1"/>
  <c r="B79" i="61"/>
  <c r="T79" i="61" s="1"/>
  <c r="C79" i="61"/>
  <c r="U79" i="61" s="1"/>
  <c r="D79" i="61"/>
  <c r="V79" i="61" s="1"/>
  <c r="B80" i="61"/>
  <c r="T80" i="61" s="1"/>
  <c r="C80" i="61"/>
  <c r="U80" i="61" s="1"/>
  <c r="D80" i="61"/>
  <c r="V80" i="61" s="1"/>
  <c r="B81" i="61"/>
  <c r="T81" i="61" s="1"/>
  <c r="C81" i="61"/>
  <c r="U81" i="61" s="1"/>
  <c r="D81" i="61"/>
  <c r="V81" i="61" s="1"/>
  <c r="B82" i="61"/>
  <c r="T82" i="61" s="1"/>
  <c r="C82" i="61"/>
  <c r="U82" i="61" s="1"/>
  <c r="D82" i="61"/>
  <c r="V82" i="61" s="1"/>
  <c r="B83" i="61"/>
  <c r="T83" i="61" s="1"/>
  <c r="C83" i="61"/>
  <c r="U83" i="61" s="1"/>
  <c r="D83" i="61"/>
  <c r="V83" i="61" s="1"/>
  <c r="B84" i="61"/>
  <c r="T84" i="61" s="1"/>
  <c r="C84" i="61"/>
  <c r="U84" i="61" s="1"/>
  <c r="D84" i="61"/>
  <c r="V84" i="61" s="1"/>
  <c r="B85" i="61"/>
  <c r="T85" i="61" s="1"/>
  <c r="C85" i="61"/>
  <c r="U85" i="61" s="1"/>
  <c r="D85" i="61"/>
  <c r="V85" i="61" s="1"/>
  <c r="B86" i="61"/>
  <c r="T86" i="61" s="1"/>
  <c r="C86" i="61"/>
  <c r="U86" i="61" s="1"/>
  <c r="D86" i="61"/>
  <c r="V86" i="61" s="1"/>
  <c r="B87" i="61"/>
  <c r="T87" i="61" s="1"/>
  <c r="C87" i="61"/>
  <c r="U87" i="61" s="1"/>
  <c r="D87" i="61"/>
  <c r="V87" i="61" s="1"/>
  <c r="B88" i="61"/>
  <c r="T88" i="61" s="1"/>
  <c r="C88" i="61"/>
  <c r="U88" i="61" s="1"/>
  <c r="D88" i="61"/>
  <c r="V88" i="61" s="1"/>
  <c r="B89" i="61"/>
  <c r="T89" i="61" s="1"/>
  <c r="C89" i="61"/>
  <c r="U89" i="61" s="1"/>
  <c r="D89" i="61"/>
  <c r="V89" i="61" s="1"/>
  <c r="B90" i="61"/>
  <c r="T90" i="61" s="1"/>
  <c r="C90" i="61"/>
  <c r="U90" i="61" s="1"/>
  <c r="D90" i="61"/>
  <c r="V90" i="61" s="1"/>
  <c r="B91" i="61"/>
  <c r="T91" i="61" s="1"/>
  <c r="C91" i="61"/>
  <c r="U91" i="61" s="1"/>
  <c r="D91" i="61"/>
  <c r="V91" i="61" s="1"/>
  <c r="B92" i="61"/>
  <c r="T92" i="61" s="1"/>
  <c r="C92" i="61"/>
  <c r="U92" i="61" s="1"/>
  <c r="D92" i="61"/>
  <c r="V92" i="61" s="1"/>
  <c r="B93" i="61"/>
  <c r="T93" i="61" s="1"/>
  <c r="C93" i="61"/>
  <c r="U93" i="61" s="1"/>
  <c r="D93" i="61"/>
  <c r="V93" i="61" s="1"/>
  <c r="B94" i="61"/>
  <c r="T94" i="61" s="1"/>
  <c r="C94" i="61"/>
  <c r="U94" i="61" s="1"/>
  <c r="D94" i="61"/>
  <c r="V94" i="61" s="1"/>
  <c r="B95" i="61"/>
  <c r="T95" i="61" s="1"/>
  <c r="C95" i="61"/>
  <c r="U95" i="61" s="1"/>
  <c r="D95" i="61"/>
  <c r="V95" i="61" s="1"/>
  <c r="B96" i="61"/>
  <c r="T96" i="61" s="1"/>
  <c r="C96" i="61"/>
  <c r="U96" i="61" s="1"/>
  <c r="D96" i="61"/>
  <c r="V96" i="61" s="1"/>
  <c r="B97" i="61"/>
  <c r="T97" i="61" s="1"/>
  <c r="C97" i="61"/>
  <c r="U97" i="61" s="1"/>
  <c r="D97" i="61"/>
  <c r="V97" i="61" s="1"/>
  <c r="B98" i="61"/>
  <c r="T98" i="61" s="1"/>
  <c r="C98" i="61"/>
  <c r="U98" i="61" s="1"/>
  <c r="D98" i="61"/>
  <c r="V98" i="61" s="1"/>
  <c r="B99" i="61"/>
  <c r="T99" i="61" s="1"/>
  <c r="C99" i="61"/>
  <c r="U99" i="61" s="1"/>
  <c r="D99" i="61"/>
  <c r="V99" i="61" s="1"/>
  <c r="B100" i="61"/>
  <c r="T100" i="61" s="1"/>
  <c r="C100" i="61"/>
  <c r="U100" i="61" s="1"/>
  <c r="D100" i="61"/>
  <c r="V100" i="61" s="1"/>
  <c r="B101" i="61"/>
  <c r="T101" i="61" s="1"/>
  <c r="C101" i="61"/>
  <c r="U101" i="61" s="1"/>
  <c r="D101" i="61"/>
  <c r="V101" i="61" s="1"/>
  <c r="B102" i="61"/>
  <c r="T102" i="61" s="1"/>
  <c r="C102" i="61"/>
  <c r="U102" i="61" s="1"/>
  <c r="D102" i="61"/>
  <c r="V102" i="61" s="1"/>
  <c r="B103" i="61"/>
  <c r="T103" i="61" s="1"/>
  <c r="C103" i="61"/>
  <c r="U103" i="61" s="1"/>
  <c r="D103" i="61"/>
  <c r="V103" i="61" s="1"/>
  <c r="B104" i="61"/>
  <c r="T104" i="61" s="1"/>
  <c r="C104" i="61"/>
  <c r="U104" i="61" s="1"/>
  <c r="D104" i="61"/>
  <c r="V104" i="61" s="1"/>
  <c r="B105" i="61"/>
  <c r="T105" i="61" s="1"/>
  <c r="C105" i="61"/>
  <c r="U105" i="61" s="1"/>
  <c r="D105" i="61"/>
  <c r="V105" i="61" s="1"/>
  <c r="B106" i="61"/>
  <c r="T106" i="61" s="1"/>
  <c r="C106" i="61"/>
  <c r="U106" i="61" s="1"/>
  <c r="D106" i="61"/>
  <c r="V106" i="61" s="1"/>
  <c r="B107" i="61"/>
  <c r="C107" i="61"/>
  <c r="D107" i="61"/>
  <c r="B108" i="61"/>
  <c r="A3" i="60" s="1"/>
  <c r="C108" i="61"/>
  <c r="B3" i="60" s="1"/>
  <c r="D108" i="61"/>
  <c r="C3" i="60" s="1"/>
  <c r="B109" i="61"/>
  <c r="A4" i="60" s="1"/>
  <c r="C109" i="61"/>
  <c r="B4" i="60" s="1"/>
  <c r="D109" i="61"/>
  <c r="C4" i="60" s="1"/>
  <c r="B110" i="61"/>
  <c r="A5" i="60" s="1"/>
  <c r="C110" i="61"/>
  <c r="B5" i="60" s="1"/>
  <c r="D110" i="61"/>
  <c r="C5" i="60" s="1"/>
  <c r="B111" i="61"/>
  <c r="A6" i="60" s="1"/>
  <c r="C111" i="61"/>
  <c r="B6" i="60" s="1"/>
  <c r="D111" i="61"/>
  <c r="C6" i="60" s="1"/>
  <c r="B112" i="61"/>
  <c r="A7" i="60" s="1"/>
  <c r="C112" i="61"/>
  <c r="B7" i="60" s="1"/>
  <c r="D112" i="61"/>
  <c r="C7" i="60" s="1"/>
  <c r="B113" i="61"/>
  <c r="A8" i="60" s="1"/>
  <c r="C113" i="61"/>
  <c r="B8" i="60" s="1"/>
  <c r="D113" i="61"/>
  <c r="B114" i="61"/>
  <c r="A9" i="60" s="1"/>
  <c r="C114" i="61"/>
  <c r="B9" i="60" s="1"/>
  <c r="D114" i="61"/>
  <c r="C9" i="60" s="1"/>
  <c r="B115" i="61"/>
  <c r="C115" i="61"/>
  <c r="B10" i="60" s="1"/>
  <c r="D115" i="61"/>
  <c r="C10" i="60" s="1"/>
  <c r="B116" i="61"/>
  <c r="A11" i="60" s="1"/>
  <c r="C116" i="61"/>
  <c r="D116" i="61"/>
  <c r="C11" i="60" s="1"/>
  <c r="B117" i="61"/>
  <c r="A12" i="60" s="1"/>
  <c r="C117" i="61"/>
  <c r="B12" i="60" s="1"/>
  <c r="D117" i="61"/>
  <c r="B118" i="61"/>
  <c r="A13" i="60" s="1"/>
  <c r="C118" i="61"/>
  <c r="B13" i="60" s="1"/>
  <c r="D118" i="61"/>
  <c r="C13" i="60" s="1"/>
  <c r="B119" i="61"/>
  <c r="T119" i="61" s="1"/>
  <c r="C119" i="61"/>
  <c r="D119" i="61"/>
  <c r="B120" i="61"/>
  <c r="C120" i="61"/>
  <c r="U120" i="61" s="1"/>
  <c r="D120" i="61"/>
  <c r="B121" i="61"/>
  <c r="C121" i="61"/>
  <c r="D121" i="61"/>
  <c r="V121" i="61" s="1"/>
  <c r="B122" i="61"/>
  <c r="C122" i="61"/>
  <c r="D122" i="61"/>
  <c r="B123" i="61"/>
  <c r="T123" i="61" s="1"/>
  <c r="C123" i="61"/>
  <c r="D123" i="61"/>
  <c r="B124" i="61"/>
  <c r="C124" i="61"/>
  <c r="U124" i="61" s="1"/>
  <c r="D124" i="61"/>
  <c r="B125" i="61"/>
  <c r="C125" i="61"/>
  <c r="D125" i="61"/>
  <c r="V125" i="61" s="1"/>
  <c r="B126" i="61"/>
  <c r="C126" i="61"/>
  <c r="D126" i="61"/>
  <c r="B127" i="61"/>
  <c r="T127" i="61" s="1"/>
  <c r="C127" i="61"/>
  <c r="D127" i="61"/>
  <c r="B128" i="61"/>
  <c r="C128" i="61"/>
  <c r="U128" i="61" s="1"/>
  <c r="D128" i="61"/>
  <c r="B129" i="61"/>
  <c r="C129" i="61"/>
  <c r="D129" i="61"/>
  <c r="V129" i="61" s="1"/>
  <c r="B130" i="61"/>
  <c r="C130" i="61"/>
  <c r="D130" i="61"/>
  <c r="B131" i="61"/>
  <c r="T131" i="61" s="1"/>
  <c r="C131" i="61"/>
  <c r="D131" i="61"/>
  <c r="B132" i="61"/>
  <c r="C132" i="61"/>
  <c r="U132" i="61" s="1"/>
  <c r="D132" i="61"/>
  <c r="B133" i="61"/>
  <c r="C133" i="61"/>
  <c r="D133" i="61"/>
  <c r="V133" i="61" s="1"/>
  <c r="B134" i="61"/>
  <c r="C134" i="61"/>
  <c r="D134" i="61"/>
  <c r="B135" i="61"/>
  <c r="T135" i="61" s="1"/>
  <c r="C135" i="61"/>
  <c r="D135" i="61"/>
  <c r="B136" i="61"/>
  <c r="C136" i="61"/>
  <c r="U136" i="61" s="1"/>
  <c r="D136" i="61"/>
  <c r="B137" i="61"/>
  <c r="C137" i="61"/>
  <c r="D137" i="61"/>
  <c r="V137" i="61" s="1"/>
  <c r="B138" i="61"/>
  <c r="C138" i="61"/>
  <c r="D138" i="61"/>
  <c r="B139" i="61"/>
  <c r="T139" i="61" s="1"/>
  <c r="C139" i="61"/>
  <c r="D139" i="61"/>
  <c r="B140" i="61"/>
  <c r="C140" i="61"/>
  <c r="U140" i="61" s="1"/>
  <c r="D140" i="61"/>
  <c r="B141" i="61"/>
  <c r="C141" i="61"/>
  <c r="D141" i="61"/>
  <c r="V141" i="61" s="1"/>
  <c r="B142" i="61"/>
  <c r="C142" i="61"/>
  <c r="D142" i="61"/>
  <c r="B143" i="61"/>
  <c r="T143" i="61" s="1"/>
  <c r="C143" i="61"/>
  <c r="D143" i="61"/>
  <c r="B144" i="61"/>
  <c r="C144" i="61"/>
  <c r="U144" i="61" s="1"/>
  <c r="D144" i="61"/>
  <c r="B145" i="61"/>
  <c r="C145" i="61"/>
  <c r="D145" i="61"/>
  <c r="V145" i="61" s="1"/>
  <c r="B146" i="61"/>
  <c r="C146" i="61"/>
  <c r="D146" i="61"/>
  <c r="B147" i="61"/>
  <c r="T147" i="61" s="1"/>
  <c r="C147" i="61"/>
  <c r="D147" i="61"/>
  <c r="B148" i="61"/>
  <c r="C148" i="61"/>
  <c r="U148" i="61" s="1"/>
  <c r="D148" i="61"/>
  <c r="B149" i="61"/>
  <c r="C149" i="61"/>
  <c r="D149" i="61"/>
  <c r="V149" i="61" s="1"/>
  <c r="B150" i="61"/>
  <c r="C150" i="61"/>
  <c r="D150" i="61"/>
  <c r="B151" i="61"/>
  <c r="T151" i="61" s="1"/>
  <c r="C151" i="61"/>
  <c r="D151" i="61"/>
  <c r="B152" i="61"/>
  <c r="C152" i="61"/>
  <c r="U152" i="61" s="1"/>
  <c r="D152" i="61"/>
  <c r="B153" i="61"/>
  <c r="C153" i="61"/>
  <c r="D153" i="61"/>
  <c r="V153" i="61" s="1"/>
  <c r="B154" i="61"/>
  <c r="C154" i="61"/>
  <c r="D154" i="61"/>
  <c r="B155" i="61"/>
  <c r="T155" i="61" s="1"/>
  <c r="C155" i="61"/>
  <c r="D155" i="61"/>
  <c r="B156" i="61"/>
  <c r="C156" i="61"/>
  <c r="U156" i="61" s="1"/>
  <c r="D156" i="61"/>
  <c r="B157" i="61"/>
  <c r="C157" i="61"/>
  <c r="D157" i="61"/>
  <c r="V157" i="61" s="1"/>
  <c r="B158" i="61"/>
  <c r="C158" i="61"/>
  <c r="D158" i="61"/>
  <c r="B159" i="61"/>
  <c r="T159" i="61" s="1"/>
  <c r="C159" i="61"/>
  <c r="D159" i="61"/>
  <c r="B160" i="61"/>
  <c r="C160" i="61"/>
  <c r="U160" i="61" s="1"/>
  <c r="D160" i="61"/>
  <c r="B161" i="61"/>
  <c r="C161" i="61"/>
  <c r="D161" i="61"/>
  <c r="V161" i="61" s="1"/>
  <c r="B162" i="61"/>
  <c r="C162" i="61"/>
  <c r="D162" i="61"/>
  <c r="B163" i="61"/>
  <c r="T163" i="61" s="1"/>
  <c r="C163" i="61"/>
  <c r="D163" i="61"/>
  <c r="B164" i="61"/>
  <c r="C164" i="61"/>
  <c r="U164" i="61" s="1"/>
  <c r="D164" i="61"/>
  <c r="B165" i="61"/>
  <c r="C165" i="61"/>
  <c r="D165" i="61"/>
  <c r="V165" i="61" s="1"/>
  <c r="B166" i="61"/>
  <c r="C166" i="61"/>
  <c r="U166" i="61" s="1"/>
  <c r="D166" i="61"/>
  <c r="B167" i="61"/>
  <c r="T167" i="61" s="1"/>
  <c r="C167" i="61"/>
  <c r="D167" i="61"/>
  <c r="V167" i="61" s="1"/>
  <c r="B168" i="61"/>
  <c r="C168" i="61"/>
  <c r="U168" i="61" s="1"/>
  <c r="D168" i="61"/>
  <c r="B169" i="61"/>
  <c r="T169" i="61" s="1"/>
  <c r="C169" i="61"/>
  <c r="D169" i="61"/>
  <c r="V169" i="61" s="1"/>
  <c r="B170" i="61"/>
  <c r="T170" i="61" s="1"/>
  <c r="C170" i="61"/>
  <c r="U170" i="61" s="1"/>
  <c r="D170" i="61"/>
  <c r="B171" i="61"/>
  <c r="T171" i="61" s="1"/>
  <c r="C171" i="61"/>
  <c r="U171" i="61" s="1"/>
  <c r="D171" i="61"/>
  <c r="V171" i="61" s="1"/>
  <c r="B172" i="61"/>
  <c r="C172" i="61"/>
  <c r="U172" i="61" s="1"/>
  <c r="D172" i="61"/>
  <c r="V172" i="61" s="1"/>
  <c r="B173" i="61"/>
  <c r="T173" i="61" s="1"/>
  <c r="C173" i="61"/>
  <c r="D173" i="61"/>
  <c r="V173" i="61" s="1"/>
  <c r="B174" i="61"/>
  <c r="T174" i="61" s="1"/>
  <c r="C174" i="61"/>
  <c r="U174" i="61" s="1"/>
  <c r="D174" i="61"/>
  <c r="B175" i="61"/>
  <c r="T175" i="61" s="1"/>
  <c r="C175" i="61"/>
  <c r="U175" i="61" s="1"/>
  <c r="D175" i="61"/>
  <c r="V175" i="61" s="1"/>
  <c r="B176" i="61"/>
  <c r="C176" i="61"/>
  <c r="U176" i="61" s="1"/>
  <c r="D176" i="61"/>
  <c r="V176" i="61" s="1"/>
  <c r="B177" i="61"/>
  <c r="T177" i="61" s="1"/>
  <c r="C177" i="61"/>
  <c r="D177" i="61"/>
  <c r="V177" i="61" s="1"/>
  <c r="B178" i="61"/>
  <c r="T178" i="61" s="1"/>
  <c r="C178" i="61"/>
  <c r="U178" i="61" s="1"/>
  <c r="D178" i="61"/>
  <c r="B179" i="61"/>
  <c r="T179" i="61" s="1"/>
  <c r="C179" i="61"/>
  <c r="U179" i="61" s="1"/>
  <c r="D179" i="61"/>
  <c r="V179" i="61" s="1"/>
  <c r="B180" i="61"/>
  <c r="C180" i="61"/>
  <c r="U180" i="61" s="1"/>
  <c r="D180" i="61"/>
  <c r="V180" i="61" s="1"/>
  <c r="B181" i="61"/>
  <c r="T181" i="61" s="1"/>
  <c r="C181" i="61"/>
  <c r="D181" i="61"/>
  <c r="V181" i="61" s="1"/>
  <c r="B182" i="61"/>
  <c r="T182" i="61" s="1"/>
  <c r="C182" i="61"/>
  <c r="U182" i="61" s="1"/>
  <c r="D182" i="61"/>
  <c r="B183" i="61"/>
  <c r="T183" i="61" s="1"/>
  <c r="C183" i="61"/>
  <c r="U183" i="61" s="1"/>
  <c r="D183" i="61"/>
  <c r="V183" i="61" s="1"/>
  <c r="B184" i="61"/>
  <c r="C184" i="61"/>
  <c r="U184" i="61" s="1"/>
  <c r="D184" i="61"/>
  <c r="V184" i="61" s="1"/>
  <c r="B185" i="61"/>
  <c r="T185" i="61" s="1"/>
  <c r="C185" i="61"/>
  <c r="D185" i="61"/>
  <c r="V185" i="61" s="1"/>
  <c r="B186" i="61"/>
  <c r="T186" i="61" s="1"/>
  <c r="C186" i="61"/>
  <c r="U186" i="61" s="1"/>
  <c r="D186" i="61"/>
  <c r="B187" i="61"/>
  <c r="T187" i="61" s="1"/>
  <c r="C187" i="61"/>
  <c r="U187" i="61" s="1"/>
  <c r="D187" i="61"/>
  <c r="V187" i="61" s="1"/>
  <c r="B188" i="61"/>
  <c r="C188" i="61"/>
  <c r="U188" i="61" s="1"/>
  <c r="D188" i="61"/>
  <c r="V188" i="61" s="1"/>
  <c r="B189" i="61"/>
  <c r="T189" i="61" s="1"/>
  <c r="C189" i="61"/>
  <c r="D189" i="61"/>
  <c r="V189" i="61" s="1"/>
  <c r="B190" i="61"/>
  <c r="T190" i="61" s="1"/>
  <c r="C190" i="61"/>
  <c r="U190" i="61" s="1"/>
  <c r="D190" i="61"/>
  <c r="B191" i="61"/>
  <c r="T191" i="61" s="1"/>
  <c r="C191" i="61"/>
  <c r="U191" i="61" s="1"/>
  <c r="D191" i="61"/>
  <c r="V191" i="61" s="1"/>
  <c r="B192" i="61"/>
  <c r="C192" i="61"/>
  <c r="U192" i="61" s="1"/>
  <c r="D192" i="61"/>
  <c r="V192" i="61" s="1"/>
  <c r="B193" i="61"/>
  <c r="T193" i="61" s="1"/>
  <c r="C193" i="61"/>
  <c r="D193" i="61"/>
  <c r="V193" i="61" s="1"/>
  <c r="B194" i="61"/>
  <c r="T194" i="61" s="1"/>
  <c r="C194" i="61"/>
  <c r="U194" i="61" s="1"/>
  <c r="D194" i="61"/>
  <c r="B195" i="61"/>
  <c r="T195" i="61" s="1"/>
  <c r="C195" i="61"/>
  <c r="U195" i="61" s="1"/>
  <c r="D195" i="61"/>
  <c r="V195" i="61" s="1"/>
  <c r="B196" i="61"/>
  <c r="C196" i="61"/>
  <c r="U196" i="61" s="1"/>
  <c r="D196" i="61"/>
  <c r="V196" i="61" s="1"/>
  <c r="B197" i="61"/>
  <c r="T197" i="61" s="1"/>
  <c r="C197" i="61"/>
  <c r="D197" i="61"/>
  <c r="V197" i="61" s="1"/>
  <c r="B198" i="61"/>
  <c r="T198" i="61" s="1"/>
  <c r="C198" i="61"/>
  <c r="U198" i="61" s="1"/>
  <c r="D198" i="61"/>
  <c r="B199" i="61"/>
  <c r="T199" i="61" s="1"/>
  <c r="C199" i="61"/>
  <c r="U199" i="61" s="1"/>
  <c r="D199" i="61"/>
  <c r="V199" i="61" s="1"/>
  <c r="C8" i="61"/>
  <c r="U8" i="61" s="1"/>
  <c r="D8" i="61"/>
  <c r="V8" i="61" s="1"/>
  <c r="B8" i="61"/>
  <c r="T8" i="61" s="1"/>
  <c r="B184" i="59" l="1"/>
  <c r="D94" i="60"/>
  <c r="B160" i="59"/>
  <c r="D70" i="60"/>
  <c r="B120" i="59"/>
  <c r="D30" i="60"/>
  <c r="B179" i="59"/>
  <c r="D89" i="60"/>
  <c r="B163" i="59"/>
  <c r="D73" i="60"/>
  <c r="B147" i="59"/>
  <c r="D57" i="60"/>
  <c r="B131" i="59"/>
  <c r="D41" i="60"/>
  <c r="B115" i="59"/>
  <c r="D25" i="60"/>
  <c r="V107" i="61"/>
  <c r="C2" i="60"/>
  <c r="B178" i="59"/>
  <c r="D88" i="60"/>
  <c r="B170" i="59"/>
  <c r="D80" i="60"/>
  <c r="B162" i="59"/>
  <c r="D72" i="60"/>
  <c r="B154" i="59"/>
  <c r="D64" i="60"/>
  <c r="B146" i="59"/>
  <c r="D56" i="60"/>
  <c r="B138" i="59"/>
  <c r="D48" i="60"/>
  <c r="B130" i="59"/>
  <c r="D40" i="60"/>
  <c r="B122" i="59"/>
  <c r="D32" i="60"/>
  <c r="B114" i="59"/>
  <c r="D24" i="60"/>
  <c r="B106" i="59"/>
  <c r="D16" i="60"/>
  <c r="B98" i="59"/>
  <c r="D8" i="60"/>
  <c r="CN200" i="61"/>
  <c r="CN192" i="61"/>
  <c r="CN184" i="61"/>
  <c r="CN176" i="61"/>
  <c r="CN168" i="61"/>
  <c r="CN160" i="61"/>
  <c r="CN152" i="61"/>
  <c r="CN144" i="61"/>
  <c r="CN136" i="61"/>
  <c r="CN128" i="61"/>
  <c r="CN120" i="61"/>
  <c r="CN112" i="61"/>
  <c r="CN104" i="61"/>
  <c r="CN96" i="61"/>
  <c r="CN88" i="61"/>
  <c r="CN80" i="61"/>
  <c r="CN72" i="61"/>
  <c r="CN64" i="61"/>
  <c r="CN56" i="61"/>
  <c r="CN48" i="61"/>
  <c r="CN40" i="61"/>
  <c r="CN32" i="61"/>
  <c r="CN24" i="61"/>
  <c r="T107" i="61"/>
  <c r="A2" i="60"/>
  <c r="B176" i="59"/>
  <c r="D86" i="60"/>
  <c r="B152" i="59"/>
  <c r="D62" i="60"/>
  <c r="B128" i="59"/>
  <c r="D38" i="60"/>
  <c r="B112" i="59"/>
  <c r="D22" i="60"/>
  <c r="B171" i="59"/>
  <c r="D81" i="60"/>
  <c r="B155" i="59"/>
  <c r="D65" i="60"/>
  <c r="B139" i="59"/>
  <c r="D49" i="60"/>
  <c r="B123" i="59"/>
  <c r="D33" i="60"/>
  <c r="B107" i="59"/>
  <c r="D17" i="60"/>
  <c r="B99" i="59"/>
  <c r="D9" i="60"/>
  <c r="U107" i="61"/>
  <c r="B2" i="60"/>
  <c r="B177" i="59"/>
  <c r="D87" i="60"/>
  <c r="B169" i="59"/>
  <c r="D79" i="60"/>
  <c r="B161" i="59"/>
  <c r="D71" i="60"/>
  <c r="B153" i="59"/>
  <c r="D63" i="60"/>
  <c r="B145" i="59"/>
  <c r="D55" i="60"/>
  <c r="B137" i="59"/>
  <c r="D47" i="60"/>
  <c r="B129" i="59"/>
  <c r="D39" i="60"/>
  <c r="B121" i="59"/>
  <c r="D31" i="60"/>
  <c r="B113" i="59"/>
  <c r="D23" i="60"/>
  <c r="B105" i="59"/>
  <c r="D15" i="60"/>
  <c r="B97" i="59"/>
  <c r="D7" i="60"/>
  <c r="W201" i="61"/>
  <c r="CN199" i="61"/>
  <c r="CN191" i="61"/>
  <c r="CN183" i="61"/>
  <c r="CN175" i="61"/>
  <c r="CN167" i="61"/>
  <c r="CN159" i="61"/>
  <c r="CN151" i="61"/>
  <c r="CN143" i="61"/>
  <c r="CN135" i="61"/>
  <c r="CN127" i="61"/>
  <c r="CN119" i="61"/>
  <c r="CN111" i="61"/>
  <c r="CN103" i="61"/>
  <c r="CN95" i="61"/>
  <c r="CN87" i="61"/>
  <c r="CN79" i="61"/>
  <c r="CN71" i="61"/>
  <c r="CN55" i="61"/>
  <c r="CN47" i="61"/>
  <c r="CN39" i="61"/>
  <c r="CN31" i="61"/>
  <c r="CN23" i="61"/>
  <c r="DA123" i="61"/>
  <c r="L123" i="61" s="1"/>
  <c r="DA131" i="61"/>
  <c r="L131" i="61" s="1"/>
  <c r="DA139" i="61"/>
  <c r="L139" i="61" s="1"/>
  <c r="I124" i="59" s="1"/>
  <c r="DA147" i="61"/>
  <c r="L147" i="61" s="1"/>
  <c r="K42" i="60" s="1"/>
  <c r="DA155" i="61"/>
  <c r="L155" i="61" s="1"/>
  <c r="DA163" i="61"/>
  <c r="L163" i="61" s="1"/>
  <c r="DA171" i="61"/>
  <c r="L171" i="61" s="1"/>
  <c r="DA179" i="61"/>
  <c r="L179" i="61" s="1"/>
  <c r="DA187" i="61"/>
  <c r="L187" i="61" s="1"/>
  <c r="DA195" i="61"/>
  <c r="L195" i="61" s="1"/>
  <c r="DO27" i="61"/>
  <c r="DO59" i="61"/>
  <c r="DO67" i="61"/>
  <c r="DO91" i="61"/>
  <c r="DO99" i="61"/>
  <c r="DN115" i="61"/>
  <c r="M115" i="61" s="1"/>
  <c r="L10" i="60" s="1"/>
  <c r="B168" i="59"/>
  <c r="D78" i="60"/>
  <c r="B167" i="59"/>
  <c r="D77" i="60"/>
  <c r="B135" i="59"/>
  <c r="D45" i="60"/>
  <c r="B103" i="59"/>
  <c r="D13" i="60"/>
  <c r="CN197" i="61"/>
  <c r="CN181" i="61"/>
  <c r="CN173" i="61"/>
  <c r="CN165" i="61"/>
  <c r="CN157" i="61"/>
  <c r="CN149" i="61"/>
  <c r="CN141" i="61"/>
  <c r="CN133" i="61"/>
  <c r="CN125" i="61"/>
  <c r="CN117" i="61"/>
  <c r="CN109" i="61"/>
  <c r="CN101" i="61"/>
  <c r="CN93" i="61"/>
  <c r="CN85" i="61"/>
  <c r="CN77" i="61"/>
  <c r="CN69" i="61"/>
  <c r="CN61" i="61"/>
  <c r="CN53" i="61"/>
  <c r="CN45" i="61"/>
  <c r="CN37" i="61"/>
  <c r="CN29" i="61"/>
  <c r="CN21" i="61"/>
  <c r="DA117" i="61"/>
  <c r="L117" i="61" s="1"/>
  <c r="K12" i="60" s="1"/>
  <c r="DA125" i="61"/>
  <c r="L125" i="61" s="1"/>
  <c r="DA133" i="61"/>
  <c r="L133" i="61" s="1"/>
  <c r="K28" i="60" s="1"/>
  <c r="DA141" i="61"/>
  <c r="L141" i="61" s="1"/>
  <c r="DA149" i="61"/>
  <c r="L149" i="61" s="1"/>
  <c r="K44" i="60" s="1"/>
  <c r="DA157" i="61"/>
  <c r="L157" i="61" s="1"/>
  <c r="DA165" i="61"/>
  <c r="L165" i="61" s="1"/>
  <c r="DA173" i="61"/>
  <c r="L173" i="61" s="1"/>
  <c r="DA181" i="61"/>
  <c r="L181" i="61" s="1"/>
  <c r="DA189" i="61"/>
  <c r="L189" i="61" s="1"/>
  <c r="DA197" i="61"/>
  <c r="L197" i="61" s="1"/>
  <c r="K92" i="60" s="1"/>
  <c r="DN29" i="61"/>
  <c r="M29" i="61" s="1"/>
  <c r="J14" i="59" s="1"/>
  <c r="T115" i="61"/>
  <c r="W115" i="61" s="1"/>
  <c r="A10" i="60"/>
  <c r="B144" i="59"/>
  <c r="D54" i="60"/>
  <c r="B104" i="59"/>
  <c r="D14" i="60"/>
  <c r="B183" i="59"/>
  <c r="D93" i="60"/>
  <c r="B175" i="59"/>
  <c r="D85" i="60"/>
  <c r="B159" i="59"/>
  <c r="D69" i="60"/>
  <c r="B151" i="59"/>
  <c r="D61" i="60"/>
  <c r="B143" i="59"/>
  <c r="D53" i="60"/>
  <c r="B127" i="59"/>
  <c r="D37" i="60"/>
  <c r="B119" i="59"/>
  <c r="D29" i="60"/>
  <c r="B111" i="59"/>
  <c r="D21" i="60"/>
  <c r="B95" i="59"/>
  <c r="D5" i="60"/>
  <c r="B182" i="59"/>
  <c r="D92" i="60"/>
  <c r="B174" i="59"/>
  <c r="D84" i="60"/>
  <c r="B166" i="59"/>
  <c r="D76" i="60"/>
  <c r="B158" i="59"/>
  <c r="D68" i="60"/>
  <c r="B150" i="59"/>
  <c r="D60" i="60"/>
  <c r="B142" i="59"/>
  <c r="D52" i="60"/>
  <c r="B134" i="59"/>
  <c r="D44" i="60"/>
  <c r="B126" i="59"/>
  <c r="D36" i="60"/>
  <c r="B118" i="59"/>
  <c r="D28" i="60"/>
  <c r="B110" i="59"/>
  <c r="D20" i="60"/>
  <c r="B102" i="59"/>
  <c r="D12" i="60"/>
  <c r="B94" i="59"/>
  <c r="D4" i="60"/>
  <c r="F1" i="59"/>
  <c r="B165" i="59"/>
  <c r="D75" i="60"/>
  <c r="B133" i="59"/>
  <c r="D43" i="60"/>
  <c r="B101" i="59"/>
  <c r="D11" i="60"/>
  <c r="AU3" i="59"/>
  <c r="AU2" i="59"/>
  <c r="V117" i="61"/>
  <c r="C12" i="60"/>
  <c r="B136" i="59"/>
  <c r="D46" i="60"/>
  <c r="B96" i="59"/>
  <c r="D6" i="60"/>
  <c r="B181" i="59"/>
  <c r="D91" i="60"/>
  <c r="B173" i="59"/>
  <c r="D83" i="60"/>
  <c r="B157" i="59"/>
  <c r="D67" i="60"/>
  <c r="B149" i="59"/>
  <c r="D59" i="60"/>
  <c r="B141" i="59"/>
  <c r="D51" i="60"/>
  <c r="B125" i="59"/>
  <c r="D35" i="60"/>
  <c r="B117" i="59"/>
  <c r="D27" i="60"/>
  <c r="B109" i="59"/>
  <c r="D19" i="60"/>
  <c r="B93" i="59"/>
  <c r="D3" i="60"/>
  <c r="U116" i="61"/>
  <c r="B11" i="60"/>
  <c r="V113" i="61"/>
  <c r="C8" i="60"/>
  <c r="B180" i="59"/>
  <c r="D90" i="60"/>
  <c r="B172" i="59"/>
  <c r="D82" i="60"/>
  <c r="B164" i="59"/>
  <c r="D74" i="60"/>
  <c r="B156" i="59"/>
  <c r="D66" i="60"/>
  <c r="B148" i="59"/>
  <c r="D58" i="60"/>
  <c r="B140" i="59"/>
  <c r="D50" i="60"/>
  <c r="B132" i="59"/>
  <c r="D42" i="60"/>
  <c r="B124" i="59"/>
  <c r="D34" i="60"/>
  <c r="B116" i="59"/>
  <c r="D26" i="60"/>
  <c r="B108" i="59"/>
  <c r="D18" i="60"/>
  <c r="B100" i="59"/>
  <c r="D10" i="60"/>
  <c r="B92" i="59"/>
  <c r="D2" i="60"/>
  <c r="CN194" i="61"/>
  <c r="CN186" i="61"/>
  <c r="CN178" i="61"/>
  <c r="CN170" i="61"/>
  <c r="CN162" i="61"/>
  <c r="CN154" i="61"/>
  <c r="CN146" i="61"/>
  <c r="CN138" i="61"/>
  <c r="CN130" i="61"/>
  <c r="CN122" i="61"/>
  <c r="CN114" i="61"/>
  <c r="CN106" i="61"/>
  <c r="CN98" i="61"/>
  <c r="CN90" i="61"/>
  <c r="CN82" i="61"/>
  <c r="CN74" i="61"/>
  <c r="CN66" i="61"/>
  <c r="CN58" i="61"/>
  <c r="CN50" i="61"/>
  <c r="CN42" i="61"/>
  <c r="CN34" i="61"/>
  <c r="CN26" i="61"/>
  <c r="DO40" i="61"/>
  <c r="DO56" i="61"/>
  <c r="DO64" i="61"/>
  <c r="DO80" i="61"/>
  <c r="DO88" i="61"/>
  <c r="DO96" i="61"/>
  <c r="BS3" i="59"/>
  <c r="BS2" i="59"/>
  <c r="L96" i="60"/>
  <c r="J186" i="59"/>
  <c r="DO43" i="61"/>
  <c r="DO108" i="61"/>
  <c r="DO32" i="61"/>
  <c r="DO35" i="61"/>
  <c r="DN48" i="61"/>
  <c r="M48" i="61" s="1"/>
  <c r="J33" i="59" s="1"/>
  <c r="DN80" i="61"/>
  <c r="M80" i="61" s="1"/>
  <c r="J65" i="59" s="1"/>
  <c r="DN32" i="61"/>
  <c r="M32" i="61" s="1"/>
  <c r="J17" i="59" s="1"/>
  <c r="DN56" i="61"/>
  <c r="M56" i="61" s="1"/>
  <c r="J41" i="59" s="1"/>
  <c r="DN108" i="61"/>
  <c r="M108" i="61" s="1"/>
  <c r="L3" i="60" s="1"/>
  <c r="DN40" i="61"/>
  <c r="M40" i="61" s="1"/>
  <c r="J25" i="59" s="1"/>
  <c r="DO61" i="61"/>
  <c r="DN64" i="61"/>
  <c r="M64" i="61" s="1"/>
  <c r="J49" i="59" s="1"/>
  <c r="DO82" i="61"/>
  <c r="DO90" i="61"/>
  <c r="DO125" i="61"/>
  <c r="DO34" i="61"/>
  <c r="DO58" i="61"/>
  <c r="DN72" i="61"/>
  <c r="M72" i="61" s="1"/>
  <c r="J57" i="59" s="1"/>
  <c r="W204" i="61"/>
  <c r="W203" i="61"/>
  <c r="W205" i="61"/>
  <c r="DO22" i="61"/>
  <c r="DO26" i="61"/>
  <c r="DO51" i="61"/>
  <c r="DO45" i="61"/>
  <c r="DO75" i="61"/>
  <c r="DO66" i="61"/>
  <c r="DO77" i="61"/>
  <c r="DO92" i="61"/>
  <c r="DO48" i="61"/>
  <c r="DO53" i="61"/>
  <c r="DO72" i="61"/>
  <c r="DO83" i="61"/>
  <c r="DO74" i="61"/>
  <c r="DO85" i="61"/>
  <c r="DO93" i="61"/>
  <c r="DO24" i="61"/>
  <c r="DO37" i="61"/>
  <c r="DO50" i="61"/>
  <c r="DO98" i="61"/>
  <c r="DO69" i="61"/>
  <c r="DO95" i="61"/>
  <c r="DM13" i="61"/>
  <c r="DO25" i="61" s="1"/>
  <c r="DO28" i="61"/>
  <c r="DN22" i="61"/>
  <c r="M22" i="61" s="1"/>
  <c r="J7" i="59" s="1"/>
  <c r="DN28" i="61"/>
  <c r="M28" i="61" s="1"/>
  <c r="J13" i="59" s="1"/>
  <c r="DO33" i="61"/>
  <c r="DN36" i="61"/>
  <c r="M36" i="61" s="1"/>
  <c r="J21" i="59" s="1"/>
  <c r="DO38" i="61"/>
  <c r="DO39" i="61"/>
  <c r="DO41" i="61"/>
  <c r="DN44" i="61"/>
  <c r="M44" i="61" s="1"/>
  <c r="J29" i="59" s="1"/>
  <c r="DO46" i="61"/>
  <c r="DO47" i="61"/>
  <c r="DO49" i="61"/>
  <c r="DN52" i="61"/>
  <c r="M52" i="61" s="1"/>
  <c r="J37" i="59" s="1"/>
  <c r="DO54" i="61"/>
  <c r="DO55" i="61"/>
  <c r="DO57" i="61"/>
  <c r="DN60" i="61"/>
  <c r="M60" i="61" s="1"/>
  <c r="J45" i="59" s="1"/>
  <c r="DO62" i="61"/>
  <c r="DO63" i="61"/>
  <c r="DO65" i="61"/>
  <c r="DN68" i="61"/>
  <c r="M68" i="61" s="1"/>
  <c r="J53" i="59" s="1"/>
  <c r="DO70" i="61"/>
  <c r="DO71" i="61"/>
  <c r="DO73" i="61"/>
  <c r="DN76" i="61"/>
  <c r="M76" i="61" s="1"/>
  <c r="J61" i="59" s="1"/>
  <c r="DO78" i="61"/>
  <c r="DO79" i="61"/>
  <c r="DO81" i="61"/>
  <c r="DN84" i="61"/>
  <c r="M84" i="61" s="1"/>
  <c r="J69" i="59" s="1"/>
  <c r="DO86" i="61"/>
  <c r="DO87" i="61"/>
  <c r="DO89" i="61"/>
  <c r="DN92" i="61"/>
  <c r="M92" i="61" s="1"/>
  <c r="J77" i="59" s="1"/>
  <c r="DO94" i="61"/>
  <c r="DO97" i="61"/>
  <c r="DN100" i="61"/>
  <c r="M100" i="61" s="1"/>
  <c r="J85" i="59" s="1"/>
  <c r="DN102" i="61"/>
  <c r="M102" i="61" s="1"/>
  <c r="J87" i="59" s="1"/>
  <c r="DO105" i="61"/>
  <c r="DN107" i="61"/>
  <c r="M107" i="61" s="1"/>
  <c r="L2" i="60" s="1"/>
  <c r="DN127" i="61"/>
  <c r="M127" i="61" s="1"/>
  <c r="DM127" i="61"/>
  <c r="DO127" i="61" s="1"/>
  <c r="DN20" i="61"/>
  <c r="M20" i="61" s="1"/>
  <c r="J5" i="59" s="1"/>
  <c r="DN27" i="61"/>
  <c r="M27" i="61" s="1"/>
  <c r="J12" i="59" s="1"/>
  <c r="DN33" i="61"/>
  <c r="M33" i="61" s="1"/>
  <c r="J18" i="59" s="1"/>
  <c r="DN35" i="61"/>
  <c r="M35" i="61" s="1"/>
  <c r="J20" i="59" s="1"/>
  <c r="DO36" i="61"/>
  <c r="DN38" i="61"/>
  <c r="M38" i="61" s="1"/>
  <c r="J23" i="59" s="1"/>
  <c r="DN41" i="61"/>
  <c r="M41" i="61" s="1"/>
  <c r="J26" i="59" s="1"/>
  <c r="DN43" i="61"/>
  <c r="M43" i="61" s="1"/>
  <c r="J28" i="59" s="1"/>
  <c r="DO44" i="61"/>
  <c r="DN46" i="61"/>
  <c r="M46" i="61" s="1"/>
  <c r="J31" i="59" s="1"/>
  <c r="DN49" i="61"/>
  <c r="M49" i="61" s="1"/>
  <c r="J34" i="59" s="1"/>
  <c r="DN51" i="61"/>
  <c r="M51" i="61" s="1"/>
  <c r="J36" i="59" s="1"/>
  <c r="DO52" i="61"/>
  <c r="DN54" i="61"/>
  <c r="M54" i="61" s="1"/>
  <c r="J39" i="59" s="1"/>
  <c r="DN57" i="61"/>
  <c r="M57" i="61" s="1"/>
  <c r="J42" i="59" s="1"/>
  <c r="DN59" i="61"/>
  <c r="M59" i="61" s="1"/>
  <c r="J44" i="59" s="1"/>
  <c r="DO60" i="61"/>
  <c r="DN62" i="61"/>
  <c r="M62" i="61" s="1"/>
  <c r="J47" i="59" s="1"/>
  <c r="DN65" i="61"/>
  <c r="M65" i="61" s="1"/>
  <c r="J50" i="59" s="1"/>
  <c r="DN67" i="61"/>
  <c r="M67" i="61" s="1"/>
  <c r="J52" i="59" s="1"/>
  <c r="DO68" i="61"/>
  <c r="DN70" i="61"/>
  <c r="M70" i="61" s="1"/>
  <c r="J55" i="59" s="1"/>
  <c r="DN73" i="61"/>
  <c r="M73" i="61" s="1"/>
  <c r="J58" i="59" s="1"/>
  <c r="DN75" i="61"/>
  <c r="M75" i="61" s="1"/>
  <c r="J60" i="59" s="1"/>
  <c r="DO76" i="61"/>
  <c r="DN78" i="61"/>
  <c r="M78" i="61" s="1"/>
  <c r="J63" i="59" s="1"/>
  <c r="DN81" i="61"/>
  <c r="M81" i="61" s="1"/>
  <c r="J66" i="59" s="1"/>
  <c r="DN83" i="61"/>
  <c r="M83" i="61" s="1"/>
  <c r="J68" i="59" s="1"/>
  <c r="DO84" i="61"/>
  <c r="DN86" i="61"/>
  <c r="M86" i="61" s="1"/>
  <c r="J71" i="59" s="1"/>
  <c r="DN89" i="61"/>
  <c r="M89" i="61" s="1"/>
  <c r="J74" i="59" s="1"/>
  <c r="DN91" i="61"/>
  <c r="M91" i="61" s="1"/>
  <c r="J76" i="59" s="1"/>
  <c r="DN94" i="61"/>
  <c r="M94" i="61" s="1"/>
  <c r="J79" i="59" s="1"/>
  <c r="DN97" i="61"/>
  <c r="M97" i="61" s="1"/>
  <c r="J82" i="59" s="1"/>
  <c r="DN99" i="61"/>
  <c r="M99" i="61" s="1"/>
  <c r="J84" i="59" s="1"/>
  <c r="DM103" i="61"/>
  <c r="DO103" i="61" s="1"/>
  <c r="DN103" i="61"/>
  <c r="M103" i="61" s="1"/>
  <c r="J88" i="59" s="1"/>
  <c r="DN105" i="61"/>
  <c r="M105" i="61" s="1"/>
  <c r="J90" i="59" s="1"/>
  <c r="DO110" i="61"/>
  <c r="DM112" i="61"/>
  <c r="DO112" i="61" s="1"/>
  <c r="DN112" i="61"/>
  <c r="M112" i="61" s="1"/>
  <c r="L7" i="60" s="1"/>
  <c r="DO117" i="61"/>
  <c r="DO30" i="61"/>
  <c r="DO42" i="61"/>
  <c r="DN88" i="61"/>
  <c r="M88" i="61" s="1"/>
  <c r="J73" i="59" s="1"/>
  <c r="DN96" i="61"/>
  <c r="M96" i="61" s="1"/>
  <c r="J81" i="59" s="1"/>
  <c r="DM101" i="61"/>
  <c r="DO101" i="61" s="1"/>
  <c r="DN101" i="61"/>
  <c r="M101" i="61" s="1"/>
  <c r="J86" i="59" s="1"/>
  <c r="J93" i="59"/>
  <c r="DN110" i="61"/>
  <c r="M110" i="61" s="1"/>
  <c r="L5" i="60" s="1"/>
  <c r="DN21" i="61"/>
  <c r="M21" i="61" s="1"/>
  <c r="J6" i="59" s="1"/>
  <c r="DN24" i="61"/>
  <c r="M24" i="61" s="1"/>
  <c r="J9" i="59" s="1"/>
  <c r="DN26" i="61"/>
  <c r="M26" i="61" s="1"/>
  <c r="J11" i="59" s="1"/>
  <c r="DN30" i="61"/>
  <c r="M30" i="61" s="1"/>
  <c r="J15" i="59" s="1"/>
  <c r="DN34" i="61"/>
  <c r="M34" i="61" s="1"/>
  <c r="J19" i="59" s="1"/>
  <c r="DN37" i="61"/>
  <c r="M37" i="61" s="1"/>
  <c r="J22" i="59" s="1"/>
  <c r="DN39" i="61"/>
  <c r="M39" i="61" s="1"/>
  <c r="J24" i="59" s="1"/>
  <c r="DN42" i="61"/>
  <c r="M42" i="61" s="1"/>
  <c r="J27" i="59" s="1"/>
  <c r="DN45" i="61"/>
  <c r="M45" i="61" s="1"/>
  <c r="J30" i="59" s="1"/>
  <c r="DN47" i="61"/>
  <c r="M47" i="61" s="1"/>
  <c r="J32" i="59" s="1"/>
  <c r="DN50" i="61"/>
  <c r="M50" i="61" s="1"/>
  <c r="J35" i="59" s="1"/>
  <c r="DN53" i="61"/>
  <c r="M53" i="61" s="1"/>
  <c r="J38" i="59" s="1"/>
  <c r="DN55" i="61"/>
  <c r="M55" i="61" s="1"/>
  <c r="J40" i="59" s="1"/>
  <c r="DN58" i="61"/>
  <c r="M58" i="61" s="1"/>
  <c r="J43" i="59" s="1"/>
  <c r="DN61" i="61"/>
  <c r="M61" i="61" s="1"/>
  <c r="J46" i="59" s="1"/>
  <c r="DN63" i="61"/>
  <c r="M63" i="61" s="1"/>
  <c r="J48" i="59" s="1"/>
  <c r="DN66" i="61"/>
  <c r="M66" i="61" s="1"/>
  <c r="J51" i="59" s="1"/>
  <c r="DN69" i="61"/>
  <c r="M69" i="61" s="1"/>
  <c r="J54" i="59" s="1"/>
  <c r="DN71" i="61"/>
  <c r="M71" i="61" s="1"/>
  <c r="J56" i="59" s="1"/>
  <c r="DN74" i="61"/>
  <c r="M74" i="61" s="1"/>
  <c r="J59" i="59" s="1"/>
  <c r="DN77" i="61"/>
  <c r="M77" i="61" s="1"/>
  <c r="J62" i="59" s="1"/>
  <c r="DN79" i="61"/>
  <c r="M79" i="61" s="1"/>
  <c r="J64" i="59" s="1"/>
  <c r="DN82" i="61"/>
  <c r="M82" i="61" s="1"/>
  <c r="J67" i="59" s="1"/>
  <c r="DN85" i="61"/>
  <c r="M85" i="61" s="1"/>
  <c r="J70" i="59" s="1"/>
  <c r="DN87" i="61"/>
  <c r="M87" i="61" s="1"/>
  <c r="J72" i="59" s="1"/>
  <c r="DN90" i="61"/>
  <c r="M90" i="61" s="1"/>
  <c r="J75" i="59" s="1"/>
  <c r="DN93" i="61"/>
  <c r="M93" i="61" s="1"/>
  <c r="J78" i="59" s="1"/>
  <c r="DN95" i="61"/>
  <c r="M95" i="61" s="1"/>
  <c r="J80" i="59" s="1"/>
  <c r="DN98" i="61"/>
  <c r="M98" i="61" s="1"/>
  <c r="J83" i="59" s="1"/>
  <c r="DO102" i="61"/>
  <c r="DM104" i="61"/>
  <c r="DO104" i="61" s="1"/>
  <c r="DN104" i="61"/>
  <c r="M104" i="61" s="1"/>
  <c r="J89" i="59" s="1"/>
  <c r="DO107" i="61"/>
  <c r="DN113" i="61"/>
  <c r="M113" i="61" s="1"/>
  <c r="L8" i="60" s="1"/>
  <c r="DN106" i="61"/>
  <c r="M106" i="61" s="1"/>
  <c r="J91" i="59" s="1"/>
  <c r="DN109" i="61"/>
  <c r="M109" i="61" s="1"/>
  <c r="L4" i="60" s="1"/>
  <c r="DN111" i="61"/>
  <c r="M111" i="61" s="1"/>
  <c r="L6" i="60" s="1"/>
  <c r="DN114" i="61"/>
  <c r="M114" i="61" s="1"/>
  <c r="L9" i="60" s="1"/>
  <c r="DN119" i="61"/>
  <c r="M119" i="61" s="1"/>
  <c r="DN117" i="61"/>
  <c r="M117" i="61" s="1"/>
  <c r="L12" i="60" s="1"/>
  <c r="DN123" i="61"/>
  <c r="M123" i="61" s="1"/>
  <c r="DN129" i="61"/>
  <c r="M129" i="61" s="1"/>
  <c r="DN139" i="61"/>
  <c r="M139" i="61" s="1"/>
  <c r="DN145" i="61"/>
  <c r="M145" i="61" s="1"/>
  <c r="DO106" i="61"/>
  <c r="DO109" i="61"/>
  <c r="DO114" i="61"/>
  <c r="DN121" i="61"/>
  <c r="M121" i="61" s="1"/>
  <c r="DN125" i="61"/>
  <c r="M125" i="61" s="1"/>
  <c r="DN131" i="61"/>
  <c r="M131" i="61" s="1"/>
  <c r="DN137" i="61"/>
  <c r="M137" i="61" s="1"/>
  <c r="DN147" i="61"/>
  <c r="M147" i="61" s="1"/>
  <c r="CN189" i="61"/>
  <c r="CN201" i="61"/>
  <c r="W200" i="61"/>
  <c r="W202" i="61"/>
  <c r="W187" i="61"/>
  <c r="W183" i="61"/>
  <c r="W179" i="61"/>
  <c r="W175" i="61"/>
  <c r="W171" i="61"/>
  <c r="W104" i="61"/>
  <c r="W100" i="61"/>
  <c r="W96" i="61"/>
  <c r="W92" i="61"/>
  <c r="W88" i="61"/>
  <c r="W84" i="61"/>
  <c r="W80" i="61"/>
  <c r="W76" i="61"/>
  <c r="W72" i="61"/>
  <c r="W68" i="61"/>
  <c r="W64" i="61"/>
  <c r="W60" i="61"/>
  <c r="W56" i="61"/>
  <c r="W52" i="61"/>
  <c r="W48" i="61"/>
  <c r="W44" i="61"/>
  <c r="W40" i="61"/>
  <c r="W36" i="61"/>
  <c r="W32" i="61"/>
  <c r="W28" i="61"/>
  <c r="W24" i="61"/>
  <c r="W20" i="61"/>
  <c r="W16" i="61"/>
  <c r="W12" i="61"/>
  <c r="W9" i="61"/>
  <c r="K185" i="59"/>
  <c r="M95" i="60"/>
  <c r="M34" i="60"/>
  <c r="K124" i="59"/>
  <c r="M33" i="60"/>
  <c r="K123" i="59"/>
  <c r="M32" i="60"/>
  <c r="K122" i="59"/>
  <c r="M31" i="60"/>
  <c r="K121" i="59"/>
  <c r="M30" i="60"/>
  <c r="K120" i="59"/>
  <c r="M29" i="60"/>
  <c r="K119" i="59"/>
  <c r="M28" i="60"/>
  <c r="K118" i="59"/>
  <c r="M27" i="60"/>
  <c r="K117" i="59"/>
  <c r="M26" i="60"/>
  <c r="K116" i="59"/>
  <c r="M25" i="60"/>
  <c r="K115" i="59"/>
  <c r="M24" i="60"/>
  <c r="K114" i="59"/>
  <c r="M23" i="60"/>
  <c r="K113" i="59"/>
  <c r="M22" i="60"/>
  <c r="K112" i="59"/>
  <c r="M21" i="60"/>
  <c r="K111" i="59"/>
  <c r="M20" i="60"/>
  <c r="K110" i="59"/>
  <c r="M19" i="60"/>
  <c r="K109" i="59"/>
  <c r="M18" i="60"/>
  <c r="K108" i="59"/>
  <c r="M17" i="60"/>
  <c r="K107" i="59"/>
  <c r="M16" i="60"/>
  <c r="K106" i="59"/>
  <c r="M15" i="60"/>
  <c r="K105" i="59"/>
  <c r="M14" i="60"/>
  <c r="K104" i="59"/>
  <c r="K103" i="59"/>
  <c r="K102" i="59"/>
  <c r="K101" i="59"/>
  <c r="K100" i="59"/>
  <c r="K99" i="59"/>
  <c r="K98" i="59"/>
  <c r="K97" i="59"/>
  <c r="K96" i="59"/>
  <c r="K95" i="59"/>
  <c r="K94" i="59"/>
  <c r="K93" i="59"/>
  <c r="K92" i="59"/>
  <c r="L184" i="59"/>
  <c r="N183" i="59"/>
  <c r="L182" i="59"/>
  <c r="N181" i="59"/>
  <c r="L180" i="59"/>
  <c r="N179" i="59"/>
  <c r="L178" i="59"/>
  <c r="N177" i="59"/>
  <c r="L176" i="59"/>
  <c r="N175" i="59"/>
  <c r="L174" i="59"/>
  <c r="N173" i="59"/>
  <c r="L172" i="59"/>
  <c r="N171" i="59"/>
  <c r="L170" i="59"/>
  <c r="N169" i="59"/>
  <c r="L168" i="59"/>
  <c r="N167" i="59"/>
  <c r="L166" i="59"/>
  <c r="N165" i="59"/>
  <c r="L164" i="59"/>
  <c r="N163" i="59"/>
  <c r="L162" i="59"/>
  <c r="N161" i="59"/>
  <c r="L160" i="59"/>
  <c r="N159" i="59"/>
  <c r="L158" i="59"/>
  <c r="N157" i="59"/>
  <c r="L156" i="59"/>
  <c r="N155" i="59"/>
  <c r="L154" i="59"/>
  <c r="N153" i="59"/>
  <c r="L152" i="59"/>
  <c r="N151" i="59"/>
  <c r="L150" i="59"/>
  <c r="N149" i="59"/>
  <c r="L148" i="59"/>
  <c r="N147" i="59"/>
  <c r="L146" i="59"/>
  <c r="N145" i="59"/>
  <c r="L144" i="59"/>
  <c r="N143" i="59"/>
  <c r="L142" i="59"/>
  <c r="N141" i="59"/>
  <c r="L140" i="59"/>
  <c r="N139" i="59"/>
  <c r="L138" i="59"/>
  <c r="N137" i="59"/>
  <c r="L136" i="59"/>
  <c r="N135" i="59"/>
  <c r="L134" i="59"/>
  <c r="N133" i="59"/>
  <c r="L132" i="59"/>
  <c r="N131" i="59"/>
  <c r="L130" i="59"/>
  <c r="N129" i="59"/>
  <c r="L128" i="59"/>
  <c r="N127" i="59"/>
  <c r="L126" i="59"/>
  <c r="N125" i="59"/>
  <c r="L124" i="59"/>
  <c r="P33" i="60"/>
  <c r="N123" i="59"/>
  <c r="P32" i="60"/>
  <c r="N122" i="59"/>
  <c r="P31" i="60"/>
  <c r="N121" i="59"/>
  <c r="P30" i="60"/>
  <c r="N120" i="59"/>
  <c r="P29" i="60"/>
  <c r="N119" i="59"/>
  <c r="P28" i="60"/>
  <c r="N118" i="59"/>
  <c r="P27" i="60"/>
  <c r="N117" i="59"/>
  <c r="P26" i="60"/>
  <c r="N116" i="59"/>
  <c r="P25" i="60"/>
  <c r="N115" i="59"/>
  <c r="P24" i="60"/>
  <c r="N114" i="59"/>
  <c r="P23" i="60"/>
  <c r="N113" i="59"/>
  <c r="P22" i="60"/>
  <c r="N112" i="59"/>
  <c r="P21" i="60"/>
  <c r="N111" i="59"/>
  <c r="P20" i="60"/>
  <c r="N110" i="59"/>
  <c r="P19" i="60"/>
  <c r="N109" i="59"/>
  <c r="P18" i="60"/>
  <c r="N108" i="59"/>
  <c r="P17" i="60"/>
  <c r="N107" i="59"/>
  <c r="P16" i="60"/>
  <c r="N106" i="59"/>
  <c r="P15" i="60"/>
  <c r="N105" i="59"/>
  <c r="P14" i="60"/>
  <c r="N104" i="59"/>
  <c r="N103" i="59"/>
  <c r="N102" i="59"/>
  <c r="N101" i="59"/>
  <c r="N100" i="59"/>
  <c r="N99" i="59"/>
  <c r="N98" i="59"/>
  <c r="N97" i="59"/>
  <c r="N96" i="59"/>
  <c r="N95" i="59"/>
  <c r="N94" i="59"/>
  <c r="N93" i="59"/>
  <c r="N92" i="59"/>
  <c r="K184" i="59"/>
  <c r="M183" i="59"/>
  <c r="K182" i="59"/>
  <c r="M181" i="59"/>
  <c r="K180" i="59"/>
  <c r="M179" i="59"/>
  <c r="K178" i="59"/>
  <c r="M177" i="59"/>
  <c r="K176" i="59"/>
  <c r="M175" i="59"/>
  <c r="K174" i="59"/>
  <c r="M173" i="59"/>
  <c r="K172" i="59"/>
  <c r="M171" i="59"/>
  <c r="K170" i="59"/>
  <c r="M169" i="59"/>
  <c r="K168" i="59"/>
  <c r="M167" i="59"/>
  <c r="K166" i="59"/>
  <c r="M165" i="59"/>
  <c r="K164" i="59"/>
  <c r="M163" i="59"/>
  <c r="K162" i="59"/>
  <c r="M161" i="59"/>
  <c r="K160" i="59"/>
  <c r="M159" i="59"/>
  <c r="K158" i="59"/>
  <c r="M157" i="59"/>
  <c r="K156" i="59"/>
  <c r="M155" i="59"/>
  <c r="K154" i="59"/>
  <c r="M153" i="59"/>
  <c r="K152" i="59"/>
  <c r="M151" i="59"/>
  <c r="K150" i="59"/>
  <c r="M149" i="59"/>
  <c r="K148" i="59"/>
  <c r="M147" i="59"/>
  <c r="K146" i="59"/>
  <c r="M145" i="59"/>
  <c r="K144" i="59"/>
  <c r="M143" i="59"/>
  <c r="K142" i="59"/>
  <c r="M141" i="59"/>
  <c r="K140" i="59"/>
  <c r="M139" i="59"/>
  <c r="K138" i="59"/>
  <c r="M137" i="59"/>
  <c r="K136" i="59"/>
  <c r="M135" i="59"/>
  <c r="K134" i="59"/>
  <c r="M133" i="59"/>
  <c r="K132" i="59"/>
  <c r="M131" i="59"/>
  <c r="K130" i="59"/>
  <c r="M129" i="59"/>
  <c r="K128" i="59"/>
  <c r="M127" i="59"/>
  <c r="K126" i="59"/>
  <c r="M125" i="59"/>
  <c r="O33" i="60"/>
  <c r="M123" i="59"/>
  <c r="O32" i="60"/>
  <c r="M122" i="59"/>
  <c r="O31" i="60"/>
  <c r="M121" i="59"/>
  <c r="O30" i="60"/>
  <c r="M120" i="59"/>
  <c r="O29" i="60"/>
  <c r="M119" i="59"/>
  <c r="O28" i="60"/>
  <c r="M118" i="59"/>
  <c r="O27" i="60"/>
  <c r="M117" i="59"/>
  <c r="O26" i="60"/>
  <c r="M116" i="59"/>
  <c r="O25" i="60"/>
  <c r="M115" i="59"/>
  <c r="O24" i="60"/>
  <c r="M114" i="59"/>
  <c r="O23" i="60"/>
  <c r="M113" i="59"/>
  <c r="O22" i="60"/>
  <c r="M112" i="59"/>
  <c r="O21" i="60"/>
  <c r="M111" i="59"/>
  <c r="O20" i="60"/>
  <c r="M110" i="59"/>
  <c r="O19" i="60"/>
  <c r="M109" i="59"/>
  <c r="O18" i="60"/>
  <c r="M108" i="59"/>
  <c r="O17" i="60"/>
  <c r="M107" i="59"/>
  <c r="O16" i="60"/>
  <c r="M106" i="59"/>
  <c r="O15" i="60"/>
  <c r="M105" i="59"/>
  <c r="O14" i="60"/>
  <c r="M104" i="59"/>
  <c r="M103" i="59"/>
  <c r="M102" i="59"/>
  <c r="M101" i="59"/>
  <c r="M100" i="59"/>
  <c r="M99" i="59"/>
  <c r="M98" i="59"/>
  <c r="M97" i="59"/>
  <c r="M96" i="59"/>
  <c r="M95" i="59"/>
  <c r="M94" i="59"/>
  <c r="M93" i="59"/>
  <c r="M92" i="59"/>
  <c r="N184" i="59"/>
  <c r="L183" i="59"/>
  <c r="N182" i="59"/>
  <c r="L181" i="59"/>
  <c r="N180" i="59"/>
  <c r="L179" i="59"/>
  <c r="N178" i="59"/>
  <c r="L177" i="59"/>
  <c r="N176" i="59"/>
  <c r="L175" i="59"/>
  <c r="N174" i="59"/>
  <c r="L173" i="59"/>
  <c r="N172" i="59"/>
  <c r="L171" i="59"/>
  <c r="N170" i="59"/>
  <c r="L169" i="59"/>
  <c r="N168" i="59"/>
  <c r="L167" i="59"/>
  <c r="N166" i="59"/>
  <c r="L165" i="59"/>
  <c r="N164" i="59"/>
  <c r="L163" i="59"/>
  <c r="N162" i="59"/>
  <c r="L161" i="59"/>
  <c r="N160" i="59"/>
  <c r="L159" i="59"/>
  <c r="N158" i="59"/>
  <c r="L157" i="59"/>
  <c r="N156" i="59"/>
  <c r="L155" i="59"/>
  <c r="N154" i="59"/>
  <c r="L153" i="59"/>
  <c r="N152" i="59"/>
  <c r="L151" i="59"/>
  <c r="N150" i="59"/>
  <c r="L149" i="59"/>
  <c r="N148" i="59"/>
  <c r="L147" i="59"/>
  <c r="N146" i="59"/>
  <c r="L145" i="59"/>
  <c r="N144" i="59"/>
  <c r="L143" i="59"/>
  <c r="N142" i="59"/>
  <c r="L141" i="59"/>
  <c r="N140" i="59"/>
  <c r="L139" i="59"/>
  <c r="N138" i="59"/>
  <c r="L137" i="59"/>
  <c r="N136" i="59"/>
  <c r="L135" i="59"/>
  <c r="N134" i="59"/>
  <c r="L133" i="59"/>
  <c r="N132" i="59"/>
  <c r="L131" i="59"/>
  <c r="N130" i="59"/>
  <c r="L129" i="59"/>
  <c r="N128" i="59"/>
  <c r="L127" i="59"/>
  <c r="N126" i="59"/>
  <c r="L125" i="59"/>
  <c r="N124" i="59"/>
  <c r="L185" i="59"/>
  <c r="N95" i="60"/>
  <c r="N33" i="60"/>
  <c r="L123" i="59"/>
  <c r="N32" i="60"/>
  <c r="L122" i="59"/>
  <c r="N31" i="60"/>
  <c r="L121" i="59"/>
  <c r="N30" i="60"/>
  <c r="L120" i="59"/>
  <c r="N29" i="60"/>
  <c r="L119" i="59"/>
  <c r="N28" i="60"/>
  <c r="L118" i="59"/>
  <c r="N27" i="60"/>
  <c r="L117" i="59"/>
  <c r="N26" i="60"/>
  <c r="L116" i="59"/>
  <c r="N25" i="60"/>
  <c r="L115" i="59"/>
  <c r="N24" i="60"/>
  <c r="L114" i="59"/>
  <c r="N23" i="60"/>
  <c r="L113" i="59"/>
  <c r="N22" i="60"/>
  <c r="L112" i="59"/>
  <c r="N21" i="60"/>
  <c r="L111" i="59"/>
  <c r="N20" i="60"/>
  <c r="L110" i="59"/>
  <c r="N19" i="60"/>
  <c r="L109" i="59"/>
  <c r="N18" i="60"/>
  <c r="L108" i="59"/>
  <c r="N17" i="60"/>
  <c r="L107" i="59"/>
  <c r="N16" i="60"/>
  <c r="L106" i="59"/>
  <c r="N15" i="60"/>
  <c r="L105" i="59"/>
  <c r="N14" i="60"/>
  <c r="L104" i="59"/>
  <c r="L103" i="59"/>
  <c r="L102" i="59"/>
  <c r="L101" i="59"/>
  <c r="L100" i="59"/>
  <c r="L99" i="59"/>
  <c r="L98" i="59"/>
  <c r="L97" i="59"/>
  <c r="L96" i="59"/>
  <c r="L95" i="59"/>
  <c r="L94" i="59"/>
  <c r="L93" i="59"/>
  <c r="L92" i="59"/>
  <c r="M184" i="59"/>
  <c r="K183" i="59"/>
  <c r="M182" i="59"/>
  <c r="K181" i="59"/>
  <c r="M180" i="59"/>
  <c r="K179" i="59"/>
  <c r="M178" i="59"/>
  <c r="K177" i="59"/>
  <c r="M176" i="59"/>
  <c r="K175" i="59"/>
  <c r="M174" i="59"/>
  <c r="K173" i="59"/>
  <c r="M172" i="59"/>
  <c r="K171" i="59"/>
  <c r="M170" i="59"/>
  <c r="K169" i="59"/>
  <c r="M168" i="59"/>
  <c r="K167" i="59"/>
  <c r="M166" i="59"/>
  <c r="K165" i="59"/>
  <c r="M164" i="59"/>
  <c r="K163" i="59"/>
  <c r="M162" i="59"/>
  <c r="K161" i="59"/>
  <c r="M160" i="59"/>
  <c r="K159" i="59"/>
  <c r="M158" i="59"/>
  <c r="K157" i="59"/>
  <c r="M156" i="59"/>
  <c r="K155" i="59"/>
  <c r="M154" i="59"/>
  <c r="K153" i="59"/>
  <c r="M152" i="59"/>
  <c r="K151" i="59"/>
  <c r="M150" i="59"/>
  <c r="K149" i="59"/>
  <c r="M148" i="59"/>
  <c r="K147" i="59"/>
  <c r="M146" i="59"/>
  <c r="K145" i="59"/>
  <c r="M144" i="59"/>
  <c r="K143" i="59"/>
  <c r="M142" i="59"/>
  <c r="K141" i="59"/>
  <c r="M140" i="59"/>
  <c r="K139" i="59"/>
  <c r="M138" i="59"/>
  <c r="K137" i="59"/>
  <c r="M136" i="59"/>
  <c r="K135" i="59"/>
  <c r="M134" i="59"/>
  <c r="K133" i="59"/>
  <c r="M132" i="59"/>
  <c r="K131" i="59"/>
  <c r="M130" i="59"/>
  <c r="K129" i="59"/>
  <c r="M128" i="59"/>
  <c r="K127" i="59"/>
  <c r="M126" i="59"/>
  <c r="K125" i="59"/>
  <c r="M124" i="59"/>
  <c r="I104" i="59"/>
  <c r="K14" i="60"/>
  <c r="I108" i="59"/>
  <c r="K18" i="60"/>
  <c r="I112" i="59"/>
  <c r="K22" i="60"/>
  <c r="I116" i="59"/>
  <c r="K26" i="60"/>
  <c r="I120" i="59"/>
  <c r="K30" i="60"/>
  <c r="I128" i="59"/>
  <c r="K38" i="60"/>
  <c r="I132" i="59"/>
  <c r="I136" i="59"/>
  <c r="K46" i="60"/>
  <c r="I140" i="59"/>
  <c r="K50" i="60"/>
  <c r="I144" i="59"/>
  <c r="K54" i="60"/>
  <c r="I148" i="59"/>
  <c r="K58" i="60"/>
  <c r="I152" i="59"/>
  <c r="K62" i="60"/>
  <c r="I156" i="59"/>
  <c r="K66" i="60"/>
  <c r="I160" i="59"/>
  <c r="K70" i="60"/>
  <c r="I164" i="59"/>
  <c r="K74" i="60"/>
  <c r="I168" i="59"/>
  <c r="K78" i="60"/>
  <c r="I172" i="59"/>
  <c r="K82" i="60"/>
  <c r="I176" i="59"/>
  <c r="K86" i="60"/>
  <c r="I180" i="59"/>
  <c r="K90" i="60"/>
  <c r="I184" i="59"/>
  <c r="K94" i="60"/>
  <c r="I102" i="59"/>
  <c r="K16" i="60"/>
  <c r="I106" i="59"/>
  <c r="K20" i="60"/>
  <c r="I110" i="59"/>
  <c r="K24" i="60"/>
  <c r="I114" i="59"/>
  <c r="I118" i="59"/>
  <c r="K32" i="60"/>
  <c r="I122" i="59"/>
  <c r="K36" i="60"/>
  <c r="I126" i="59"/>
  <c r="K40" i="60"/>
  <c r="I130" i="59"/>
  <c r="K48" i="60"/>
  <c r="I138" i="59"/>
  <c r="K52" i="60"/>
  <c r="I142" i="59"/>
  <c r="K56" i="60"/>
  <c r="I146" i="59"/>
  <c r="K60" i="60"/>
  <c r="I150" i="59"/>
  <c r="K64" i="60"/>
  <c r="I154" i="59"/>
  <c r="K68" i="60"/>
  <c r="I158" i="59"/>
  <c r="K72" i="60"/>
  <c r="I162" i="59"/>
  <c r="K76" i="60"/>
  <c r="I166" i="59"/>
  <c r="K80" i="60"/>
  <c r="I170" i="59"/>
  <c r="K84" i="60"/>
  <c r="I174" i="59"/>
  <c r="K88" i="60"/>
  <c r="I178" i="59"/>
  <c r="I182" i="59"/>
  <c r="J62" i="60"/>
  <c r="H152" i="59"/>
  <c r="J58" i="60"/>
  <c r="H148" i="59"/>
  <c r="J54" i="60"/>
  <c r="H144" i="59"/>
  <c r="J50" i="60"/>
  <c r="H140" i="59"/>
  <c r="J46" i="60"/>
  <c r="H136" i="59"/>
  <c r="J42" i="60"/>
  <c r="H132" i="59"/>
  <c r="J38" i="60"/>
  <c r="H128" i="59"/>
  <c r="J34" i="60"/>
  <c r="H124" i="59"/>
  <c r="J30" i="60"/>
  <c r="H120" i="59"/>
  <c r="J26" i="60"/>
  <c r="H116" i="59"/>
  <c r="J22" i="60"/>
  <c r="H112" i="59"/>
  <c r="J18" i="60"/>
  <c r="H108" i="59"/>
  <c r="J14" i="60"/>
  <c r="H104" i="59"/>
  <c r="H100" i="59"/>
  <c r="H92" i="59"/>
  <c r="H185" i="59"/>
  <c r="J61" i="60"/>
  <c r="H151" i="59"/>
  <c r="J57" i="60"/>
  <c r="H147" i="59"/>
  <c r="J53" i="60"/>
  <c r="H143" i="59"/>
  <c r="J49" i="60"/>
  <c r="H139" i="59"/>
  <c r="J45" i="60"/>
  <c r="H135" i="59"/>
  <c r="J41" i="60"/>
  <c r="H131" i="59"/>
  <c r="J37" i="60"/>
  <c r="H127" i="59"/>
  <c r="J33" i="60"/>
  <c r="H123" i="59"/>
  <c r="J29" i="60"/>
  <c r="H119" i="59"/>
  <c r="J25" i="60"/>
  <c r="H115" i="59"/>
  <c r="J21" i="60"/>
  <c r="H111" i="59"/>
  <c r="J17" i="60"/>
  <c r="H107" i="59"/>
  <c r="H103" i="59"/>
  <c r="H99" i="59"/>
  <c r="H95" i="59"/>
  <c r="H98" i="59"/>
  <c r="J60" i="60"/>
  <c r="H150" i="59"/>
  <c r="J56" i="60"/>
  <c r="H146" i="59"/>
  <c r="J52" i="60"/>
  <c r="H142" i="59"/>
  <c r="J48" i="60"/>
  <c r="H138" i="59"/>
  <c r="J44" i="60"/>
  <c r="H134" i="59"/>
  <c r="J40" i="60"/>
  <c r="H130" i="59"/>
  <c r="J36" i="60"/>
  <c r="H126" i="59"/>
  <c r="J32" i="60"/>
  <c r="H122" i="59"/>
  <c r="J28" i="60"/>
  <c r="H118" i="59"/>
  <c r="J24" i="60"/>
  <c r="H114" i="59"/>
  <c r="J20" i="60"/>
  <c r="H110" i="59"/>
  <c r="J16" i="60"/>
  <c r="H106" i="59"/>
  <c r="H102" i="59"/>
  <c r="H184" i="59"/>
  <c r="H183" i="59"/>
  <c r="H182" i="59"/>
  <c r="H181" i="59"/>
  <c r="H180" i="59"/>
  <c r="H179" i="59"/>
  <c r="H178" i="59"/>
  <c r="H177" i="59"/>
  <c r="H176" i="59"/>
  <c r="H175" i="59"/>
  <c r="H174" i="59"/>
  <c r="H173" i="59"/>
  <c r="H172" i="59"/>
  <c r="H171" i="59"/>
  <c r="H170" i="59"/>
  <c r="H169" i="59"/>
  <c r="H168" i="59"/>
  <c r="H167" i="59"/>
  <c r="H166" i="59"/>
  <c r="H165" i="59"/>
  <c r="H164" i="59"/>
  <c r="H163" i="59"/>
  <c r="H162" i="59"/>
  <c r="H161" i="59"/>
  <c r="H160" i="59"/>
  <c r="H159" i="59"/>
  <c r="H158" i="59"/>
  <c r="H157" i="59"/>
  <c r="H156" i="59"/>
  <c r="H155" i="59"/>
  <c r="H154" i="59"/>
  <c r="H96" i="59"/>
  <c r="J63" i="60"/>
  <c r="H153" i="59"/>
  <c r="J59" i="60"/>
  <c r="H149" i="59"/>
  <c r="J55" i="60"/>
  <c r="H145" i="59"/>
  <c r="J51" i="60"/>
  <c r="H141" i="59"/>
  <c r="J47" i="60"/>
  <c r="H137" i="59"/>
  <c r="J43" i="60"/>
  <c r="H133" i="59"/>
  <c r="J39" i="60"/>
  <c r="H129" i="59"/>
  <c r="J35" i="60"/>
  <c r="H125" i="59"/>
  <c r="J31" i="60"/>
  <c r="H121" i="59"/>
  <c r="J27" i="60"/>
  <c r="H117" i="59"/>
  <c r="J23" i="60"/>
  <c r="H113" i="59"/>
  <c r="J19" i="60"/>
  <c r="H109" i="59"/>
  <c r="J15" i="60"/>
  <c r="H105" i="59"/>
  <c r="H101" i="59"/>
  <c r="H97" i="59"/>
  <c r="H93" i="59"/>
  <c r="H94" i="59"/>
  <c r="E100" i="59"/>
  <c r="C98" i="59"/>
  <c r="E96" i="59"/>
  <c r="C94" i="59"/>
  <c r="E92" i="59"/>
  <c r="E184" i="59"/>
  <c r="D183" i="59"/>
  <c r="C182" i="59"/>
  <c r="E180" i="59"/>
  <c r="D179" i="59"/>
  <c r="C178" i="59"/>
  <c r="E176" i="59"/>
  <c r="D175" i="59"/>
  <c r="C174" i="59"/>
  <c r="E172" i="59"/>
  <c r="D171" i="59"/>
  <c r="C170" i="59"/>
  <c r="E168" i="59"/>
  <c r="D167" i="59"/>
  <c r="C166" i="59"/>
  <c r="E164" i="59"/>
  <c r="D163" i="59"/>
  <c r="C162" i="59"/>
  <c r="E160" i="59"/>
  <c r="D159" i="59"/>
  <c r="C158" i="59"/>
  <c r="E156" i="59"/>
  <c r="D155" i="59"/>
  <c r="C154" i="59"/>
  <c r="E152" i="59"/>
  <c r="D151" i="59"/>
  <c r="C150" i="59"/>
  <c r="E148" i="59"/>
  <c r="D147" i="59"/>
  <c r="C146" i="59"/>
  <c r="E144" i="59"/>
  <c r="D143" i="59"/>
  <c r="C142" i="59"/>
  <c r="E140" i="59"/>
  <c r="D139" i="59"/>
  <c r="C138" i="59"/>
  <c r="E136" i="59"/>
  <c r="D135" i="59"/>
  <c r="C134" i="59"/>
  <c r="C132" i="59"/>
  <c r="D129" i="59"/>
  <c r="E126" i="59"/>
  <c r="C124" i="59"/>
  <c r="D121" i="59"/>
  <c r="E118" i="59"/>
  <c r="C116" i="59"/>
  <c r="D113" i="59"/>
  <c r="E110" i="59"/>
  <c r="C108" i="59"/>
  <c r="D105" i="59"/>
  <c r="E102" i="59"/>
  <c r="E185" i="59"/>
  <c r="G95" i="60"/>
  <c r="F42" i="60"/>
  <c r="D132" i="59"/>
  <c r="E41" i="60"/>
  <c r="C131" i="59"/>
  <c r="G39" i="60"/>
  <c r="E129" i="59"/>
  <c r="F38" i="60"/>
  <c r="D128" i="59"/>
  <c r="E37" i="60"/>
  <c r="C127" i="59"/>
  <c r="G35" i="60"/>
  <c r="E125" i="59"/>
  <c r="F34" i="60"/>
  <c r="D124" i="59"/>
  <c r="E33" i="60"/>
  <c r="C123" i="59"/>
  <c r="G31" i="60"/>
  <c r="E121" i="59"/>
  <c r="F30" i="60"/>
  <c r="D120" i="59"/>
  <c r="E29" i="60"/>
  <c r="C119" i="59"/>
  <c r="G27" i="60"/>
  <c r="E117" i="59"/>
  <c r="F26" i="60"/>
  <c r="D116" i="59"/>
  <c r="E25" i="60"/>
  <c r="C115" i="59"/>
  <c r="G23" i="60"/>
  <c r="E113" i="59"/>
  <c r="F22" i="60"/>
  <c r="D112" i="59"/>
  <c r="E21" i="60"/>
  <c r="C111" i="59"/>
  <c r="G19" i="60"/>
  <c r="E109" i="59"/>
  <c r="F18" i="60"/>
  <c r="D108" i="59"/>
  <c r="E17" i="60"/>
  <c r="C107" i="59"/>
  <c r="G15" i="60"/>
  <c r="E105" i="59"/>
  <c r="F14" i="60"/>
  <c r="D104" i="59"/>
  <c r="C103" i="59"/>
  <c r="E101" i="59"/>
  <c r="C99" i="59"/>
  <c r="E97" i="59"/>
  <c r="C95" i="59"/>
  <c r="E93" i="59"/>
  <c r="D184" i="59"/>
  <c r="C183" i="59"/>
  <c r="E181" i="59"/>
  <c r="D180" i="59"/>
  <c r="C179" i="59"/>
  <c r="E177" i="59"/>
  <c r="D176" i="59"/>
  <c r="C175" i="59"/>
  <c r="E173" i="59"/>
  <c r="D172" i="59"/>
  <c r="C171" i="59"/>
  <c r="E169" i="59"/>
  <c r="D168" i="59"/>
  <c r="C167" i="59"/>
  <c r="E165" i="59"/>
  <c r="D164" i="59"/>
  <c r="C163" i="59"/>
  <c r="E161" i="59"/>
  <c r="D160" i="59"/>
  <c r="C159" i="59"/>
  <c r="E157" i="59"/>
  <c r="D156" i="59"/>
  <c r="C155" i="59"/>
  <c r="E153" i="59"/>
  <c r="D152" i="59"/>
  <c r="C151" i="59"/>
  <c r="E149" i="59"/>
  <c r="D148" i="59"/>
  <c r="C147" i="59"/>
  <c r="E145" i="59"/>
  <c r="D144" i="59"/>
  <c r="C143" i="59"/>
  <c r="E141" i="59"/>
  <c r="D140" i="59"/>
  <c r="C139" i="59"/>
  <c r="E137" i="59"/>
  <c r="D136" i="59"/>
  <c r="C135" i="59"/>
  <c r="E133" i="59"/>
  <c r="D131" i="59"/>
  <c r="E128" i="59"/>
  <c r="C126" i="59"/>
  <c r="D123" i="59"/>
  <c r="E120" i="59"/>
  <c r="C118" i="59"/>
  <c r="D115" i="59"/>
  <c r="E112" i="59"/>
  <c r="C110" i="59"/>
  <c r="D107" i="59"/>
  <c r="E104" i="59"/>
  <c r="C102" i="59"/>
  <c r="F95" i="60"/>
  <c r="D185" i="59"/>
  <c r="C100" i="59"/>
  <c r="E98" i="59"/>
  <c r="C96" i="59"/>
  <c r="E94" i="59"/>
  <c r="C92" i="59"/>
  <c r="C184" i="59"/>
  <c r="E182" i="59"/>
  <c r="D181" i="59"/>
  <c r="C180" i="59"/>
  <c r="E178" i="59"/>
  <c r="D177" i="59"/>
  <c r="C176" i="59"/>
  <c r="E174" i="59"/>
  <c r="D173" i="59"/>
  <c r="C172" i="59"/>
  <c r="E170" i="59"/>
  <c r="D169" i="59"/>
  <c r="C168" i="59"/>
  <c r="E166" i="59"/>
  <c r="D165" i="59"/>
  <c r="C164" i="59"/>
  <c r="E162" i="59"/>
  <c r="D161" i="59"/>
  <c r="C160" i="59"/>
  <c r="E158" i="59"/>
  <c r="D157" i="59"/>
  <c r="C156" i="59"/>
  <c r="E154" i="59"/>
  <c r="D153" i="59"/>
  <c r="C152" i="59"/>
  <c r="E150" i="59"/>
  <c r="D149" i="59"/>
  <c r="C148" i="59"/>
  <c r="E146" i="59"/>
  <c r="D145" i="59"/>
  <c r="C144" i="59"/>
  <c r="E142" i="59"/>
  <c r="D141" i="59"/>
  <c r="C140" i="59"/>
  <c r="E138" i="59"/>
  <c r="D137" i="59"/>
  <c r="C136" i="59"/>
  <c r="E134" i="59"/>
  <c r="D133" i="59"/>
  <c r="E130" i="59"/>
  <c r="C128" i="59"/>
  <c r="D125" i="59"/>
  <c r="E122" i="59"/>
  <c r="C120" i="59"/>
  <c r="D117" i="59"/>
  <c r="E114" i="59"/>
  <c r="C112" i="59"/>
  <c r="D109" i="59"/>
  <c r="E106" i="59"/>
  <c r="C104" i="59"/>
  <c r="D101" i="59"/>
  <c r="D100" i="59"/>
  <c r="D99" i="59"/>
  <c r="D98" i="59"/>
  <c r="D97" i="59"/>
  <c r="D96" i="59"/>
  <c r="D95" i="59"/>
  <c r="D94" i="59"/>
  <c r="D93" i="59"/>
  <c r="D92" i="59"/>
  <c r="E95" i="60"/>
  <c r="C185" i="59"/>
  <c r="E43" i="60"/>
  <c r="C133" i="59"/>
  <c r="G41" i="60"/>
  <c r="E131" i="59"/>
  <c r="F40" i="60"/>
  <c r="D130" i="59"/>
  <c r="E39" i="60"/>
  <c r="C129" i="59"/>
  <c r="G37" i="60"/>
  <c r="E127" i="59"/>
  <c r="F36" i="60"/>
  <c r="D126" i="59"/>
  <c r="E35" i="60"/>
  <c r="C125" i="59"/>
  <c r="G33" i="60"/>
  <c r="E123" i="59"/>
  <c r="F32" i="60"/>
  <c r="D122" i="59"/>
  <c r="E31" i="60"/>
  <c r="C121" i="59"/>
  <c r="G29" i="60"/>
  <c r="E119" i="59"/>
  <c r="F28" i="60"/>
  <c r="D118" i="59"/>
  <c r="E27" i="60"/>
  <c r="C117" i="59"/>
  <c r="G25" i="60"/>
  <c r="E115" i="59"/>
  <c r="F24" i="60"/>
  <c r="D114" i="59"/>
  <c r="E23" i="60"/>
  <c r="C113" i="59"/>
  <c r="G21" i="60"/>
  <c r="E111" i="59"/>
  <c r="F20" i="60"/>
  <c r="D110" i="59"/>
  <c r="E19" i="60"/>
  <c r="C109" i="59"/>
  <c r="G17" i="60"/>
  <c r="E107" i="59"/>
  <c r="F16" i="60"/>
  <c r="D106" i="59"/>
  <c r="E15" i="60"/>
  <c r="C105" i="59"/>
  <c r="E103" i="59"/>
  <c r="D102" i="59"/>
  <c r="C101" i="59"/>
  <c r="E99" i="59"/>
  <c r="C97" i="59"/>
  <c r="E95" i="59"/>
  <c r="C93" i="59"/>
  <c r="E183" i="59"/>
  <c r="D182" i="59"/>
  <c r="C181" i="59"/>
  <c r="E179" i="59"/>
  <c r="D178" i="59"/>
  <c r="C177" i="59"/>
  <c r="E175" i="59"/>
  <c r="D174" i="59"/>
  <c r="C173" i="59"/>
  <c r="E171" i="59"/>
  <c r="D170" i="59"/>
  <c r="C169" i="59"/>
  <c r="E167" i="59"/>
  <c r="D166" i="59"/>
  <c r="C165" i="59"/>
  <c r="E163" i="59"/>
  <c r="D162" i="59"/>
  <c r="C161" i="59"/>
  <c r="E159" i="59"/>
  <c r="D158" i="59"/>
  <c r="C157" i="59"/>
  <c r="E155" i="59"/>
  <c r="D154" i="59"/>
  <c r="C153" i="59"/>
  <c r="E151" i="59"/>
  <c r="D150" i="59"/>
  <c r="C149" i="59"/>
  <c r="E147" i="59"/>
  <c r="D146" i="59"/>
  <c r="C145" i="59"/>
  <c r="E143" i="59"/>
  <c r="D142" i="59"/>
  <c r="C141" i="59"/>
  <c r="E139" i="59"/>
  <c r="D138" i="59"/>
  <c r="C137" i="59"/>
  <c r="E135" i="59"/>
  <c r="D134" i="59"/>
  <c r="E132" i="59"/>
  <c r="C130" i="59"/>
  <c r="D127" i="59"/>
  <c r="E124" i="59"/>
  <c r="C122" i="59"/>
  <c r="D119" i="59"/>
  <c r="E116" i="59"/>
  <c r="C114" i="59"/>
  <c r="D111" i="59"/>
  <c r="E108" i="59"/>
  <c r="C106" i="59"/>
  <c r="D103" i="59"/>
  <c r="CN63" i="61"/>
  <c r="CN20" i="61"/>
  <c r="V198" i="61"/>
  <c r="W198" i="61" s="1"/>
  <c r="C93" i="60"/>
  <c r="U197" i="61"/>
  <c r="B92" i="60"/>
  <c r="T196" i="61"/>
  <c r="W196" i="61" s="1"/>
  <c r="A91" i="60"/>
  <c r="V194" i="61"/>
  <c r="C89" i="60"/>
  <c r="U193" i="61"/>
  <c r="W193" i="61" s="1"/>
  <c r="B88" i="60"/>
  <c r="T192" i="61"/>
  <c r="W192" i="61" s="1"/>
  <c r="A87" i="60"/>
  <c r="V190" i="61"/>
  <c r="C85" i="60"/>
  <c r="U189" i="61"/>
  <c r="B84" i="60"/>
  <c r="T188" i="61"/>
  <c r="W188" i="61" s="1"/>
  <c r="A83" i="60"/>
  <c r="V186" i="61"/>
  <c r="C81" i="60"/>
  <c r="U185" i="61"/>
  <c r="B80" i="60"/>
  <c r="T184" i="61"/>
  <c r="W184" i="61" s="1"/>
  <c r="A79" i="60"/>
  <c r="V182" i="61"/>
  <c r="W182" i="61" s="1"/>
  <c r="C77" i="60"/>
  <c r="U181" i="61"/>
  <c r="B76" i="60"/>
  <c r="T180" i="61"/>
  <c r="W180" i="61" s="1"/>
  <c r="A75" i="60"/>
  <c r="V178" i="61"/>
  <c r="W178" i="61" s="1"/>
  <c r="C73" i="60"/>
  <c r="U177" i="61"/>
  <c r="W177" i="61" s="1"/>
  <c r="B72" i="60"/>
  <c r="T176" i="61"/>
  <c r="W176" i="61" s="1"/>
  <c r="A71" i="60"/>
  <c r="V174" i="61"/>
  <c r="W174" i="61" s="1"/>
  <c r="C69" i="60"/>
  <c r="U173" i="61"/>
  <c r="W173" i="61" s="1"/>
  <c r="B68" i="60"/>
  <c r="T172" i="61"/>
  <c r="W172" i="61" s="1"/>
  <c r="A67" i="60"/>
  <c r="V170" i="61"/>
  <c r="C65" i="60"/>
  <c r="U169" i="61"/>
  <c r="W169" i="61" s="1"/>
  <c r="B64" i="60"/>
  <c r="T168" i="61"/>
  <c r="A63" i="60"/>
  <c r="V166" i="61"/>
  <c r="C61" i="60"/>
  <c r="U165" i="61"/>
  <c r="B60" i="60"/>
  <c r="T164" i="61"/>
  <c r="A59" i="60"/>
  <c r="V162" i="61"/>
  <c r="C57" i="60"/>
  <c r="U161" i="61"/>
  <c r="B56" i="60"/>
  <c r="T160" i="61"/>
  <c r="A55" i="60"/>
  <c r="V158" i="61"/>
  <c r="C53" i="60"/>
  <c r="U157" i="61"/>
  <c r="B52" i="60"/>
  <c r="T156" i="61"/>
  <c r="A51" i="60"/>
  <c r="V154" i="61"/>
  <c r="C49" i="60"/>
  <c r="U153" i="61"/>
  <c r="B48" i="60"/>
  <c r="T152" i="61"/>
  <c r="A47" i="60"/>
  <c r="V150" i="61"/>
  <c r="C45" i="60"/>
  <c r="U149" i="61"/>
  <c r="B44" i="60"/>
  <c r="T148" i="61"/>
  <c r="A43" i="60"/>
  <c r="V146" i="61"/>
  <c r="C41" i="60"/>
  <c r="U145" i="61"/>
  <c r="B40" i="60"/>
  <c r="T144" i="61"/>
  <c r="A39" i="60"/>
  <c r="V142" i="61"/>
  <c r="C37" i="60"/>
  <c r="U141" i="61"/>
  <c r="B36" i="60"/>
  <c r="T140" i="61"/>
  <c r="A35" i="60"/>
  <c r="V138" i="61"/>
  <c r="C33" i="60"/>
  <c r="U137" i="61"/>
  <c r="B32" i="60"/>
  <c r="T136" i="61"/>
  <c r="A31" i="60"/>
  <c r="V134" i="61"/>
  <c r="C29" i="60"/>
  <c r="U133" i="61"/>
  <c r="B28" i="60"/>
  <c r="U129" i="61"/>
  <c r="B24" i="60"/>
  <c r="C94" i="60"/>
  <c r="B93" i="60"/>
  <c r="A92" i="60"/>
  <c r="C90" i="60"/>
  <c r="B89" i="60"/>
  <c r="A88" i="60"/>
  <c r="C86" i="60"/>
  <c r="B85" i="60"/>
  <c r="A84" i="60"/>
  <c r="C82" i="60"/>
  <c r="B81" i="60"/>
  <c r="A80" i="60"/>
  <c r="C78" i="60"/>
  <c r="B77" i="60"/>
  <c r="A76" i="60"/>
  <c r="C74" i="60"/>
  <c r="B73" i="60"/>
  <c r="A72" i="60"/>
  <c r="C70" i="60"/>
  <c r="B69" i="60"/>
  <c r="A68" i="60"/>
  <c r="C66" i="60"/>
  <c r="B65" i="60"/>
  <c r="A64" i="60"/>
  <c r="A62" i="60"/>
  <c r="B55" i="60"/>
  <c r="A50" i="60"/>
  <c r="C44" i="60"/>
  <c r="B39" i="60"/>
  <c r="A34" i="60"/>
  <c r="C28" i="60"/>
  <c r="B23" i="60"/>
  <c r="A18" i="60"/>
  <c r="T132" i="61"/>
  <c r="A27" i="60"/>
  <c r="T128" i="61"/>
  <c r="A23" i="60"/>
  <c r="U125" i="61"/>
  <c r="B20" i="60"/>
  <c r="V122" i="61"/>
  <c r="C17" i="60"/>
  <c r="V118" i="61"/>
  <c r="T116" i="61"/>
  <c r="U113" i="61"/>
  <c r="V110" i="61"/>
  <c r="T108" i="61"/>
  <c r="W197" i="61"/>
  <c r="W189" i="61"/>
  <c r="W185" i="61"/>
  <c r="W181" i="61"/>
  <c r="T165" i="61"/>
  <c r="W165" i="61" s="1"/>
  <c r="A60" i="60"/>
  <c r="V163" i="61"/>
  <c r="C58" i="60"/>
  <c r="U162" i="61"/>
  <c r="B57" i="60"/>
  <c r="T161" i="61"/>
  <c r="A56" i="60"/>
  <c r="V159" i="61"/>
  <c r="C54" i="60"/>
  <c r="U158" i="61"/>
  <c r="B53" i="60"/>
  <c r="T157" i="61"/>
  <c r="W157" i="61" s="1"/>
  <c r="A52" i="60"/>
  <c r="V155" i="61"/>
  <c r="C50" i="60"/>
  <c r="U154" i="61"/>
  <c r="B49" i="60"/>
  <c r="T153" i="61"/>
  <c r="W153" i="61" s="1"/>
  <c r="A48" i="60"/>
  <c r="V151" i="61"/>
  <c r="C46" i="60"/>
  <c r="U150" i="61"/>
  <c r="B45" i="60"/>
  <c r="T149" i="61"/>
  <c r="W149" i="61" s="1"/>
  <c r="A44" i="60"/>
  <c r="V147" i="61"/>
  <c r="C42" i="60"/>
  <c r="U146" i="61"/>
  <c r="B41" i="60"/>
  <c r="T145" i="61"/>
  <c r="A40" i="60"/>
  <c r="V143" i="61"/>
  <c r="C38" i="60"/>
  <c r="U142" i="61"/>
  <c r="B37" i="60"/>
  <c r="T141" i="61"/>
  <c r="W141" i="61" s="1"/>
  <c r="A36" i="60"/>
  <c r="V139" i="61"/>
  <c r="C34" i="60"/>
  <c r="U138" i="61"/>
  <c r="B33" i="60"/>
  <c r="T137" i="61"/>
  <c r="W137" i="61" s="1"/>
  <c r="A32" i="60"/>
  <c r="V135" i="61"/>
  <c r="C30" i="60"/>
  <c r="U134" i="61"/>
  <c r="B29" i="60"/>
  <c r="T133" i="61"/>
  <c r="W133" i="61" s="1"/>
  <c r="A28" i="60"/>
  <c r="V131" i="61"/>
  <c r="C26" i="60"/>
  <c r="U130" i="61"/>
  <c r="B25" i="60"/>
  <c r="T129" i="61"/>
  <c r="A24" i="60"/>
  <c r="V127" i="61"/>
  <c r="C22" i="60"/>
  <c r="U126" i="61"/>
  <c r="B21" i="60"/>
  <c r="T125" i="61"/>
  <c r="W125" i="61" s="1"/>
  <c r="A20" i="60"/>
  <c r="V123" i="61"/>
  <c r="C18" i="60"/>
  <c r="U122" i="61"/>
  <c r="B17" i="60"/>
  <c r="T121" i="61"/>
  <c r="A16" i="60"/>
  <c r="V119" i="61"/>
  <c r="C14" i="60"/>
  <c r="U118" i="61"/>
  <c r="T117" i="61"/>
  <c r="V115" i="61"/>
  <c r="U114" i="61"/>
  <c r="T113" i="61"/>
  <c r="W113" i="61" s="1"/>
  <c r="V111" i="61"/>
  <c r="U110" i="61"/>
  <c r="T109" i="61"/>
  <c r="W105" i="61"/>
  <c r="W101" i="61"/>
  <c r="W97" i="61"/>
  <c r="W93" i="61"/>
  <c r="W89" i="61"/>
  <c r="W85" i="61"/>
  <c r="W81" i="61"/>
  <c r="W77" i="61"/>
  <c r="W73" i="61"/>
  <c r="W69" i="61"/>
  <c r="W65" i="61"/>
  <c r="W61" i="61"/>
  <c r="W57" i="61"/>
  <c r="W53" i="61"/>
  <c r="W49" i="61"/>
  <c r="W45" i="61"/>
  <c r="W41" i="61"/>
  <c r="W37" i="61"/>
  <c r="W33" i="61"/>
  <c r="W29" i="61"/>
  <c r="W25" i="61"/>
  <c r="W21" i="61"/>
  <c r="W17" i="61"/>
  <c r="W13" i="61"/>
  <c r="B94" i="60"/>
  <c r="A93" i="60"/>
  <c r="C91" i="60"/>
  <c r="B90" i="60"/>
  <c r="A89" i="60"/>
  <c r="C87" i="60"/>
  <c r="B86" i="60"/>
  <c r="A85" i="60"/>
  <c r="C83" i="60"/>
  <c r="B82" i="60"/>
  <c r="A81" i="60"/>
  <c r="C79" i="60"/>
  <c r="B78" i="60"/>
  <c r="A77" i="60"/>
  <c r="C75" i="60"/>
  <c r="B74" i="60"/>
  <c r="A73" i="60"/>
  <c r="C71" i="60"/>
  <c r="B70" i="60"/>
  <c r="A69" i="60"/>
  <c r="C67" i="60"/>
  <c r="B66" i="60"/>
  <c r="A65" i="60"/>
  <c r="B63" i="60"/>
  <c r="B59" i="60"/>
  <c r="A54" i="60"/>
  <c r="C48" i="60"/>
  <c r="B43" i="60"/>
  <c r="A38" i="60"/>
  <c r="C32" i="60"/>
  <c r="B27" i="60"/>
  <c r="A22" i="60"/>
  <c r="C16" i="60"/>
  <c r="T120" i="61"/>
  <c r="A15" i="60"/>
  <c r="W194" i="61"/>
  <c r="W190" i="61"/>
  <c r="W186" i="61"/>
  <c r="W170" i="61"/>
  <c r="V168" i="61"/>
  <c r="C63" i="60"/>
  <c r="U167" i="61"/>
  <c r="W167" i="61" s="1"/>
  <c r="B62" i="60"/>
  <c r="T166" i="61"/>
  <c r="A61" i="60"/>
  <c r="V164" i="61"/>
  <c r="C59" i="60"/>
  <c r="U163" i="61"/>
  <c r="W163" i="61" s="1"/>
  <c r="B58" i="60"/>
  <c r="T162" i="61"/>
  <c r="A57" i="60"/>
  <c r="V160" i="61"/>
  <c r="C55" i="60"/>
  <c r="U159" i="61"/>
  <c r="B54" i="60"/>
  <c r="T158" i="61"/>
  <c r="A53" i="60"/>
  <c r="V156" i="61"/>
  <c r="C51" i="60"/>
  <c r="U155" i="61"/>
  <c r="B50" i="60"/>
  <c r="T154" i="61"/>
  <c r="A49" i="60"/>
  <c r="V152" i="61"/>
  <c r="C47" i="60"/>
  <c r="U151" i="61"/>
  <c r="B46" i="60"/>
  <c r="T150" i="61"/>
  <c r="A45" i="60"/>
  <c r="V148" i="61"/>
  <c r="C43" i="60"/>
  <c r="U147" i="61"/>
  <c r="B42" i="60"/>
  <c r="T146" i="61"/>
  <c r="A41" i="60"/>
  <c r="V144" i="61"/>
  <c r="C39" i="60"/>
  <c r="U143" i="61"/>
  <c r="B38" i="60"/>
  <c r="T142" i="61"/>
  <c r="A37" i="60"/>
  <c r="V140" i="61"/>
  <c r="C35" i="60"/>
  <c r="U139" i="61"/>
  <c r="B34" i="60"/>
  <c r="T138" i="61"/>
  <c r="A33" i="60"/>
  <c r="V136" i="61"/>
  <c r="C31" i="60"/>
  <c r="U135" i="61"/>
  <c r="B30" i="60"/>
  <c r="T134" i="61"/>
  <c r="A29" i="60"/>
  <c r="V132" i="61"/>
  <c r="C27" i="60"/>
  <c r="U131" i="61"/>
  <c r="W131" i="61" s="1"/>
  <c r="B26" i="60"/>
  <c r="T130" i="61"/>
  <c r="A25" i="60"/>
  <c r="V128" i="61"/>
  <c r="C23" i="60"/>
  <c r="U127" i="61"/>
  <c r="B22" i="60"/>
  <c r="T126" i="61"/>
  <c r="A21" i="60"/>
  <c r="V124" i="61"/>
  <c r="C19" i="60"/>
  <c r="U123" i="61"/>
  <c r="W123" i="61" s="1"/>
  <c r="B18" i="60"/>
  <c r="T122" i="61"/>
  <c r="A17" i="60"/>
  <c r="V120" i="61"/>
  <c r="C15" i="60"/>
  <c r="U119" i="61"/>
  <c r="B14" i="60"/>
  <c r="T118" i="61"/>
  <c r="V116" i="61"/>
  <c r="U115" i="61"/>
  <c r="T114" i="61"/>
  <c r="V112" i="61"/>
  <c r="U111" i="61"/>
  <c r="T110" i="61"/>
  <c r="V108" i="61"/>
  <c r="W106" i="61"/>
  <c r="W102" i="61"/>
  <c r="W98" i="61"/>
  <c r="W94" i="61"/>
  <c r="W90" i="61"/>
  <c r="W86" i="61"/>
  <c r="W82" i="61"/>
  <c r="W78" i="61"/>
  <c r="W74" i="61"/>
  <c r="W70" i="61"/>
  <c r="W66" i="61"/>
  <c r="W62" i="61"/>
  <c r="W58" i="61"/>
  <c r="W54" i="61"/>
  <c r="W50" i="61"/>
  <c r="W46" i="61"/>
  <c r="W42" i="61"/>
  <c r="W38" i="61"/>
  <c r="W34" i="61"/>
  <c r="W30" i="61"/>
  <c r="W26" i="61"/>
  <c r="W22" i="61"/>
  <c r="W18" i="61"/>
  <c r="W14" i="61"/>
  <c r="W10" i="61"/>
  <c r="A94" i="60"/>
  <c r="C92" i="60"/>
  <c r="B91" i="60"/>
  <c r="A90" i="60"/>
  <c r="C88" i="60"/>
  <c r="B87" i="60"/>
  <c r="A86" i="60"/>
  <c r="C84" i="60"/>
  <c r="B83" i="60"/>
  <c r="A82" i="60"/>
  <c r="C80" i="60"/>
  <c r="B79" i="60"/>
  <c r="A78" i="60"/>
  <c r="C76" i="60"/>
  <c r="B75" i="60"/>
  <c r="A74" i="60"/>
  <c r="C72" i="60"/>
  <c r="B71" i="60"/>
  <c r="A70" i="60"/>
  <c r="C68" i="60"/>
  <c r="B67" i="60"/>
  <c r="A66" i="60"/>
  <c r="C64" i="60"/>
  <c r="B61" i="60"/>
  <c r="A58" i="60"/>
  <c r="C52" i="60"/>
  <c r="B47" i="60"/>
  <c r="A42" i="60"/>
  <c r="C36" i="60"/>
  <c r="B31" i="60"/>
  <c r="A26" i="60"/>
  <c r="C20" i="60"/>
  <c r="B15" i="60"/>
  <c r="V130" i="61"/>
  <c r="C25" i="60"/>
  <c r="V126" i="61"/>
  <c r="C21" i="60"/>
  <c r="T124" i="61"/>
  <c r="A19" i="60"/>
  <c r="U121" i="61"/>
  <c r="B16" i="60"/>
  <c r="U117" i="61"/>
  <c r="V114" i="61"/>
  <c r="T112" i="61"/>
  <c r="U109" i="61"/>
  <c r="W8" i="61"/>
  <c r="W199" i="61"/>
  <c r="W195" i="61"/>
  <c r="W191" i="61"/>
  <c r="W159" i="61"/>
  <c r="W155" i="61"/>
  <c r="W147" i="61"/>
  <c r="W143" i="61"/>
  <c r="W139" i="61"/>
  <c r="U112" i="61"/>
  <c r="T111" i="61"/>
  <c r="V109" i="61"/>
  <c r="U108" i="61"/>
  <c r="W107" i="61"/>
  <c r="W103" i="61"/>
  <c r="W99" i="61"/>
  <c r="W95" i="61"/>
  <c r="W91" i="61"/>
  <c r="W87" i="61"/>
  <c r="W83" i="61"/>
  <c r="W79" i="61"/>
  <c r="W75" i="61"/>
  <c r="W71" i="61"/>
  <c r="W67" i="61"/>
  <c r="W63" i="61"/>
  <c r="W59" i="61"/>
  <c r="W55" i="61"/>
  <c r="W51" i="61"/>
  <c r="W47" i="61"/>
  <c r="W43" i="61"/>
  <c r="W39" i="61"/>
  <c r="W35" i="61"/>
  <c r="W31" i="61"/>
  <c r="W27" i="61"/>
  <c r="W23" i="61"/>
  <c r="W19" i="61"/>
  <c r="W15" i="61"/>
  <c r="W11" i="61"/>
  <c r="C62" i="60"/>
  <c r="C60" i="60"/>
  <c r="C56" i="60"/>
  <c r="B51" i="60"/>
  <c r="A46" i="60"/>
  <c r="C40" i="60"/>
  <c r="B35" i="60"/>
  <c r="A30" i="60"/>
  <c r="C24" i="60"/>
  <c r="B19" i="60"/>
  <c r="A14" i="60"/>
  <c r="I28" i="60"/>
  <c r="G118" i="59"/>
  <c r="I24" i="60"/>
  <c r="G114" i="59"/>
  <c r="I20" i="60"/>
  <c r="G110" i="59"/>
  <c r="I16" i="60"/>
  <c r="G106" i="59"/>
  <c r="G102" i="59"/>
  <c r="G184" i="59"/>
  <c r="G183" i="59"/>
  <c r="G182" i="59"/>
  <c r="G181" i="59"/>
  <c r="G180" i="59"/>
  <c r="G179" i="59"/>
  <c r="G178" i="59"/>
  <c r="G177" i="59"/>
  <c r="G176" i="59"/>
  <c r="G175" i="59"/>
  <c r="G174" i="59"/>
  <c r="G173" i="59"/>
  <c r="G172" i="59"/>
  <c r="G171" i="59"/>
  <c r="G170" i="59"/>
  <c r="G169" i="59"/>
  <c r="G168" i="59"/>
  <c r="G167" i="59"/>
  <c r="G166" i="59"/>
  <c r="G165" i="59"/>
  <c r="G164" i="59"/>
  <c r="G163" i="59"/>
  <c r="G162" i="59"/>
  <c r="G161" i="59"/>
  <c r="G160" i="59"/>
  <c r="G159" i="59"/>
  <c r="G158" i="59"/>
  <c r="G157" i="59"/>
  <c r="G156" i="59"/>
  <c r="G155" i="59"/>
  <c r="G154" i="59"/>
  <c r="G153" i="59"/>
  <c r="G152" i="59"/>
  <c r="G151" i="59"/>
  <c r="G150" i="59"/>
  <c r="G149" i="59"/>
  <c r="G148" i="59"/>
  <c r="G147" i="59"/>
  <c r="G146" i="59"/>
  <c r="G145" i="59"/>
  <c r="G144" i="59"/>
  <c r="G143" i="59"/>
  <c r="G142" i="59"/>
  <c r="G141" i="59"/>
  <c r="G140" i="59"/>
  <c r="G139" i="59"/>
  <c r="G138" i="59"/>
  <c r="G137" i="59"/>
  <c r="G136" i="59"/>
  <c r="G135" i="59"/>
  <c r="G134" i="59"/>
  <c r="G133" i="59"/>
  <c r="G132" i="59"/>
  <c r="G131" i="59"/>
  <c r="G130" i="59"/>
  <c r="G129" i="59"/>
  <c r="G128" i="59"/>
  <c r="G127" i="59"/>
  <c r="G126" i="59"/>
  <c r="G125" i="59"/>
  <c r="G124" i="59"/>
  <c r="G123" i="59"/>
  <c r="G122" i="59"/>
  <c r="G121" i="59"/>
  <c r="G105" i="59"/>
  <c r="G117" i="59"/>
  <c r="G101" i="59"/>
  <c r="G100" i="59"/>
  <c r="G99" i="59"/>
  <c r="G98" i="59"/>
  <c r="G97" i="59"/>
  <c r="G96" i="59"/>
  <c r="G95" i="59"/>
  <c r="G94" i="59"/>
  <c r="G93" i="59"/>
  <c r="G92" i="59"/>
  <c r="G120" i="59"/>
  <c r="I30" i="60"/>
  <c r="G116" i="59"/>
  <c r="I26" i="60"/>
  <c r="G112" i="59"/>
  <c r="I22" i="60"/>
  <c r="G108" i="59"/>
  <c r="I18" i="60"/>
  <c r="G104" i="59"/>
  <c r="I14" i="60"/>
  <c r="G113" i="59"/>
  <c r="I29" i="60"/>
  <c r="G119" i="59"/>
  <c r="I25" i="60"/>
  <c r="G115" i="59"/>
  <c r="I21" i="60"/>
  <c r="G111" i="59"/>
  <c r="I17" i="60"/>
  <c r="G107" i="59"/>
  <c r="G103" i="59"/>
  <c r="G109" i="59"/>
  <c r="I95" i="60"/>
  <c r="DN23" i="61"/>
  <c r="M23" i="61" s="1"/>
  <c r="J8" i="59" s="1"/>
  <c r="DM19" i="61"/>
  <c r="DO31" i="61" s="1"/>
  <c r="DM123" i="61"/>
  <c r="DO123" i="61" s="1"/>
  <c r="DM131" i="61"/>
  <c r="DO131" i="61" s="1"/>
  <c r="DM139" i="61"/>
  <c r="DM147" i="61"/>
  <c r="DO147" i="61" s="1"/>
  <c r="DN151" i="61"/>
  <c r="M151" i="61" s="1"/>
  <c r="DM151" i="61"/>
  <c r="DN155" i="61"/>
  <c r="M155" i="61" s="1"/>
  <c r="DM155" i="61"/>
  <c r="DO155" i="61" s="1"/>
  <c r="DN159" i="61"/>
  <c r="M159" i="61" s="1"/>
  <c r="DM159" i="61"/>
  <c r="DN163" i="61"/>
  <c r="M163" i="61" s="1"/>
  <c r="DM163" i="61"/>
  <c r="DN167" i="61"/>
  <c r="M167" i="61" s="1"/>
  <c r="DM167" i="61"/>
  <c r="DN171" i="61"/>
  <c r="M171" i="61" s="1"/>
  <c r="DM171" i="61"/>
  <c r="DN175" i="61"/>
  <c r="M175" i="61" s="1"/>
  <c r="DM175" i="61"/>
  <c r="DN179" i="61"/>
  <c r="M179" i="61" s="1"/>
  <c r="DM179" i="61"/>
  <c r="DN183" i="61"/>
  <c r="M183" i="61" s="1"/>
  <c r="DM183" i="61"/>
  <c r="DN187" i="61"/>
  <c r="M187" i="61" s="1"/>
  <c r="DM187" i="61"/>
  <c r="DN191" i="61"/>
  <c r="M191" i="61" s="1"/>
  <c r="DM191" i="61"/>
  <c r="DM9" i="61"/>
  <c r="DO21" i="61" s="1"/>
  <c r="DM17" i="61"/>
  <c r="DO29" i="61" s="1"/>
  <c r="DM121" i="61"/>
  <c r="DO121" i="61" s="1"/>
  <c r="DM129" i="61"/>
  <c r="DO129" i="61" s="1"/>
  <c r="DN135" i="61"/>
  <c r="M135" i="61" s="1"/>
  <c r="DM137" i="61"/>
  <c r="DO137" i="61" s="1"/>
  <c r="DN143" i="61"/>
  <c r="M143" i="61" s="1"/>
  <c r="DM145" i="61"/>
  <c r="DO145" i="61" s="1"/>
  <c r="DN199" i="61"/>
  <c r="M199" i="61" s="1"/>
  <c r="DM199" i="61"/>
  <c r="DO133" i="61"/>
  <c r="DN195" i="61"/>
  <c r="M195" i="61" s="1"/>
  <c r="DM195" i="61"/>
  <c r="DO119" i="61"/>
  <c r="DN133" i="61"/>
  <c r="M133" i="61" s="1"/>
  <c r="DN141" i="61"/>
  <c r="M141" i="61" s="1"/>
  <c r="DN149" i="61"/>
  <c r="M149" i="61" s="1"/>
  <c r="DM149" i="61"/>
  <c r="DN153" i="61"/>
  <c r="M153" i="61" s="1"/>
  <c r="DM153" i="61"/>
  <c r="DO153" i="61" s="1"/>
  <c r="DN157" i="61"/>
  <c r="M157" i="61" s="1"/>
  <c r="DM157" i="61"/>
  <c r="DN161" i="61"/>
  <c r="M161" i="61" s="1"/>
  <c r="DM161" i="61"/>
  <c r="DN165" i="61"/>
  <c r="M165" i="61" s="1"/>
  <c r="DM165" i="61"/>
  <c r="DN169" i="61"/>
  <c r="M169" i="61" s="1"/>
  <c r="DM169" i="61"/>
  <c r="DO169" i="61" s="1"/>
  <c r="DN173" i="61"/>
  <c r="M173" i="61" s="1"/>
  <c r="DM173" i="61"/>
  <c r="DN177" i="61"/>
  <c r="M177" i="61" s="1"/>
  <c r="DM177" i="61"/>
  <c r="DN181" i="61"/>
  <c r="M181" i="61" s="1"/>
  <c r="DM181" i="61"/>
  <c r="DN185" i="61"/>
  <c r="M185" i="61" s="1"/>
  <c r="DM185" i="61"/>
  <c r="DO185" i="61" s="1"/>
  <c r="DN189" i="61"/>
  <c r="M189" i="61" s="1"/>
  <c r="DM189" i="61"/>
  <c r="DO201" i="61" s="1"/>
  <c r="DN193" i="61"/>
  <c r="M193" i="61" s="1"/>
  <c r="DM193" i="61"/>
  <c r="DN197" i="61"/>
  <c r="M197" i="61" s="1"/>
  <c r="DN116" i="61"/>
  <c r="M116" i="61" s="1"/>
  <c r="L11" i="60" s="1"/>
  <c r="DN118" i="61"/>
  <c r="M118" i="61" s="1"/>
  <c r="L13" i="60" s="1"/>
  <c r="DN120" i="61"/>
  <c r="M120" i="61" s="1"/>
  <c r="DN122" i="61"/>
  <c r="M122" i="61" s="1"/>
  <c r="DN124" i="61"/>
  <c r="M124" i="61" s="1"/>
  <c r="DN126" i="61"/>
  <c r="M126" i="61" s="1"/>
  <c r="DN128" i="61"/>
  <c r="M128" i="61" s="1"/>
  <c r="DN130" i="61"/>
  <c r="M130" i="61" s="1"/>
  <c r="DN132" i="61"/>
  <c r="M132" i="61" s="1"/>
  <c r="DN134" i="61"/>
  <c r="M134" i="61" s="1"/>
  <c r="DN136" i="61"/>
  <c r="M136" i="61" s="1"/>
  <c r="DN138" i="61"/>
  <c r="M138" i="61" s="1"/>
  <c r="DN140" i="61"/>
  <c r="M140" i="61" s="1"/>
  <c r="DN142" i="61"/>
  <c r="M142" i="61" s="1"/>
  <c r="DN144" i="61"/>
  <c r="M144" i="61" s="1"/>
  <c r="DN146" i="61"/>
  <c r="M146" i="61" s="1"/>
  <c r="DN148" i="61"/>
  <c r="M148" i="61" s="1"/>
  <c r="DN150" i="61"/>
  <c r="M150" i="61" s="1"/>
  <c r="DN152" i="61"/>
  <c r="M152" i="61" s="1"/>
  <c r="DN154" i="61"/>
  <c r="M154" i="61" s="1"/>
  <c r="DN156" i="61"/>
  <c r="M156" i="61" s="1"/>
  <c r="DN158" i="61"/>
  <c r="M158" i="61" s="1"/>
  <c r="DN160" i="61"/>
  <c r="M160" i="61" s="1"/>
  <c r="DN162" i="61"/>
  <c r="M162" i="61" s="1"/>
  <c r="DN164" i="61"/>
  <c r="M164" i="61" s="1"/>
  <c r="DN166" i="61"/>
  <c r="M166" i="61" s="1"/>
  <c r="DN168" i="61"/>
  <c r="M168" i="61" s="1"/>
  <c r="DN170" i="61"/>
  <c r="M170" i="61" s="1"/>
  <c r="DN172" i="61"/>
  <c r="M172" i="61" s="1"/>
  <c r="DN174" i="61"/>
  <c r="M174" i="61" s="1"/>
  <c r="DN176" i="61"/>
  <c r="M176" i="61" s="1"/>
  <c r="DN178" i="61"/>
  <c r="M178" i="61" s="1"/>
  <c r="DN180" i="61"/>
  <c r="M180" i="61" s="1"/>
  <c r="DN182" i="61"/>
  <c r="M182" i="61" s="1"/>
  <c r="DN184" i="61"/>
  <c r="M184" i="61" s="1"/>
  <c r="DN186" i="61"/>
  <c r="M186" i="61" s="1"/>
  <c r="DN188" i="61"/>
  <c r="M188" i="61" s="1"/>
  <c r="DN190" i="61"/>
  <c r="M190" i="61" s="1"/>
  <c r="DN192" i="61"/>
  <c r="M192" i="61" s="1"/>
  <c r="DN194" i="61"/>
  <c r="M194" i="61" s="1"/>
  <c r="DN196" i="61"/>
  <c r="M196" i="61" s="1"/>
  <c r="DN198" i="61"/>
  <c r="M198" i="61" s="1"/>
  <c r="DN200" i="61"/>
  <c r="M200" i="61" s="1"/>
  <c r="DM116" i="61"/>
  <c r="DO116" i="61" s="1"/>
  <c r="DM118" i="61"/>
  <c r="DO118" i="61" s="1"/>
  <c r="DM120" i="61"/>
  <c r="DO120" i="61" s="1"/>
  <c r="DM122" i="61"/>
  <c r="DO122" i="61" s="1"/>
  <c r="DM124" i="61"/>
  <c r="DM126" i="61"/>
  <c r="DO126" i="61" s="1"/>
  <c r="DM128" i="61"/>
  <c r="DM130" i="61"/>
  <c r="DO130" i="61" s="1"/>
  <c r="DM132" i="61"/>
  <c r="DO132" i="61" s="1"/>
  <c r="DM134" i="61"/>
  <c r="DM136" i="61"/>
  <c r="DM138" i="61"/>
  <c r="DM140" i="61"/>
  <c r="DM142" i="61"/>
  <c r="DM144" i="61"/>
  <c r="DM146" i="61"/>
  <c r="DO146" i="61" s="1"/>
  <c r="DM148" i="61"/>
  <c r="DO148" i="61" s="1"/>
  <c r="DM150" i="61"/>
  <c r="DM152" i="61"/>
  <c r="DM154" i="61"/>
  <c r="DM156" i="61"/>
  <c r="DM158" i="61"/>
  <c r="DM160" i="61"/>
  <c r="DM162" i="61"/>
  <c r="DO162" i="61" s="1"/>
  <c r="DM164" i="61"/>
  <c r="DO164" i="61" s="1"/>
  <c r="DM166" i="61"/>
  <c r="DM168" i="61"/>
  <c r="DM170" i="61"/>
  <c r="DM172" i="61"/>
  <c r="DM174" i="61"/>
  <c r="DM176" i="61"/>
  <c r="DM178" i="61"/>
  <c r="DO178" i="61" s="1"/>
  <c r="DM180" i="61"/>
  <c r="DO180" i="61" s="1"/>
  <c r="DM182" i="61"/>
  <c r="DM184" i="61"/>
  <c r="DM186" i="61"/>
  <c r="DM188" i="61"/>
  <c r="DM190" i="61"/>
  <c r="DM192" i="61"/>
  <c r="DM194" i="61"/>
  <c r="DO194" i="61" s="1"/>
  <c r="DM196" i="61"/>
  <c r="DO196" i="61" s="1"/>
  <c r="DM198" i="61"/>
  <c r="DM200" i="61"/>
  <c r="DA116" i="61"/>
  <c r="L116" i="61" s="1"/>
  <c r="K11" i="60" s="1"/>
  <c r="DA120" i="61"/>
  <c r="L120" i="61" s="1"/>
  <c r="DA124" i="61"/>
  <c r="L124" i="61" s="1"/>
  <c r="DA128" i="61"/>
  <c r="L128" i="61" s="1"/>
  <c r="DA132" i="61"/>
  <c r="L132" i="61" s="1"/>
  <c r="DA136" i="61"/>
  <c r="L136" i="61" s="1"/>
  <c r="DA140" i="61"/>
  <c r="L140" i="61" s="1"/>
  <c r="DA144" i="61"/>
  <c r="L144" i="61" s="1"/>
  <c r="DA148" i="61"/>
  <c r="L148" i="61" s="1"/>
  <c r="DA152" i="61"/>
  <c r="L152" i="61" s="1"/>
  <c r="DA156" i="61"/>
  <c r="L156" i="61" s="1"/>
  <c r="DA160" i="61"/>
  <c r="L160" i="61" s="1"/>
  <c r="DA164" i="61"/>
  <c r="L164" i="61" s="1"/>
  <c r="DA168" i="61"/>
  <c r="L168" i="61" s="1"/>
  <c r="DA172" i="61"/>
  <c r="L172" i="61" s="1"/>
  <c r="DA176" i="61"/>
  <c r="L176" i="61" s="1"/>
  <c r="DA180" i="61"/>
  <c r="L180" i="61" s="1"/>
  <c r="DA184" i="61"/>
  <c r="L184" i="61" s="1"/>
  <c r="DA188" i="61"/>
  <c r="L188" i="61" s="1"/>
  <c r="DA192" i="61"/>
  <c r="L192" i="61" s="1"/>
  <c r="DA196" i="61"/>
  <c r="L196" i="61" s="1"/>
  <c r="DA118" i="61"/>
  <c r="L118" i="61" s="1"/>
  <c r="K13" i="60" s="1"/>
  <c r="DA122" i="61"/>
  <c r="L122" i="61" s="1"/>
  <c r="DA126" i="61"/>
  <c r="L126" i="61" s="1"/>
  <c r="DA130" i="61"/>
  <c r="L130" i="61" s="1"/>
  <c r="DA134" i="61"/>
  <c r="L134" i="61" s="1"/>
  <c r="DA138" i="61"/>
  <c r="L138" i="61" s="1"/>
  <c r="DA142" i="61"/>
  <c r="L142" i="61" s="1"/>
  <c r="DA146" i="61"/>
  <c r="L146" i="61" s="1"/>
  <c r="DA150" i="61"/>
  <c r="L150" i="61" s="1"/>
  <c r="DA154" i="61"/>
  <c r="L154" i="61" s="1"/>
  <c r="DA158" i="61"/>
  <c r="L158" i="61" s="1"/>
  <c r="DA162" i="61"/>
  <c r="L162" i="61" s="1"/>
  <c r="DA166" i="61"/>
  <c r="L166" i="61" s="1"/>
  <c r="DA170" i="61"/>
  <c r="L170" i="61" s="1"/>
  <c r="DA174" i="61"/>
  <c r="L174" i="61" s="1"/>
  <c r="DA178" i="61"/>
  <c r="L178" i="61" s="1"/>
  <c r="DA182" i="61"/>
  <c r="L182" i="61" s="1"/>
  <c r="DA186" i="61"/>
  <c r="L186" i="61" s="1"/>
  <c r="DA190" i="61"/>
  <c r="L190" i="61" s="1"/>
  <c r="DA194" i="61"/>
  <c r="L194" i="61" s="1"/>
  <c r="DA198" i="61"/>
  <c r="L198" i="61" s="1"/>
  <c r="CP4" i="59"/>
  <c r="M1" i="59" l="1"/>
  <c r="N1" i="59"/>
  <c r="G1" i="59"/>
  <c r="W162" i="61"/>
  <c r="W142" i="61"/>
  <c r="K34" i="60"/>
  <c r="I134" i="59"/>
  <c r="B1" i="59"/>
  <c r="W135" i="61"/>
  <c r="W158" i="61"/>
  <c r="D1" i="59"/>
  <c r="DO172" i="61"/>
  <c r="DO140" i="61"/>
  <c r="DO186" i="61"/>
  <c r="DO170" i="61"/>
  <c r="DO154" i="61"/>
  <c r="DO138" i="61"/>
  <c r="DO193" i="61"/>
  <c r="DO177" i="61"/>
  <c r="DO139" i="61"/>
  <c r="W122" i="61"/>
  <c r="W127" i="61"/>
  <c r="W138" i="61"/>
  <c r="W154" i="61"/>
  <c r="L1" i="59"/>
  <c r="W119" i="61"/>
  <c r="W151" i="61"/>
  <c r="K1" i="59"/>
  <c r="DO188" i="61"/>
  <c r="DO156" i="61"/>
  <c r="DO124" i="61"/>
  <c r="DO199" i="61"/>
  <c r="E1" i="59"/>
  <c r="W129" i="61"/>
  <c r="W145" i="61"/>
  <c r="W161" i="61"/>
  <c r="J100" i="59"/>
  <c r="W110" i="61"/>
  <c r="W146" i="61"/>
  <c r="C1" i="59"/>
  <c r="F3" i="59"/>
  <c r="F2" i="59"/>
  <c r="W118" i="61"/>
  <c r="W134" i="61"/>
  <c r="W150" i="61"/>
  <c r="W166" i="61"/>
  <c r="H1" i="59"/>
  <c r="DO115" i="61"/>
  <c r="DO161" i="61"/>
  <c r="J177" i="59"/>
  <c r="L87" i="60"/>
  <c r="J183" i="59"/>
  <c r="L93" i="60"/>
  <c r="J175" i="59"/>
  <c r="L85" i="60"/>
  <c r="J167" i="59"/>
  <c r="L77" i="60"/>
  <c r="J159" i="59"/>
  <c r="L69" i="60"/>
  <c r="J151" i="59"/>
  <c r="L61" i="60"/>
  <c r="J143" i="59"/>
  <c r="L53" i="60"/>
  <c r="J135" i="59"/>
  <c r="L45" i="60"/>
  <c r="J127" i="59"/>
  <c r="L37" i="60"/>
  <c r="J119" i="59"/>
  <c r="L29" i="60"/>
  <c r="J111" i="59"/>
  <c r="L21" i="60"/>
  <c r="J103" i="59"/>
  <c r="J178" i="59"/>
  <c r="L88" i="60"/>
  <c r="J170" i="59"/>
  <c r="L80" i="60"/>
  <c r="J162" i="59"/>
  <c r="L72" i="60"/>
  <c r="J154" i="59"/>
  <c r="L64" i="60"/>
  <c r="J146" i="59"/>
  <c r="L56" i="60"/>
  <c r="J138" i="59"/>
  <c r="L48" i="60"/>
  <c r="J118" i="59"/>
  <c r="L28" i="60"/>
  <c r="J180" i="59"/>
  <c r="L90" i="60"/>
  <c r="DO191" i="61"/>
  <c r="DO183" i="61"/>
  <c r="DO175" i="61"/>
  <c r="DO167" i="61"/>
  <c r="DO159" i="61"/>
  <c r="DO151" i="61"/>
  <c r="J116" i="59"/>
  <c r="L26" i="60"/>
  <c r="J114" i="59"/>
  <c r="L24" i="60"/>
  <c r="J99" i="59"/>
  <c r="J98" i="59"/>
  <c r="DO113" i="61"/>
  <c r="J97" i="59"/>
  <c r="J92" i="59"/>
  <c r="L95" i="60"/>
  <c r="J185" i="59"/>
  <c r="J181" i="59"/>
  <c r="L91" i="60"/>
  <c r="J173" i="59"/>
  <c r="L83" i="60"/>
  <c r="J165" i="59"/>
  <c r="L75" i="60"/>
  <c r="J157" i="59"/>
  <c r="L67" i="60"/>
  <c r="J149" i="59"/>
  <c r="L59" i="60"/>
  <c r="J141" i="59"/>
  <c r="L51" i="60"/>
  <c r="J133" i="59"/>
  <c r="L43" i="60"/>
  <c r="J125" i="59"/>
  <c r="L35" i="60"/>
  <c r="J117" i="59"/>
  <c r="L27" i="60"/>
  <c r="J109" i="59"/>
  <c r="L19" i="60"/>
  <c r="J101" i="59"/>
  <c r="DO149" i="61"/>
  <c r="J128" i="59"/>
  <c r="L38" i="60"/>
  <c r="J176" i="59"/>
  <c r="L86" i="60"/>
  <c r="J168" i="59"/>
  <c r="L78" i="60"/>
  <c r="J160" i="59"/>
  <c r="L70" i="60"/>
  <c r="J152" i="59"/>
  <c r="L62" i="60"/>
  <c r="J144" i="59"/>
  <c r="L54" i="60"/>
  <c r="J136" i="59"/>
  <c r="L46" i="60"/>
  <c r="J110" i="59"/>
  <c r="L20" i="60"/>
  <c r="J108" i="59"/>
  <c r="L18" i="60"/>
  <c r="J96" i="59"/>
  <c r="J95" i="59"/>
  <c r="J179" i="59"/>
  <c r="L89" i="60"/>
  <c r="J171" i="59"/>
  <c r="L81" i="60"/>
  <c r="J163" i="59"/>
  <c r="L73" i="60"/>
  <c r="J155" i="59"/>
  <c r="L65" i="60"/>
  <c r="J147" i="59"/>
  <c r="L57" i="60"/>
  <c r="J139" i="59"/>
  <c r="L49" i="60"/>
  <c r="J131" i="59"/>
  <c r="L41" i="60"/>
  <c r="J123" i="59"/>
  <c r="L33" i="60"/>
  <c r="J115" i="59"/>
  <c r="L25" i="60"/>
  <c r="J107" i="59"/>
  <c r="L17" i="60"/>
  <c r="J182" i="59"/>
  <c r="L92" i="60"/>
  <c r="J174" i="59"/>
  <c r="L84" i="60"/>
  <c r="J166" i="59"/>
  <c r="L76" i="60"/>
  <c r="J158" i="59"/>
  <c r="L68" i="60"/>
  <c r="J150" i="59"/>
  <c r="L60" i="60"/>
  <c r="J142" i="59"/>
  <c r="L52" i="60"/>
  <c r="J134" i="59"/>
  <c r="L44" i="60"/>
  <c r="J132" i="59"/>
  <c r="L42" i="60"/>
  <c r="J106" i="59"/>
  <c r="L16" i="60"/>
  <c r="J130" i="59"/>
  <c r="L40" i="60"/>
  <c r="J102" i="59"/>
  <c r="J94" i="59"/>
  <c r="J169" i="59"/>
  <c r="L79" i="60"/>
  <c r="J161" i="59"/>
  <c r="L71" i="60"/>
  <c r="J153" i="59"/>
  <c r="L63" i="60"/>
  <c r="J145" i="59"/>
  <c r="L55" i="60"/>
  <c r="J137" i="59"/>
  <c r="L47" i="60"/>
  <c r="J129" i="59"/>
  <c r="L39" i="60"/>
  <c r="J121" i="59"/>
  <c r="L31" i="60"/>
  <c r="J113" i="59"/>
  <c r="L23" i="60"/>
  <c r="J105" i="59"/>
  <c r="L15" i="60"/>
  <c r="J126" i="59"/>
  <c r="L36" i="60"/>
  <c r="J184" i="59"/>
  <c r="L94" i="60"/>
  <c r="J120" i="59"/>
  <c r="L30" i="60"/>
  <c r="J172" i="59"/>
  <c r="L82" i="60"/>
  <c r="J164" i="59"/>
  <c r="L74" i="60"/>
  <c r="J156" i="59"/>
  <c r="L66" i="60"/>
  <c r="J148" i="59"/>
  <c r="L58" i="60"/>
  <c r="J140" i="59"/>
  <c r="L50" i="60"/>
  <c r="J122" i="59"/>
  <c r="L32" i="60"/>
  <c r="J124" i="59"/>
  <c r="L34" i="60"/>
  <c r="J104" i="59"/>
  <c r="L14" i="60"/>
  <c r="J112" i="59"/>
  <c r="L22" i="60"/>
  <c r="W130" i="61"/>
  <c r="W120" i="61"/>
  <c r="I183" i="59"/>
  <c r="K93" i="60"/>
  <c r="I119" i="59"/>
  <c r="K29" i="60"/>
  <c r="I169" i="59"/>
  <c r="K79" i="60"/>
  <c r="I121" i="59"/>
  <c r="K31" i="60"/>
  <c r="I147" i="59"/>
  <c r="K57" i="60"/>
  <c r="I115" i="59"/>
  <c r="K25" i="60"/>
  <c r="I165" i="59"/>
  <c r="K75" i="60"/>
  <c r="I149" i="59"/>
  <c r="K59" i="60"/>
  <c r="I101" i="59"/>
  <c r="I175" i="59"/>
  <c r="K85" i="60"/>
  <c r="I159" i="59"/>
  <c r="K69" i="60"/>
  <c r="I143" i="59"/>
  <c r="K53" i="60"/>
  <c r="I127" i="59"/>
  <c r="K37" i="60"/>
  <c r="I111" i="59"/>
  <c r="K21" i="60"/>
  <c r="I177" i="59"/>
  <c r="K87" i="60"/>
  <c r="I161" i="59"/>
  <c r="K71" i="60"/>
  <c r="I145" i="59"/>
  <c r="K55" i="60"/>
  <c r="I129" i="59"/>
  <c r="K39" i="60"/>
  <c r="I113" i="59"/>
  <c r="K23" i="60"/>
  <c r="I167" i="59"/>
  <c r="K77" i="60"/>
  <c r="I103" i="59"/>
  <c r="I153" i="59"/>
  <c r="K63" i="60"/>
  <c r="I105" i="59"/>
  <c r="K15" i="60"/>
  <c r="I163" i="59"/>
  <c r="K73" i="60"/>
  <c r="I131" i="59"/>
  <c r="K41" i="60"/>
  <c r="I181" i="59"/>
  <c r="K91" i="60"/>
  <c r="I133" i="59"/>
  <c r="K43" i="60"/>
  <c r="I117" i="59"/>
  <c r="K27" i="60"/>
  <c r="I171" i="59"/>
  <c r="K81" i="60"/>
  <c r="I155" i="59"/>
  <c r="K65" i="60"/>
  <c r="I139" i="59"/>
  <c r="K49" i="60"/>
  <c r="I123" i="59"/>
  <c r="K33" i="60"/>
  <c r="I107" i="59"/>
  <c r="K17" i="60"/>
  <c r="I173" i="59"/>
  <c r="K83" i="60"/>
  <c r="I157" i="59"/>
  <c r="K67" i="60"/>
  <c r="I141" i="59"/>
  <c r="K51" i="60"/>
  <c r="I125" i="59"/>
  <c r="K35" i="60"/>
  <c r="I109" i="59"/>
  <c r="K19" i="60"/>
  <c r="I135" i="59"/>
  <c r="K45" i="60"/>
  <c r="I137" i="59"/>
  <c r="K47" i="60"/>
  <c r="I151" i="59"/>
  <c r="K61" i="60"/>
  <c r="I179" i="59"/>
  <c r="K89" i="60"/>
  <c r="W109" i="61"/>
  <c r="W117" i="61"/>
  <c r="W116" i="61"/>
  <c r="W128" i="61"/>
  <c r="W136" i="61"/>
  <c r="W144" i="61"/>
  <c r="W152" i="61"/>
  <c r="W160" i="61"/>
  <c r="W168" i="61"/>
  <c r="W111" i="61"/>
  <c r="W112" i="61"/>
  <c r="W124" i="61"/>
  <c r="W126" i="61"/>
  <c r="W114" i="61"/>
  <c r="W121" i="61"/>
  <c r="W108" i="61"/>
  <c r="W132" i="61"/>
  <c r="W140" i="61"/>
  <c r="W148" i="61"/>
  <c r="W156" i="61"/>
  <c r="W164" i="61"/>
  <c r="DO187" i="61"/>
  <c r="DO179" i="61"/>
  <c r="DO171" i="61"/>
  <c r="DO163" i="61"/>
  <c r="DO141" i="61"/>
  <c r="DO143" i="61"/>
  <c r="DO200" i="61"/>
  <c r="DO192" i="61"/>
  <c r="DO184" i="61"/>
  <c r="DO176" i="61"/>
  <c r="DO168" i="61"/>
  <c r="DO160" i="61"/>
  <c r="DO152" i="61"/>
  <c r="DO144" i="61"/>
  <c r="DO136" i="61"/>
  <c r="DO128" i="61"/>
  <c r="DO198" i="61"/>
  <c r="DO190" i="61"/>
  <c r="DO182" i="61"/>
  <c r="DO174" i="61"/>
  <c r="DO166" i="61"/>
  <c r="DO158" i="61"/>
  <c r="DO150" i="61"/>
  <c r="DO142" i="61"/>
  <c r="DO134" i="61"/>
  <c r="DO189" i="61"/>
  <c r="DO181" i="61"/>
  <c r="DO173" i="61"/>
  <c r="DO165" i="61"/>
  <c r="DO157" i="61"/>
  <c r="DO135" i="61"/>
  <c r="DO195" i="61"/>
  <c r="DO197" i="61"/>
  <c r="DQ4" i="59"/>
  <c r="CO4" i="59"/>
  <c r="DP4" i="59" s="1"/>
  <c r="CN4" i="59"/>
  <c r="DO4" i="59" s="1"/>
  <c r="CM4" i="59"/>
  <c r="CL4" i="59"/>
  <c r="DM4" i="59" s="1"/>
  <c r="CK4" i="59"/>
  <c r="DL4" i="59" s="1"/>
  <c r="CJ4" i="59"/>
  <c r="DK4" i="59" s="1"/>
  <c r="CI4" i="59"/>
  <c r="DJ4" i="59" s="1"/>
  <c r="CH4" i="59"/>
  <c r="DI4" i="59" s="1"/>
  <c r="CG4" i="59"/>
  <c r="DH4" i="59" s="1"/>
  <c r="CF4" i="59"/>
  <c r="DG4" i="59" s="1"/>
  <c r="CE4" i="59"/>
  <c r="DF4" i="59" s="1"/>
  <c r="CD4" i="59"/>
  <c r="DE4" i="59" s="1"/>
  <c r="EC4" i="59"/>
  <c r="EB4" i="59"/>
  <c r="EA4" i="59"/>
  <c r="DZ4" i="59"/>
  <c r="DN4" i="59"/>
  <c r="C3" i="59" l="1"/>
  <c r="C2" i="59"/>
  <c r="B2" i="59"/>
  <c r="B3" i="59"/>
  <c r="H3" i="59"/>
  <c r="H2" i="59"/>
  <c r="J1" i="59"/>
  <c r="K3" i="59"/>
  <c r="K2" i="59"/>
  <c r="D2" i="59"/>
  <c r="D3" i="59"/>
  <c r="G3" i="59"/>
  <c r="G2" i="59"/>
  <c r="I1" i="59"/>
  <c r="N2" i="59"/>
  <c r="N3" i="59"/>
  <c r="E3" i="59"/>
  <c r="E2" i="59"/>
  <c r="L3" i="59"/>
  <c r="L2" i="59"/>
  <c r="M3" i="59"/>
  <c r="M2" i="59"/>
  <c r="I98" i="59"/>
  <c r="I96" i="59"/>
  <c r="I95" i="59"/>
  <c r="I92" i="59"/>
  <c r="I97" i="59"/>
  <c r="I99" i="59"/>
  <c r="I100" i="59"/>
  <c r="I93" i="59"/>
  <c r="I94" i="59"/>
  <c r="J3" i="59" l="1"/>
  <c r="Y138" i="59" s="1"/>
  <c r="J2" i="59"/>
  <c r="I3" i="59"/>
  <c r="I2" i="59"/>
  <c r="AV56" i="59"/>
  <c r="AC188" i="59"/>
  <c r="AC189" i="59"/>
  <c r="AC190" i="59"/>
  <c r="U11" i="59"/>
  <c r="Z16" i="59"/>
  <c r="BT42" i="59"/>
  <c r="AC103" i="59"/>
  <c r="AC141" i="59"/>
  <c r="AC96" i="59"/>
  <c r="AC154" i="59"/>
  <c r="AC178" i="59"/>
  <c r="AC110" i="59"/>
  <c r="T127" i="59"/>
  <c r="AC165" i="59"/>
  <c r="AC146" i="59"/>
  <c r="AC133" i="59"/>
  <c r="AC102" i="59"/>
  <c r="AC173" i="59"/>
  <c r="AC119" i="59"/>
  <c r="AC170" i="59"/>
  <c r="AC138" i="59"/>
  <c r="AC157" i="59"/>
  <c r="AC117" i="59"/>
  <c r="AC126" i="59"/>
  <c r="AC94" i="59"/>
  <c r="AC177" i="59"/>
  <c r="AC162" i="59"/>
  <c r="AC130" i="59"/>
  <c r="AC149" i="59"/>
  <c r="AC101" i="59"/>
  <c r="AC118" i="59"/>
  <c r="AC181" i="59"/>
  <c r="AC184" i="59"/>
  <c r="AC176" i="59"/>
  <c r="AC168" i="59"/>
  <c r="AC160" i="59"/>
  <c r="AC152" i="59"/>
  <c r="AC144" i="59"/>
  <c r="AC136" i="59"/>
  <c r="AC127" i="59"/>
  <c r="AC171" i="59"/>
  <c r="AC163" i="59"/>
  <c r="AC155" i="59"/>
  <c r="AC147" i="59"/>
  <c r="AC139" i="59"/>
  <c r="AC131" i="59"/>
  <c r="AC113" i="59"/>
  <c r="AC97" i="59"/>
  <c r="AC115" i="59"/>
  <c r="AC99" i="59"/>
  <c r="AC124" i="59"/>
  <c r="AC116" i="59"/>
  <c r="AC108" i="59"/>
  <c r="AC100" i="59"/>
  <c r="AC92" i="59"/>
  <c r="AC179" i="59"/>
  <c r="AC182" i="59"/>
  <c r="AC174" i="59"/>
  <c r="AC166" i="59"/>
  <c r="AC158" i="59"/>
  <c r="AC150" i="59"/>
  <c r="AC142" i="59"/>
  <c r="AC134" i="59"/>
  <c r="AC125" i="59"/>
  <c r="AC169" i="59"/>
  <c r="AC161" i="59"/>
  <c r="AC153" i="59"/>
  <c r="AC145" i="59"/>
  <c r="AC137" i="59"/>
  <c r="AC129" i="59"/>
  <c r="AC109" i="59"/>
  <c r="AC93" i="59"/>
  <c r="AC111" i="59"/>
  <c r="AC95" i="59"/>
  <c r="AC122" i="59"/>
  <c r="AC114" i="59"/>
  <c r="AC106" i="59"/>
  <c r="AC98" i="59"/>
  <c r="AC183" i="59"/>
  <c r="AC180" i="59"/>
  <c r="AC172" i="59"/>
  <c r="AC164" i="59"/>
  <c r="AC156" i="59"/>
  <c r="AC148" i="59"/>
  <c r="AC140" i="59"/>
  <c r="AC132" i="59"/>
  <c r="AC175" i="59"/>
  <c r="AC167" i="59"/>
  <c r="AC159" i="59"/>
  <c r="AC151" i="59"/>
  <c r="AC143" i="59"/>
  <c r="AC135" i="59"/>
  <c r="AC121" i="59"/>
  <c r="AC105" i="59"/>
  <c r="AC123" i="59"/>
  <c r="AC107" i="59"/>
  <c r="AC128" i="59"/>
  <c r="AC120" i="59"/>
  <c r="AC112" i="59"/>
  <c r="AC104" i="59"/>
  <c r="AC187" i="59"/>
  <c r="AC186" i="59"/>
  <c r="AC185" i="59"/>
  <c r="AV49" i="59" l="1"/>
  <c r="AV31" i="59"/>
  <c r="AV10" i="59"/>
  <c r="AV45" i="59"/>
  <c r="AV30" i="59"/>
  <c r="AV50" i="59"/>
  <c r="AV23" i="59"/>
  <c r="AV59" i="59"/>
  <c r="AV32" i="59"/>
  <c r="AV25" i="59"/>
  <c r="AV27" i="59"/>
  <c r="AV60" i="59"/>
  <c r="AV6" i="59"/>
  <c r="AV26" i="59"/>
  <c r="AV15" i="59"/>
  <c r="AV36" i="59"/>
  <c r="AV43" i="59"/>
  <c r="AV18" i="59"/>
  <c r="AV52" i="59"/>
  <c r="AV61" i="59"/>
  <c r="AV62" i="59"/>
  <c r="AV16" i="59"/>
  <c r="AR181" i="59"/>
  <c r="AV19" i="59"/>
  <c r="AV37" i="59"/>
  <c r="AV47" i="59"/>
  <c r="AV8" i="59"/>
  <c r="AV58" i="59"/>
  <c r="AV48" i="59"/>
  <c r="AV63" i="59"/>
  <c r="AV12" i="59"/>
  <c r="AV17" i="59"/>
  <c r="AV34" i="59"/>
  <c r="AV38" i="59"/>
  <c r="AV53" i="59"/>
  <c r="AV51" i="59"/>
  <c r="AV64" i="59"/>
  <c r="AV14" i="59"/>
  <c r="AV22" i="59"/>
  <c r="AV46" i="59"/>
  <c r="AV11" i="59"/>
  <c r="AV42" i="59"/>
  <c r="AV28" i="59"/>
  <c r="AV44" i="59"/>
  <c r="AV24" i="59"/>
  <c r="AV21" i="59"/>
  <c r="AV39" i="59"/>
  <c r="AV35" i="59"/>
  <c r="AV41" i="59"/>
  <c r="AV57" i="59"/>
  <c r="AV55" i="59"/>
  <c r="AV5" i="59"/>
  <c r="AV20" i="59"/>
  <c r="AV40" i="59"/>
  <c r="AV33" i="59"/>
  <c r="AV9" i="59"/>
  <c r="AV29" i="59"/>
  <c r="AV7" i="59"/>
  <c r="AV54" i="59"/>
  <c r="AV13" i="59"/>
  <c r="AR190" i="59"/>
  <c r="BJ66" i="59"/>
  <c r="U190" i="59"/>
  <c r="AR189" i="59"/>
  <c r="AR188" i="59"/>
  <c r="Q16" i="59"/>
  <c r="Q188" i="59"/>
  <c r="Q190" i="59"/>
  <c r="Q189" i="59"/>
  <c r="T189" i="59"/>
  <c r="AB189" i="59"/>
  <c r="AB188" i="59"/>
  <c r="AB190" i="59"/>
  <c r="V187" i="59"/>
  <c r="V189" i="59"/>
  <c r="V190" i="59"/>
  <c r="V188" i="59"/>
  <c r="R106" i="59"/>
  <c r="R190" i="59"/>
  <c r="R188" i="59"/>
  <c r="R189" i="59"/>
  <c r="W185" i="59"/>
  <c r="W190" i="59"/>
  <c r="W188" i="59"/>
  <c r="W189" i="59"/>
  <c r="U189" i="59"/>
  <c r="Y189" i="59"/>
  <c r="AA172" i="59"/>
  <c r="AA190" i="59"/>
  <c r="AA188" i="59"/>
  <c r="AA189" i="59"/>
  <c r="Z186" i="59"/>
  <c r="Z188" i="59"/>
  <c r="Z189" i="59"/>
  <c r="Z190" i="59"/>
  <c r="U188" i="59"/>
  <c r="T190" i="59"/>
  <c r="Y190" i="59"/>
  <c r="S32" i="59"/>
  <c r="S190" i="59"/>
  <c r="S188" i="59"/>
  <c r="S189" i="59"/>
  <c r="T188" i="59"/>
  <c r="Y188" i="59"/>
  <c r="BT27" i="59"/>
  <c r="BT7" i="59"/>
  <c r="S131" i="59"/>
  <c r="S175" i="59"/>
  <c r="S41" i="59"/>
  <c r="U179" i="59"/>
  <c r="Z44" i="59"/>
  <c r="U86" i="59"/>
  <c r="Z37" i="59"/>
  <c r="Z40" i="59"/>
  <c r="Z24" i="59"/>
  <c r="Z69" i="59"/>
  <c r="BT53" i="59"/>
  <c r="BT37" i="59"/>
  <c r="Z63" i="59"/>
  <c r="Z158" i="59"/>
  <c r="S73" i="59"/>
  <c r="S77" i="59"/>
  <c r="U176" i="59"/>
  <c r="S155" i="59"/>
  <c r="U59" i="59"/>
  <c r="U186" i="59"/>
  <c r="BT13" i="59"/>
  <c r="BT23" i="59"/>
  <c r="BT30" i="59"/>
  <c r="BT58" i="59"/>
  <c r="BT22" i="59"/>
  <c r="S177" i="59"/>
  <c r="S33" i="59"/>
  <c r="S7" i="59"/>
  <c r="S106" i="59"/>
  <c r="Z102" i="59"/>
  <c r="Z117" i="59"/>
  <c r="Z49" i="59"/>
  <c r="U27" i="59"/>
  <c r="U164" i="59"/>
  <c r="U37" i="59"/>
  <c r="BT54" i="59"/>
  <c r="BT31" i="59"/>
  <c r="S88" i="59"/>
  <c r="S47" i="59"/>
  <c r="S97" i="59"/>
  <c r="S100" i="59"/>
  <c r="Z88" i="59"/>
  <c r="Z108" i="59"/>
  <c r="Z39" i="59"/>
  <c r="U14" i="59"/>
  <c r="U20" i="59"/>
  <c r="U79" i="59"/>
  <c r="BT14" i="59"/>
  <c r="BT6" i="59"/>
  <c r="BT47" i="59"/>
  <c r="BT57" i="59"/>
  <c r="BT34" i="59"/>
  <c r="BT26" i="59"/>
  <c r="BT35" i="59"/>
  <c r="S95" i="59"/>
  <c r="S180" i="59"/>
  <c r="S83" i="59"/>
  <c r="S28" i="59"/>
  <c r="S167" i="59"/>
  <c r="Z30" i="59"/>
  <c r="S174" i="59"/>
  <c r="Z81" i="59"/>
  <c r="Z165" i="59"/>
  <c r="S160" i="59"/>
  <c r="Z181" i="59"/>
  <c r="Z96" i="59"/>
  <c r="Z168" i="59"/>
  <c r="Z91" i="59"/>
  <c r="U67" i="59"/>
  <c r="U105" i="59"/>
  <c r="U114" i="59"/>
  <c r="U125" i="59"/>
  <c r="U24" i="59"/>
  <c r="BT15" i="59"/>
  <c r="BT51" i="59"/>
  <c r="BT59" i="59"/>
  <c r="BT52" i="59"/>
  <c r="BT33" i="59"/>
  <c r="BT12" i="59"/>
  <c r="S87" i="59"/>
  <c r="S126" i="59"/>
  <c r="S125" i="59"/>
  <c r="S25" i="59"/>
  <c r="S158" i="59"/>
  <c r="Z32" i="59"/>
  <c r="S53" i="59"/>
  <c r="Z89" i="59"/>
  <c r="Z148" i="59"/>
  <c r="Z45" i="59"/>
  <c r="Z183" i="59"/>
  <c r="Z150" i="59"/>
  <c r="Z21" i="59"/>
  <c r="Z142" i="59"/>
  <c r="Z64" i="59"/>
  <c r="U133" i="59"/>
  <c r="U85" i="59"/>
  <c r="Z5" i="59"/>
  <c r="U167" i="59"/>
  <c r="BT63" i="59"/>
  <c r="S118" i="59"/>
  <c r="S23" i="59"/>
  <c r="S21" i="59"/>
  <c r="S170" i="59"/>
  <c r="S54" i="59"/>
  <c r="S84" i="59"/>
  <c r="S164" i="59"/>
  <c r="S61" i="59"/>
  <c r="S129" i="59"/>
  <c r="S142" i="59"/>
  <c r="Z29" i="59"/>
  <c r="S168" i="59"/>
  <c r="S137" i="59"/>
  <c r="S109" i="59"/>
  <c r="Z19" i="59"/>
  <c r="Z97" i="59"/>
  <c r="Z133" i="59"/>
  <c r="Z156" i="59"/>
  <c r="S178" i="59"/>
  <c r="Z74" i="59"/>
  <c r="Z151" i="59"/>
  <c r="S13" i="59"/>
  <c r="Z93" i="59"/>
  <c r="Z178" i="59"/>
  <c r="Z115" i="59"/>
  <c r="Z27" i="59"/>
  <c r="Z94" i="59"/>
  <c r="Z62" i="59"/>
  <c r="U60" i="59"/>
  <c r="U33" i="59"/>
  <c r="U94" i="59"/>
  <c r="U173" i="59"/>
  <c r="U47" i="59"/>
  <c r="U129" i="59"/>
  <c r="U43" i="59"/>
  <c r="U38" i="59"/>
  <c r="U184" i="59"/>
  <c r="U170" i="59"/>
  <c r="BT29" i="59"/>
  <c r="S145" i="59"/>
  <c r="S119" i="59"/>
  <c r="S31" i="59"/>
  <c r="S30" i="59"/>
  <c r="S26" i="59"/>
  <c r="S68" i="59"/>
  <c r="S108" i="59"/>
  <c r="S132" i="59"/>
  <c r="S58" i="59"/>
  <c r="S94" i="59"/>
  <c r="Z13" i="59"/>
  <c r="Z36" i="59"/>
  <c r="S67" i="59"/>
  <c r="S130" i="59"/>
  <c r="S122" i="59"/>
  <c r="Z66" i="59"/>
  <c r="Z129" i="59"/>
  <c r="Z157" i="59"/>
  <c r="Z172" i="59"/>
  <c r="S121" i="59"/>
  <c r="Z85" i="59"/>
  <c r="Z171" i="59"/>
  <c r="S147" i="59"/>
  <c r="Z82" i="59"/>
  <c r="S143" i="59"/>
  <c r="Z159" i="59"/>
  <c r="Z131" i="59"/>
  <c r="Z163" i="59"/>
  <c r="Z119" i="59"/>
  <c r="U51" i="59"/>
  <c r="U12" i="59"/>
  <c r="U87" i="59"/>
  <c r="U156" i="59"/>
  <c r="U75" i="59"/>
  <c r="U134" i="59"/>
  <c r="U106" i="59"/>
  <c r="U108" i="59"/>
  <c r="U146" i="59"/>
  <c r="U127" i="59"/>
  <c r="BT11" i="59"/>
  <c r="BT21" i="59"/>
  <c r="BT45" i="59"/>
  <c r="BT44" i="59"/>
  <c r="BT28" i="59"/>
  <c r="BT60" i="59"/>
  <c r="BT24" i="59"/>
  <c r="BT56" i="59"/>
  <c r="S169" i="59"/>
  <c r="S127" i="59"/>
  <c r="S48" i="59"/>
  <c r="S49" i="59"/>
  <c r="S6" i="59"/>
  <c r="S16" i="59"/>
  <c r="S15" i="59"/>
  <c r="S115" i="59"/>
  <c r="S165" i="59"/>
  <c r="S140" i="59"/>
  <c r="S51" i="59"/>
  <c r="S85" i="59"/>
  <c r="S183" i="59"/>
  <c r="Z14" i="59"/>
  <c r="Z26" i="59"/>
  <c r="Z38" i="59"/>
  <c r="S35" i="59"/>
  <c r="S162" i="59"/>
  <c r="S75" i="59"/>
  <c r="Z47" i="59"/>
  <c r="Z31" i="59"/>
  <c r="Z121" i="59"/>
  <c r="Z120" i="59"/>
  <c r="Z173" i="59"/>
  <c r="S27" i="59"/>
  <c r="S76" i="59"/>
  <c r="Z77" i="59"/>
  <c r="Z90" i="59"/>
  <c r="Z154" i="59"/>
  <c r="S98" i="59"/>
  <c r="Z70" i="59"/>
  <c r="Z155" i="59"/>
  <c r="S63" i="59"/>
  <c r="Z122" i="59"/>
  <c r="Z11" i="59"/>
  <c r="Z59" i="59"/>
  <c r="Z160" i="59"/>
  <c r="Z147" i="59"/>
  <c r="U44" i="59"/>
  <c r="Z175" i="59"/>
  <c r="U74" i="59"/>
  <c r="U126" i="59"/>
  <c r="U165" i="59"/>
  <c r="U29" i="59"/>
  <c r="U104" i="59"/>
  <c r="U171" i="59"/>
  <c r="U50" i="59"/>
  <c r="U150" i="59"/>
  <c r="U175" i="59"/>
  <c r="U69" i="59"/>
  <c r="U145" i="59"/>
  <c r="S186" i="59"/>
  <c r="Z6" i="59"/>
  <c r="U143" i="59"/>
  <c r="U66" i="59"/>
  <c r="U107" i="59"/>
  <c r="U58" i="59"/>
  <c r="U131" i="59"/>
  <c r="U181" i="59"/>
  <c r="U112" i="59"/>
  <c r="U183" i="59"/>
  <c r="U84" i="59"/>
  <c r="U152" i="59"/>
  <c r="U35" i="59"/>
  <c r="U56" i="59"/>
  <c r="U5" i="59"/>
  <c r="S153" i="59"/>
  <c r="S120" i="59"/>
  <c r="S102" i="59"/>
  <c r="S111" i="59"/>
  <c r="S79" i="59"/>
  <c r="S66" i="59"/>
  <c r="S65" i="59"/>
  <c r="S19" i="59"/>
  <c r="S22" i="59"/>
  <c r="S172" i="59"/>
  <c r="S184" i="59"/>
  <c r="S17" i="59"/>
  <c r="S59" i="59"/>
  <c r="S74" i="59"/>
  <c r="S93" i="59"/>
  <c r="S90" i="59"/>
  <c r="S181" i="59"/>
  <c r="S149" i="59"/>
  <c r="S156" i="59"/>
  <c r="S8" i="59"/>
  <c r="S40" i="59"/>
  <c r="S71" i="59"/>
  <c r="S52" i="59"/>
  <c r="S107" i="59"/>
  <c r="S92" i="59"/>
  <c r="S151" i="59"/>
  <c r="S128" i="59"/>
  <c r="S34" i="59"/>
  <c r="S81" i="59"/>
  <c r="S163" i="59"/>
  <c r="S154" i="59"/>
  <c r="S10" i="59"/>
  <c r="S56" i="59"/>
  <c r="S116" i="59"/>
  <c r="S60" i="59"/>
  <c r="S20" i="59"/>
  <c r="S96" i="59"/>
  <c r="S82" i="59"/>
  <c r="AH84" i="59" s="1"/>
  <c r="S124" i="59"/>
  <c r="U39" i="59"/>
  <c r="AJ39" i="59" s="1"/>
  <c r="U68" i="59"/>
  <c r="U36" i="59"/>
  <c r="U13" i="59"/>
  <c r="U54" i="59"/>
  <c r="U16" i="59"/>
  <c r="U102" i="59"/>
  <c r="U119" i="59"/>
  <c r="U141" i="59"/>
  <c r="U132" i="59"/>
  <c r="U180" i="59"/>
  <c r="U48" i="59"/>
  <c r="U65" i="59"/>
  <c r="U91" i="59"/>
  <c r="U139" i="59"/>
  <c r="U144" i="59"/>
  <c r="U18" i="59"/>
  <c r="U45" i="59"/>
  <c r="U83" i="59"/>
  <c r="U169" i="59"/>
  <c r="U53" i="59"/>
  <c r="U101" i="59"/>
  <c r="U160" i="59"/>
  <c r="U80" i="59"/>
  <c r="U159" i="59"/>
  <c r="U7" i="59"/>
  <c r="U117" i="59"/>
  <c r="U177" i="59"/>
  <c r="U116" i="59"/>
  <c r="U71" i="59"/>
  <c r="U49" i="59"/>
  <c r="U93" i="59"/>
  <c r="U96" i="59"/>
  <c r="U120" i="59"/>
  <c r="U178" i="59"/>
  <c r="U142" i="59"/>
  <c r="U185" i="59"/>
  <c r="S161" i="59"/>
  <c r="S104" i="59"/>
  <c r="S86" i="59"/>
  <c r="S103" i="59"/>
  <c r="S64" i="59"/>
  <c r="S50" i="59"/>
  <c r="S57" i="59"/>
  <c r="S36" i="59"/>
  <c r="S14" i="59"/>
  <c r="S176" i="59"/>
  <c r="S5" i="59"/>
  <c r="S38" i="59"/>
  <c r="S69" i="59"/>
  <c r="S44" i="59"/>
  <c r="S105" i="59"/>
  <c r="S110" i="59"/>
  <c r="S171" i="59"/>
  <c r="S139" i="59"/>
  <c r="S148" i="59"/>
  <c r="S18" i="59"/>
  <c r="S37" i="59"/>
  <c r="S39" i="59"/>
  <c r="S72" i="59"/>
  <c r="S117" i="59"/>
  <c r="S112" i="59"/>
  <c r="S133" i="59"/>
  <c r="S45" i="59"/>
  <c r="S101" i="59"/>
  <c r="S159" i="59"/>
  <c r="S138" i="59"/>
  <c r="S11" i="59"/>
  <c r="S89" i="59"/>
  <c r="S80" i="59"/>
  <c r="S43" i="59"/>
  <c r="S157" i="59"/>
  <c r="U19" i="59"/>
  <c r="U30" i="59"/>
  <c r="U76" i="59"/>
  <c r="U73" i="59"/>
  <c r="U10" i="59"/>
  <c r="U64" i="59"/>
  <c r="U61" i="59"/>
  <c r="U118" i="59"/>
  <c r="U89" i="59"/>
  <c r="U149" i="59"/>
  <c r="U148" i="59"/>
  <c r="U15" i="59"/>
  <c r="U62" i="59"/>
  <c r="U92" i="59"/>
  <c r="U111" i="59"/>
  <c r="U151" i="59"/>
  <c r="U166" i="59"/>
  <c r="U41" i="59"/>
  <c r="U77" i="59"/>
  <c r="U97" i="59"/>
  <c r="U136" i="59"/>
  <c r="U22" i="59"/>
  <c r="U88" i="59"/>
  <c r="U135" i="59"/>
  <c r="U21" i="59"/>
  <c r="U100" i="59"/>
  <c r="U130" i="59"/>
  <c r="U8" i="59"/>
  <c r="U163" i="59"/>
  <c r="U25" i="59"/>
  <c r="U137" i="59"/>
  <c r="U122" i="59"/>
  <c r="U95" i="59"/>
  <c r="U113" i="59"/>
  <c r="U98" i="59"/>
  <c r="U187" i="59"/>
  <c r="W94" i="59"/>
  <c r="W41" i="59"/>
  <c r="W55" i="59"/>
  <c r="W116" i="59"/>
  <c r="W128" i="59"/>
  <c r="W120" i="59"/>
  <c r="W154" i="59"/>
  <c r="W91" i="59"/>
  <c r="W157" i="59"/>
  <c r="W147" i="59"/>
  <c r="W68" i="59"/>
  <c r="W121" i="59"/>
  <c r="W176" i="59"/>
  <c r="W150" i="59"/>
  <c r="W28" i="59"/>
  <c r="W27" i="59"/>
  <c r="Z57" i="59"/>
  <c r="Z72" i="59"/>
  <c r="Z127" i="59"/>
  <c r="Z126" i="59"/>
  <c r="Z144" i="59"/>
  <c r="Z177" i="59"/>
  <c r="Z42" i="59"/>
  <c r="Z109" i="59"/>
  <c r="Z143" i="59"/>
  <c r="Z162" i="59"/>
  <c r="Z7" i="59"/>
  <c r="Z76" i="59"/>
  <c r="Z137" i="59"/>
  <c r="Z184" i="59"/>
  <c r="Z83" i="59"/>
  <c r="Z130" i="59"/>
  <c r="Z35" i="59"/>
  <c r="Z92" i="59"/>
  <c r="Z58" i="59"/>
  <c r="Z43" i="59"/>
  <c r="Z152" i="59"/>
  <c r="Z125" i="59"/>
  <c r="Z100" i="59"/>
  <c r="BT10" i="59"/>
  <c r="BT17" i="59"/>
  <c r="BT43" i="59"/>
  <c r="BT41" i="59"/>
  <c r="BT64" i="59"/>
  <c r="BT36" i="59"/>
  <c r="BT20" i="59"/>
  <c r="BT16" i="59"/>
  <c r="BT46" i="59"/>
  <c r="BT40" i="59"/>
  <c r="BT61" i="59"/>
  <c r="Z22" i="59"/>
  <c r="Z17" i="59"/>
  <c r="Z9" i="59"/>
  <c r="Z15" i="59"/>
  <c r="Z71" i="59"/>
  <c r="Z52" i="59"/>
  <c r="Z113" i="59"/>
  <c r="Z118" i="59"/>
  <c r="Z141" i="59"/>
  <c r="Z140" i="59"/>
  <c r="Z180" i="59"/>
  <c r="Z28" i="59"/>
  <c r="Z54" i="59"/>
  <c r="Z95" i="59"/>
  <c r="Z84" i="59"/>
  <c r="Z161" i="59"/>
  <c r="Z166" i="59"/>
  <c r="Z41" i="59"/>
  <c r="Z79" i="59"/>
  <c r="Z114" i="59"/>
  <c r="Z169" i="59"/>
  <c r="Z46" i="59"/>
  <c r="Z78" i="59"/>
  <c r="Z128" i="59"/>
  <c r="Z75" i="59"/>
  <c r="Z80" i="59"/>
  <c r="Z182" i="59"/>
  <c r="Z111" i="59"/>
  <c r="Z138" i="59"/>
  <c r="Z98" i="59"/>
  <c r="Z106" i="59"/>
  <c r="Z167" i="59"/>
  <c r="Z60" i="59"/>
  <c r="Z20" i="59"/>
  <c r="Z187" i="59"/>
  <c r="Z174" i="59"/>
  <c r="Z185" i="59"/>
  <c r="W26" i="59"/>
  <c r="W123" i="59"/>
  <c r="W113" i="59"/>
  <c r="W161" i="59"/>
  <c r="W17" i="59"/>
  <c r="W53" i="59"/>
  <c r="W101" i="59"/>
  <c r="W138" i="59"/>
  <c r="W49" i="59"/>
  <c r="BT18" i="59"/>
  <c r="BT5" i="59"/>
  <c r="BT38" i="59"/>
  <c r="BT39" i="59"/>
  <c r="BT55" i="59"/>
  <c r="BT49" i="59"/>
  <c r="BT62" i="59"/>
  <c r="BT19" i="59"/>
  <c r="BT8" i="59"/>
  <c r="BT25" i="59"/>
  <c r="BT9" i="59"/>
  <c r="BT48" i="59"/>
  <c r="BT50" i="59"/>
  <c r="BT32" i="59"/>
  <c r="W51" i="59"/>
  <c r="W179" i="59"/>
  <c r="W5" i="59"/>
  <c r="W86" i="59"/>
  <c r="W66" i="59"/>
  <c r="Z8" i="59"/>
  <c r="Z10" i="59"/>
  <c r="Z12" i="59"/>
  <c r="Z18" i="59"/>
  <c r="W64" i="59"/>
  <c r="Z25" i="59"/>
  <c r="Z55" i="59"/>
  <c r="Z50" i="59"/>
  <c r="Z68" i="59"/>
  <c r="Z105" i="59"/>
  <c r="Z86" i="59"/>
  <c r="Z104" i="59"/>
  <c r="Z149" i="59"/>
  <c r="Z132" i="59"/>
  <c r="Z164" i="59"/>
  <c r="Z34" i="59"/>
  <c r="Z67" i="59"/>
  <c r="Z48" i="59"/>
  <c r="Z107" i="59"/>
  <c r="Z110" i="59"/>
  <c r="Z139" i="59"/>
  <c r="Z134" i="59"/>
  <c r="Z176" i="59"/>
  <c r="Z179" i="59"/>
  <c r="W159" i="59"/>
  <c r="Z53" i="59"/>
  <c r="Z56" i="59"/>
  <c r="Z123" i="59"/>
  <c r="Z124" i="59"/>
  <c r="Z136" i="59"/>
  <c r="Z65" i="59"/>
  <c r="Z99" i="59"/>
  <c r="Z112" i="59"/>
  <c r="Z146" i="59"/>
  <c r="Z51" i="59"/>
  <c r="Z103" i="59"/>
  <c r="Z153" i="59"/>
  <c r="Z23" i="59"/>
  <c r="Z87" i="59"/>
  <c r="Z135" i="59"/>
  <c r="Z33" i="59"/>
  <c r="Z145" i="59"/>
  <c r="BG51" i="59" s="1"/>
  <c r="Z101" i="59"/>
  <c r="Z61" i="59"/>
  <c r="Z73" i="59"/>
  <c r="Z170" i="59"/>
  <c r="Z116" i="59"/>
  <c r="W15" i="59"/>
  <c r="W72" i="59"/>
  <c r="W80" i="59"/>
  <c r="W139" i="59"/>
  <c r="W14" i="59"/>
  <c r="W42" i="59"/>
  <c r="W177" i="59"/>
  <c r="W36" i="59"/>
  <c r="W85" i="59"/>
  <c r="W152" i="59"/>
  <c r="W84" i="59"/>
  <c r="W149" i="59"/>
  <c r="W35" i="59"/>
  <c r="W131" i="59"/>
  <c r="W124" i="59"/>
  <c r="W146" i="59"/>
  <c r="W178" i="59"/>
  <c r="W43" i="59"/>
  <c r="W83" i="59"/>
  <c r="W98" i="59"/>
  <c r="W13" i="59"/>
  <c r="W103" i="59"/>
  <c r="W134" i="59"/>
  <c r="W69" i="59"/>
  <c r="W127" i="59"/>
  <c r="W144" i="59"/>
  <c r="W78" i="59"/>
  <c r="W97" i="59"/>
  <c r="W164" i="59"/>
  <c r="W25" i="59"/>
  <c r="W44" i="59"/>
  <c r="W165" i="59"/>
  <c r="W130" i="59"/>
  <c r="W79" i="59"/>
  <c r="W182" i="59"/>
  <c r="W30" i="59"/>
  <c r="W67" i="59"/>
  <c r="W37" i="59"/>
  <c r="W99" i="59"/>
  <c r="W112" i="59"/>
  <c r="W171" i="59"/>
  <c r="W19" i="59"/>
  <c r="W65" i="59"/>
  <c r="W62" i="59"/>
  <c r="W88" i="59"/>
  <c r="W166" i="59"/>
  <c r="W6" i="59"/>
  <c r="W31" i="59"/>
  <c r="W52" i="59"/>
  <c r="W105" i="59"/>
  <c r="W90" i="59"/>
  <c r="W160" i="59"/>
  <c r="W11" i="59"/>
  <c r="W58" i="59"/>
  <c r="W122" i="59"/>
  <c r="BD44" i="59" s="1"/>
  <c r="W9" i="59"/>
  <c r="W148" i="59"/>
  <c r="W40" i="59"/>
  <c r="W126" i="59"/>
  <c r="W39" i="59"/>
  <c r="W10" i="59"/>
  <c r="W21" i="59"/>
  <c r="W75" i="59"/>
  <c r="W54" i="59"/>
  <c r="W115" i="59"/>
  <c r="W82" i="59"/>
  <c r="W163" i="59"/>
  <c r="W34" i="59"/>
  <c r="W77" i="59"/>
  <c r="W93" i="59"/>
  <c r="W108" i="59"/>
  <c r="W145" i="59"/>
  <c r="W16" i="59"/>
  <c r="W47" i="59"/>
  <c r="W46" i="59"/>
  <c r="W117" i="59"/>
  <c r="W110" i="59"/>
  <c r="W173" i="59"/>
  <c r="W141" i="59"/>
  <c r="W29" i="59"/>
  <c r="W89" i="59"/>
  <c r="W74" i="59"/>
  <c r="W175" i="59"/>
  <c r="W132" i="59"/>
  <c r="W32" i="59"/>
  <c r="W169" i="59"/>
  <c r="W71" i="59"/>
  <c r="W87" i="59"/>
  <c r="W186" i="59"/>
  <c r="W60" i="59"/>
  <c r="W168" i="59"/>
  <c r="W118" i="59"/>
  <c r="W102" i="59"/>
  <c r="W187" i="59"/>
  <c r="W172" i="59"/>
  <c r="W18" i="59"/>
  <c r="W38" i="59"/>
  <c r="W59" i="59"/>
  <c r="W56" i="59"/>
  <c r="W70" i="59"/>
  <c r="W107" i="59"/>
  <c r="W96" i="59"/>
  <c r="W114" i="59"/>
  <c r="W155" i="59"/>
  <c r="W184" i="59"/>
  <c r="W24" i="59"/>
  <c r="W45" i="59"/>
  <c r="W48" i="59"/>
  <c r="W81" i="59"/>
  <c r="W125" i="59"/>
  <c r="W106" i="59"/>
  <c r="W183" i="59"/>
  <c r="W167" i="59"/>
  <c r="W151" i="59"/>
  <c r="W133" i="59"/>
  <c r="W158" i="59"/>
  <c r="W142" i="59"/>
  <c r="W174" i="59"/>
  <c r="W23" i="59"/>
  <c r="W57" i="59"/>
  <c r="W76" i="59"/>
  <c r="W95" i="59"/>
  <c r="W92" i="59"/>
  <c r="W135" i="59"/>
  <c r="W136" i="59"/>
  <c r="W12" i="59"/>
  <c r="W73" i="59"/>
  <c r="W111" i="59"/>
  <c r="W181" i="59"/>
  <c r="W61" i="59"/>
  <c r="W100" i="59"/>
  <c r="W143" i="59"/>
  <c r="W140" i="59"/>
  <c r="W104" i="59"/>
  <c r="W180" i="59"/>
  <c r="W50" i="59"/>
  <c r="W129" i="59"/>
  <c r="W162" i="59"/>
  <c r="W170" i="59"/>
  <c r="S187" i="59"/>
  <c r="S185" i="59"/>
  <c r="S91" i="59"/>
  <c r="S152" i="59"/>
  <c r="S55" i="59"/>
  <c r="S99" i="59"/>
  <c r="S136" i="59"/>
  <c r="S29" i="59"/>
  <c r="S70" i="59"/>
  <c r="S144" i="59"/>
  <c r="S179" i="59"/>
  <c r="S42" i="59"/>
  <c r="S135" i="59"/>
  <c r="S113" i="59"/>
  <c r="S12" i="59"/>
  <c r="S78" i="59"/>
  <c r="S62" i="59"/>
  <c r="S9" i="59"/>
  <c r="S146" i="59"/>
  <c r="S141" i="59"/>
  <c r="S173" i="59"/>
  <c r="S123" i="59"/>
  <c r="S46" i="59"/>
  <c r="S24" i="59"/>
  <c r="S134" i="59"/>
  <c r="S150" i="59"/>
  <c r="S166" i="59"/>
  <c r="S114" i="59"/>
  <c r="W20" i="59"/>
  <c r="W33" i="59"/>
  <c r="W119" i="59"/>
  <c r="W153" i="59"/>
  <c r="W156" i="59"/>
  <c r="W63" i="59"/>
  <c r="W8" i="59"/>
  <c r="W109" i="59"/>
  <c r="W22" i="59"/>
  <c r="W7" i="59"/>
  <c r="W137" i="59"/>
  <c r="U31" i="59"/>
  <c r="U52" i="59"/>
  <c r="U32" i="59"/>
  <c r="U57" i="59"/>
  <c r="U23" i="59"/>
  <c r="U42" i="59"/>
  <c r="U40" i="59"/>
  <c r="U78" i="59"/>
  <c r="U110" i="59"/>
  <c r="U103" i="59"/>
  <c r="U121" i="59"/>
  <c r="U157" i="59"/>
  <c r="U140" i="59"/>
  <c r="U172" i="59"/>
  <c r="U26" i="59"/>
  <c r="U28" i="59"/>
  <c r="U82" i="59"/>
  <c r="U124" i="59"/>
  <c r="U109" i="59"/>
  <c r="U161" i="59"/>
  <c r="U154" i="59"/>
  <c r="U17" i="59"/>
  <c r="U70" i="59"/>
  <c r="U90" i="59"/>
  <c r="U115" i="59"/>
  <c r="U155" i="59"/>
  <c r="U162" i="59"/>
  <c r="U9" i="59"/>
  <c r="U55" i="59"/>
  <c r="U128" i="59"/>
  <c r="U153" i="59"/>
  <c r="U182" i="59"/>
  <c r="U63" i="59"/>
  <c r="U81" i="59"/>
  <c r="U158" i="59"/>
  <c r="U34" i="59"/>
  <c r="U99" i="59"/>
  <c r="U174" i="59"/>
  <c r="U46" i="59"/>
  <c r="U123" i="59"/>
  <c r="U6" i="59"/>
  <c r="U168" i="59"/>
  <c r="U147" i="59"/>
  <c r="U72" i="59"/>
  <c r="U138" i="59"/>
  <c r="Y134" i="59"/>
  <c r="Y21" i="59"/>
  <c r="Y117" i="59"/>
  <c r="Y12" i="59"/>
  <c r="Y58" i="59"/>
  <c r="Y15" i="59"/>
  <c r="Y83" i="59"/>
  <c r="Y6" i="59"/>
  <c r="Y104" i="59"/>
  <c r="Y184" i="59"/>
  <c r="Y62" i="59"/>
  <c r="Y164" i="59"/>
  <c r="Y40" i="59"/>
  <c r="Y22" i="59"/>
  <c r="Y93" i="59"/>
  <c r="Y166" i="59"/>
  <c r="Y77" i="59"/>
  <c r="Y139" i="59"/>
  <c r="Y94" i="59"/>
  <c r="Y124" i="59"/>
  <c r="Y165" i="59"/>
  <c r="Y59" i="59"/>
  <c r="Y187" i="59"/>
  <c r="Y72" i="59"/>
  <c r="Y76" i="59"/>
  <c r="Y111" i="59"/>
  <c r="Y179" i="59"/>
  <c r="Y90" i="59"/>
  <c r="Y171" i="59"/>
  <c r="Y91" i="59"/>
  <c r="Y154" i="59"/>
  <c r="Y50" i="59"/>
  <c r="Y178" i="59"/>
  <c r="Y89" i="59"/>
  <c r="Y75" i="59"/>
  <c r="Y30" i="59"/>
  <c r="Y63" i="59"/>
  <c r="Y153" i="59"/>
  <c r="Y24" i="59"/>
  <c r="Y122" i="59"/>
  <c r="Y152" i="59"/>
  <c r="Y175" i="59"/>
  <c r="Y84" i="59"/>
  <c r="Y151" i="59"/>
  <c r="Y157" i="59"/>
  <c r="Y17" i="59"/>
  <c r="Y37" i="59"/>
  <c r="Y56" i="59"/>
  <c r="Y53" i="59"/>
  <c r="Y67" i="59"/>
  <c r="Y20" i="59"/>
  <c r="Y54" i="59"/>
  <c r="Y73" i="59"/>
  <c r="Y88" i="59"/>
  <c r="Y120" i="59"/>
  <c r="Y79" i="59"/>
  <c r="Y137" i="59"/>
  <c r="Y169" i="59"/>
  <c r="Y150" i="59"/>
  <c r="Y182" i="59"/>
  <c r="Y19" i="59"/>
  <c r="Y32" i="59"/>
  <c r="Y10" i="59"/>
  <c r="Y71" i="59"/>
  <c r="Y106" i="59"/>
  <c r="Y97" i="59"/>
  <c r="Y115" i="59"/>
  <c r="Y155" i="59"/>
  <c r="Y136" i="59"/>
  <c r="Y168" i="59"/>
  <c r="Y33" i="59"/>
  <c r="Y38" i="59"/>
  <c r="Y126" i="59"/>
  <c r="Y143" i="59"/>
  <c r="Y156" i="59"/>
  <c r="Y18" i="59"/>
  <c r="Y141" i="59"/>
  <c r="Y8" i="59"/>
  <c r="Y61" i="59"/>
  <c r="Y116" i="59"/>
  <c r="Y133" i="59"/>
  <c r="Y146" i="59"/>
  <c r="Y13" i="59"/>
  <c r="Y74" i="59"/>
  <c r="Y102" i="59"/>
  <c r="Y107" i="59"/>
  <c r="Y132" i="59"/>
  <c r="Y177" i="59"/>
  <c r="Y36" i="59"/>
  <c r="Y101" i="59"/>
  <c r="Y170" i="59"/>
  <c r="Y25" i="59"/>
  <c r="Y14" i="59"/>
  <c r="Y64" i="59"/>
  <c r="Y69" i="59"/>
  <c r="Y5" i="59"/>
  <c r="Y35" i="59"/>
  <c r="Y66" i="59"/>
  <c r="Y43" i="59"/>
  <c r="Y96" i="59"/>
  <c r="Y128" i="59"/>
  <c r="Y95" i="59"/>
  <c r="Y145" i="59"/>
  <c r="Y125" i="59"/>
  <c r="Y158" i="59"/>
  <c r="Y181" i="59"/>
  <c r="Y29" i="59"/>
  <c r="Y46" i="59"/>
  <c r="Y57" i="59"/>
  <c r="Y82" i="59"/>
  <c r="Y114" i="59"/>
  <c r="Y113" i="59"/>
  <c r="Y131" i="59"/>
  <c r="Y163" i="59"/>
  <c r="Y144" i="59"/>
  <c r="Y176" i="59"/>
  <c r="Y42" i="59"/>
  <c r="Y78" i="59"/>
  <c r="Y105" i="59"/>
  <c r="Y159" i="59"/>
  <c r="Y172" i="59"/>
  <c r="Y92" i="59"/>
  <c r="Y173" i="59"/>
  <c r="Y41" i="59"/>
  <c r="Y55" i="59"/>
  <c r="Y85" i="59"/>
  <c r="Y149" i="59"/>
  <c r="Y162" i="59"/>
  <c r="Y16" i="59"/>
  <c r="Y65" i="59"/>
  <c r="Y118" i="59"/>
  <c r="Y135" i="59"/>
  <c r="Y148" i="59"/>
  <c r="Y183" i="59"/>
  <c r="Y34" i="59"/>
  <c r="Y119" i="59"/>
  <c r="Y9" i="59"/>
  <c r="Y28" i="59"/>
  <c r="Y48" i="59"/>
  <c r="Y26" i="59"/>
  <c r="Y51" i="59"/>
  <c r="Y27" i="59"/>
  <c r="Y44" i="59"/>
  <c r="Y49" i="59"/>
  <c r="Y80" i="59"/>
  <c r="Y112" i="59"/>
  <c r="Y109" i="59"/>
  <c r="Y127" i="59"/>
  <c r="Y161" i="59"/>
  <c r="Y142" i="59"/>
  <c r="Y174" i="59"/>
  <c r="Y7" i="59"/>
  <c r="Y39" i="59"/>
  <c r="Y68" i="59"/>
  <c r="AN68" i="59" s="1"/>
  <c r="Y47" i="59"/>
  <c r="Y98" i="59"/>
  <c r="Y81" i="59"/>
  <c r="Y99" i="59"/>
  <c r="Y147" i="59"/>
  <c r="Y129" i="59"/>
  <c r="Y160" i="59"/>
  <c r="Y185" i="59"/>
  <c r="Y23" i="59"/>
  <c r="Y45" i="59"/>
  <c r="Y110" i="59"/>
  <c r="Y123" i="59"/>
  <c r="Y140" i="59"/>
  <c r="Y60" i="59"/>
  <c r="Y87" i="59"/>
  <c r="Y186" i="59"/>
  <c r="AN186" i="59" s="1"/>
  <c r="Y11" i="59"/>
  <c r="Y70" i="59"/>
  <c r="Y100" i="59"/>
  <c r="Y103" i="59"/>
  <c r="Y130" i="59"/>
  <c r="Y52" i="59"/>
  <c r="Y86" i="59"/>
  <c r="Y121" i="59"/>
  <c r="Y167" i="59"/>
  <c r="Y180" i="59"/>
  <c r="Y31" i="59"/>
  <c r="Y108" i="59"/>
  <c r="S182" i="59"/>
  <c r="R167" i="59"/>
  <c r="R101" i="59"/>
  <c r="R51" i="59"/>
  <c r="R84" i="59"/>
  <c r="R36" i="59"/>
  <c r="R54" i="59"/>
  <c r="R31" i="59"/>
  <c r="R124" i="59"/>
  <c r="R113" i="59"/>
  <c r="R130" i="59"/>
  <c r="R74" i="59"/>
  <c r="R178" i="59"/>
  <c r="R127" i="59"/>
  <c r="R49" i="59"/>
  <c r="R147" i="59"/>
  <c r="R60" i="59"/>
  <c r="R12" i="59"/>
  <c r="R110" i="59"/>
  <c r="R69" i="59"/>
  <c r="R129" i="59"/>
  <c r="R104" i="59"/>
  <c r="R159" i="59"/>
  <c r="R17" i="59"/>
  <c r="R173" i="59"/>
  <c r="R95" i="59"/>
  <c r="R28" i="59"/>
  <c r="R96" i="59"/>
  <c r="R46" i="59"/>
  <c r="R144" i="59"/>
  <c r="R115" i="59"/>
  <c r="R33" i="59"/>
  <c r="R150" i="59"/>
  <c r="R166" i="59"/>
  <c r="R89" i="59"/>
  <c r="R141" i="59"/>
  <c r="R48" i="59"/>
  <c r="R6" i="59"/>
  <c r="R82" i="59"/>
  <c r="R55" i="59"/>
  <c r="R161" i="59"/>
  <c r="R83" i="59"/>
  <c r="R26" i="59"/>
  <c r="R183" i="59"/>
  <c r="R70" i="59"/>
  <c r="R187" i="59"/>
  <c r="R43" i="59"/>
  <c r="R121" i="59"/>
  <c r="R148" i="59"/>
  <c r="R177" i="59"/>
  <c r="R165" i="59"/>
  <c r="R133" i="59"/>
  <c r="R118" i="59"/>
  <c r="R119" i="59"/>
  <c r="R87" i="59"/>
  <c r="R23" i="59"/>
  <c r="R73" i="59"/>
  <c r="R41" i="59"/>
  <c r="R13" i="59"/>
  <c r="R154" i="59"/>
  <c r="R171" i="59"/>
  <c r="R139" i="59"/>
  <c r="R80" i="59"/>
  <c r="R125" i="59"/>
  <c r="R93" i="59"/>
  <c r="R44" i="59"/>
  <c r="R15" i="59"/>
  <c r="R47" i="59"/>
  <c r="R25" i="59"/>
  <c r="R5" i="59"/>
  <c r="R136" i="59"/>
  <c r="R153" i="59"/>
  <c r="R108" i="59"/>
  <c r="R94" i="59"/>
  <c r="R107" i="59"/>
  <c r="R72" i="59"/>
  <c r="R58" i="59"/>
  <c r="R61" i="59"/>
  <c r="R30" i="59"/>
  <c r="R18" i="59"/>
  <c r="R39" i="59"/>
  <c r="R88" i="59"/>
  <c r="R164" i="59"/>
  <c r="R16" i="59"/>
  <c r="R68" i="59"/>
  <c r="R151" i="59"/>
  <c r="R174" i="59"/>
  <c r="R168" i="59"/>
  <c r="R27" i="59"/>
  <c r="R81" i="59"/>
  <c r="R120" i="59"/>
  <c r="R158" i="59"/>
  <c r="R185" i="59"/>
  <c r="R75" i="59"/>
  <c r="R122" i="59"/>
  <c r="R162" i="59"/>
  <c r="R140" i="59"/>
  <c r="R157" i="59"/>
  <c r="R116" i="59"/>
  <c r="R102" i="59"/>
  <c r="R111" i="59"/>
  <c r="R79" i="59"/>
  <c r="R66" i="59"/>
  <c r="R65" i="59"/>
  <c r="R19" i="59"/>
  <c r="R22" i="59"/>
  <c r="R146" i="59"/>
  <c r="R163" i="59"/>
  <c r="R131" i="59"/>
  <c r="R114" i="59"/>
  <c r="R117" i="59"/>
  <c r="R85" i="59"/>
  <c r="R7" i="59"/>
  <c r="R71" i="59"/>
  <c r="R37" i="59"/>
  <c r="R9" i="59"/>
  <c r="R160" i="59"/>
  <c r="R128" i="59"/>
  <c r="R145" i="59"/>
  <c r="R92" i="59"/>
  <c r="R78" i="59"/>
  <c r="R99" i="59"/>
  <c r="R56" i="59"/>
  <c r="R42" i="59"/>
  <c r="R53" i="59"/>
  <c r="R34" i="59"/>
  <c r="R10" i="59"/>
  <c r="R52" i="59"/>
  <c r="R143" i="59"/>
  <c r="R172" i="59"/>
  <c r="R40" i="59"/>
  <c r="R105" i="59"/>
  <c r="R134" i="59"/>
  <c r="R182" i="59"/>
  <c r="R184" i="59"/>
  <c r="R179" i="59"/>
  <c r="R24" i="59"/>
  <c r="R67" i="59"/>
  <c r="R186" i="59"/>
  <c r="R29" i="59"/>
  <c r="R135" i="59"/>
  <c r="R170" i="59"/>
  <c r="R132" i="59"/>
  <c r="R149" i="59"/>
  <c r="R100" i="59"/>
  <c r="R86" i="59"/>
  <c r="R103" i="59"/>
  <c r="R64" i="59"/>
  <c r="R50" i="59"/>
  <c r="R57" i="59"/>
  <c r="R38" i="59"/>
  <c r="R14" i="59"/>
  <c r="R138" i="59"/>
  <c r="R155" i="59"/>
  <c r="R112" i="59"/>
  <c r="R98" i="59"/>
  <c r="R109" i="59"/>
  <c r="R76" i="59"/>
  <c r="R62" i="59"/>
  <c r="R63" i="59"/>
  <c r="R11" i="59"/>
  <c r="R20" i="59"/>
  <c r="R152" i="59"/>
  <c r="R169" i="59"/>
  <c r="R137" i="59"/>
  <c r="R126" i="59"/>
  <c r="R123" i="59"/>
  <c r="R91" i="59"/>
  <c r="R35" i="59"/>
  <c r="R77" i="59"/>
  <c r="R45" i="59"/>
  <c r="R21" i="59"/>
  <c r="R32" i="59"/>
  <c r="R97" i="59"/>
  <c r="R175" i="59"/>
  <c r="R180" i="59"/>
  <c r="R59" i="59"/>
  <c r="R90" i="59"/>
  <c r="R156" i="59"/>
  <c r="R181" i="59"/>
  <c r="R142" i="59"/>
  <c r="R176" i="59"/>
  <c r="R8" i="59"/>
  <c r="T86" i="59"/>
  <c r="T186" i="59"/>
  <c r="AR159" i="59"/>
  <c r="V40" i="59"/>
  <c r="AR157" i="59"/>
  <c r="BJ50" i="59"/>
  <c r="V84" i="59"/>
  <c r="V105" i="59"/>
  <c r="V102" i="59"/>
  <c r="V55" i="59"/>
  <c r="V90" i="59"/>
  <c r="V52" i="59"/>
  <c r="V136" i="59"/>
  <c r="V162" i="59"/>
  <c r="V107" i="59"/>
  <c r="V75" i="59"/>
  <c r="V134" i="59"/>
  <c r="V164" i="59"/>
  <c r="V88" i="59"/>
  <c r="V57" i="59"/>
  <c r="V130" i="59"/>
  <c r="V101" i="59"/>
  <c r="V34" i="59"/>
  <c r="V151" i="59"/>
  <c r="V70" i="59"/>
  <c r="V18" i="59"/>
  <c r="V174" i="59"/>
  <c r="V124" i="59"/>
  <c r="V132" i="59"/>
  <c r="V103" i="59"/>
  <c r="V36" i="59"/>
  <c r="V145" i="59"/>
  <c r="V58" i="59"/>
  <c r="V12" i="59"/>
  <c r="V110" i="59"/>
  <c r="V60" i="59"/>
  <c r="V142" i="59"/>
  <c r="V182" i="59"/>
  <c r="V41" i="59"/>
  <c r="V38" i="59"/>
  <c r="V147" i="59"/>
  <c r="V62" i="59"/>
  <c r="V14" i="59"/>
  <c r="V98" i="59"/>
  <c r="V48" i="59"/>
  <c r="V168" i="59"/>
  <c r="V96" i="59"/>
  <c r="V61" i="59"/>
  <c r="V24" i="59"/>
  <c r="T104" i="59"/>
  <c r="Q23" i="59"/>
  <c r="Q50" i="59"/>
  <c r="T169" i="59"/>
  <c r="V185" i="59"/>
  <c r="T149" i="59"/>
  <c r="T135" i="59"/>
  <c r="T52" i="59"/>
  <c r="Q88" i="59"/>
  <c r="Q90" i="59"/>
  <c r="Q28" i="59"/>
  <c r="Q147" i="59"/>
  <c r="Q167" i="59"/>
  <c r="T10" i="59"/>
  <c r="T84" i="59"/>
  <c r="T11" i="59"/>
  <c r="Q166" i="59"/>
  <c r="Q161" i="59"/>
  <c r="Q83" i="59"/>
  <c r="T70" i="59"/>
  <c r="T37" i="59"/>
  <c r="T57" i="59"/>
  <c r="Q117" i="59"/>
  <c r="T182" i="59"/>
  <c r="T28" i="59"/>
  <c r="T59" i="59"/>
  <c r="T126" i="59"/>
  <c r="T146" i="59"/>
  <c r="T179" i="59"/>
  <c r="T64" i="59"/>
  <c r="T107" i="59"/>
  <c r="T140" i="59"/>
  <c r="T39" i="59"/>
  <c r="T106" i="59"/>
  <c r="T166" i="59"/>
  <c r="T108" i="59"/>
  <c r="Q21" i="59"/>
  <c r="Q26" i="59"/>
  <c r="Q112" i="59"/>
  <c r="Q141" i="59"/>
  <c r="Q42" i="59"/>
  <c r="Q99" i="59"/>
  <c r="Q34" i="59"/>
  <c r="Q131" i="59"/>
  <c r="Q77" i="59"/>
  <c r="Q162" i="59"/>
  <c r="Q81" i="59"/>
  <c r="Q137" i="59"/>
  <c r="T180" i="59"/>
  <c r="T34" i="59"/>
  <c r="T75" i="59"/>
  <c r="T119" i="59"/>
  <c r="T21" i="59"/>
  <c r="T144" i="59"/>
  <c r="T47" i="59"/>
  <c r="T109" i="59"/>
  <c r="T68" i="59"/>
  <c r="T50" i="59"/>
  <c r="T79" i="59"/>
  <c r="T142" i="59"/>
  <c r="T101" i="59"/>
  <c r="Q8" i="59"/>
  <c r="Q72" i="59"/>
  <c r="Q125" i="59"/>
  <c r="Q181" i="59"/>
  <c r="Q52" i="59"/>
  <c r="Q119" i="59"/>
  <c r="Q59" i="59"/>
  <c r="Q143" i="59"/>
  <c r="Q71" i="59"/>
  <c r="Q29" i="59"/>
  <c r="Q32" i="59"/>
  <c r="Q108" i="59"/>
  <c r="T23" i="59"/>
  <c r="T62" i="59"/>
  <c r="T78" i="59"/>
  <c r="T173" i="59"/>
  <c r="T40" i="59"/>
  <c r="T25" i="59"/>
  <c r="T80" i="59"/>
  <c r="T159" i="59"/>
  <c r="T131" i="59"/>
  <c r="T51" i="59"/>
  <c r="T113" i="59"/>
  <c r="T13" i="59"/>
  <c r="Q65" i="59"/>
  <c r="Q123" i="59"/>
  <c r="Q75" i="59"/>
  <c r="Q151" i="59"/>
  <c r="Q39" i="59"/>
  <c r="Q113" i="59"/>
  <c r="Q176" i="59"/>
  <c r="Q53" i="59"/>
  <c r="Q116" i="59"/>
  <c r="AR171" i="59"/>
  <c r="BJ63" i="59"/>
  <c r="T168" i="59"/>
  <c r="T187" i="59"/>
  <c r="T152" i="59"/>
  <c r="T115" i="59"/>
  <c r="T77" i="59"/>
  <c r="T41" i="59"/>
  <c r="T178" i="59"/>
  <c r="T150" i="59"/>
  <c r="T145" i="59"/>
  <c r="T177" i="59"/>
  <c r="T81" i="59"/>
  <c r="T122" i="59"/>
  <c r="T90" i="59"/>
  <c r="T36" i="59"/>
  <c r="T74" i="59"/>
  <c r="T42" i="59"/>
  <c r="T18" i="59"/>
  <c r="T172" i="59"/>
  <c r="T99" i="59"/>
  <c r="T22" i="59"/>
  <c r="T156" i="59"/>
  <c r="T143" i="59"/>
  <c r="T175" i="59"/>
  <c r="T93" i="59"/>
  <c r="T128" i="59"/>
  <c r="T96" i="59"/>
  <c r="T53" i="59"/>
  <c r="T24" i="59"/>
  <c r="T48" i="59"/>
  <c r="T29" i="59"/>
  <c r="T9" i="59"/>
  <c r="T155" i="59"/>
  <c r="T85" i="59"/>
  <c r="T61" i="59"/>
  <c r="T44" i="59"/>
  <c r="T130" i="59"/>
  <c r="T162" i="59"/>
  <c r="T157" i="59"/>
  <c r="T121" i="59"/>
  <c r="T103" i="59"/>
  <c r="T110" i="59"/>
  <c r="T139" i="59"/>
  <c r="T124" i="59"/>
  <c r="T55" i="59"/>
  <c r="T6" i="59"/>
  <c r="T174" i="59"/>
  <c r="T158" i="59"/>
  <c r="T153" i="59"/>
  <c r="T5" i="59"/>
  <c r="T111" i="59"/>
  <c r="T114" i="59"/>
  <c r="T82" i="59"/>
  <c r="T67" i="59"/>
  <c r="T66" i="59"/>
  <c r="T20" i="59"/>
  <c r="T27" i="59"/>
  <c r="T160" i="59"/>
  <c r="T100" i="59"/>
  <c r="T132" i="59"/>
  <c r="T164" i="59"/>
  <c r="T151" i="59"/>
  <c r="T183" i="59"/>
  <c r="T123" i="59"/>
  <c r="T120" i="59"/>
  <c r="T88" i="59"/>
  <c r="T16" i="59"/>
  <c r="T72" i="59"/>
  <c r="T38" i="59"/>
  <c r="T14" i="59"/>
  <c r="T184" i="59"/>
  <c r="T163" i="59"/>
  <c r="T83" i="59"/>
  <c r="T71" i="59"/>
  <c r="T30" i="59"/>
  <c r="T138" i="59"/>
  <c r="T133" i="59"/>
  <c r="T165" i="59"/>
  <c r="T105" i="59"/>
  <c r="T87" i="59"/>
  <c r="T102" i="59"/>
  <c r="Q11" i="59"/>
  <c r="Q130" i="59"/>
  <c r="Q121" i="59"/>
  <c r="Q172" i="59"/>
  <c r="Q179" i="59"/>
  <c r="Q159" i="59"/>
  <c r="Q86" i="59"/>
  <c r="Q145" i="59"/>
  <c r="Q67" i="59"/>
  <c r="Q177" i="59"/>
  <c r="Q140" i="59"/>
  <c r="Q106" i="59"/>
  <c r="Q68" i="59"/>
  <c r="Q154" i="59"/>
  <c r="Q118" i="59"/>
  <c r="Q22" i="59"/>
  <c r="Q163" i="59"/>
  <c r="Q170" i="59"/>
  <c r="Q129" i="59"/>
  <c r="Q89" i="59"/>
  <c r="Q92" i="59"/>
  <c r="Q69" i="59"/>
  <c r="Q54" i="59"/>
  <c r="Q12" i="59"/>
  <c r="Q183" i="59"/>
  <c r="Q139" i="59"/>
  <c r="Q146" i="59"/>
  <c r="Q79" i="59"/>
  <c r="Q110" i="59"/>
  <c r="Q55" i="59"/>
  <c r="Q74" i="59"/>
  <c r="Q18" i="59"/>
  <c r="Q165" i="59"/>
  <c r="Q133" i="59"/>
  <c r="Q150" i="59"/>
  <c r="Q107" i="59"/>
  <c r="Q93" i="59"/>
  <c r="Q104" i="59"/>
  <c r="Q63" i="59"/>
  <c r="Q49" i="59"/>
  <c r="Q56" i="59"/>
  <c r="Q41" i="59"/>
  <c r="Q13" i="59"/>
  <c r="Q19" i="59"/>
  <c r="Q185" i="59"/>
  <c r="Q182" i="59"/>
  <c r="Q10" i="59"/>
  <c r="Q97" i="59"/>
  <c r="Q144" i="59"/>
  <c r="Q164" i="59"/>
  <c r="Q57" i="59"/>
  <c r="Q152" i="59"/>
  <c r="Q78" i="59"/>
  <c r="Q155" i="59"/>
  <c r="Q111" i="59"/>
  <c r="Q84" i="59"/>
  <c r="Q46" i="59"/>
  <c r="Q169" i="59"/>
  <c r="Q132" i="59"/>
  <c r="Q98" i="59"/>
  <c r="Q60" i="59"/>
  <c r="Q153" i="59"/>
  <c r="Q160" i="59"/>
  <c r="Q103" i="59"/>
  <c r="Q124" i="59"/>
  <c r="Q82" i="59"/>
  <c r="Q45" i="59"/>
  <c r="Q44" i="59"/>
  <c r="Q9" i="59"/>
  <c r="Q171" i="59"/>
  <c r="Q127" i="59"/>
  <c r="Q136" i="59"/>
  <c r="Q105" i="59"/>
  <c r="Q100" i="59"/>
  <c r="Q14" i="59"/>
  <c r="Q62" i="59"/>
  <c r="Q37" i="59"/>
  <c r="Q184" i="59"/>
  <c r="Q157" i="59"/>
  <c r="Q174" i="59"/>
  <c r="Q142" i="59"/>
  <c r="Q91" i="59"/>
  <c r="Q128" i="59"/>
  <c r="Q96" i="59"/>
  <c r="Q47" i="59"/>
  <c r="Q6" i="59"/>
  <c r="Q48" i="59"/>
  <c r="Q31" i="59"/>
  <c r="Q24" i="59"/>
  <c r="Q35" i="59"/>
  <c r="T7" i="59"/>
  <c r="T26" i="59"/>
  <c r="T46" i="59"/>
  <c r="T8" i="59"/>
  <c r="T49" i="59"/>
  <c r="T94" i="59"/>
  <c r="T89" i="59"/>
  <c r="T141" i="59"/>
  <c r="T33" i="59"/>
  <c r="T116" i="59"/>
  <c r="T170" i="59"/>
  <c r="T12" i="59"/>
  <c r="T63" i="59"/>
  <c r="T112" i="59"/>
  <c r="T125" i="59"/>
  <c r="T129" i="59"/>
  <c r="T45" i="59"/>
  <c r="T19" i="59"/>
  <c r="T58" i="59"/>
  <c r="T73" i="59"/>
  <c r="T95" i="59"/>
  <c r="T161" i="59"/>
  <c r="T134" i="59"/>
  <c r="T76" i="59"/>
  <c r="T147" i="59"/>
  <c r="Q27" i="59"/>
  <c r="Q40" i="59"/>
  <c r="Q30" i="59"/>
  <c r="Q120" i="59"/>
  <c r="Q134" i="59"/>
  <c r="Q149" i="59"/>
  <c r="Q38" i="59"/>
  <c r="Q122" i="59"/>
  <c r="Q156" i="59"/>
  <c r="Q66" i="59"/>
  <c r="Q102" i="59"/>
  <c r="Q138" i="59"/>
  <c r="Q175" i="59"/>
  <c r="Q33" i="59"/>
  <c r="Q101" i="59"/>
  <c r="Q43" i="59"/>
  <c r="Q135" i="59"/>
  <c r="Q87" i="59"/>
  <c r="Q115" i="59"/>
  <c r="Q73" i="59"/>
  <c r="Q58" i="59"/>
  <c r="Q186" i="59"/>
  <c r="Q5" i="59"/>
  <c r="T15" i="59"/>
  <c r="T35" i="59"/>
  <c r="T54" i="59"/>
  <c r="T43" i="59"/>
  <c r="T65" i="59"/>
  <c r="T118" i="59"/>
  <c r="T181" i="59"/>
  <c r="T154" i="59"/>
  <c r="T60" i="59"/>
  <c r="T117" i="59"/>
  <c r="AI117" i="59" s="1"/>
  <c r="T17" i="59"/>
  <c r="T56" i="59"/>
  <c r="T69" i="59"/>
  <c r="T91" i="59"/>
  <c r="T167" i="59"/>
  <c r="T148" i="59"/>
  <c r="T171" i="59"/>
  <c r="T31" i="59"/>
  <c r="T32" i="59"/>
  <c r="T98" i="59"/>
  <c r="T97" i="59"/>
  <c r="T137" i="59"/>
  <c r="T176" i="59"/>
  <c r="T92" i="59"/>
  <c r="T136" i="59"/>
  <c r="Q20" i="59"/>
  <c r="Q7" i="59"/>
  <c r="Q64" i="59"/>
  <c r="Q80" i="59"/>
  <c r="Q109" i="59"/>
  <c r="Q158" i="59"/>
  <c r="Q173" i="59"/>
  <c r="Q25" i="59"/>
  <c r="Q61" i="59"/>
  <c r="Q85" i="59"/>
  <c r="Q168" i="59"/>
  <c r="Q76" i="59"/>
  <c r="Q114" i="59"/>
  <c r="Q148" i="59"/>
  <c r="Q180" i="59"/>
  <c r="Q36" i="59"/>
  <c r="Q95" i="59"/>
  <c r="Q15" i="59"/>
  <c r="Q126" i="59"/>
  <c r="Q178" i="59"/>
  <c r="Q17" i="59"/>
  <c r="Q70" i="59"/>
  <c r="Q94" i="59"/>
  <c r="Q51" i="59"/>
  <c r="T185" i="59"/>
  <c r="Q187" i="59"/>
  <c r="AR160" i="59"/>
  <c r="AR104" i="59"/>
  <c r="AR180" i="59"/>
  <c r="AR98" i="59"/>
  <c r="BJ35" i="59"/>
  <c r="AR149" i="59"/>
  <c r="AR123" i="59"/>
  <c r="AR177" i="59"/>
  <c r="AR154" i="59"/>
  <c r="AR135" i="59"/>
  <c r="AR167" i="59"/>
  <c r="BJ34" i="59"/>
  <c r="AR125" i="59"/>
  <c r="AR169" i="59"/>
  <c r="AR147" i="59"/>
  <c r="AR165" i="59"/>
  <c r="AR102" i="59"/>
  <c r="BJ62" i="59"/>
  <c r="BJ37" i="59"/>
  <c r="BJ44" i="59"/>
  <c r="V25" i="59"/>
  <c r="V133" i="59"/>
  <c r="V8" i="59"/>
  <c r="V50" i="59"/>
  <c r="V141" i="59"/>
  <c r="V179" i="59"/>
  <c r="V59" i="59"/>
  <c r="V92" i="59"/>
  <c r="V166" i="59"/>
  <c r="V177" i="59"/>
  <c r="V156" i="59"/>
  <c r="V171" i="59"/>
  <c r="V139" i="59"/>
  <c r="V86" i="59"/>
  <c r="V127" i="59"/>
  <c r="V95" i="59"/>
  <c r="V46" i="59"/>
  <c r="V33" i="59"/>
  <c r="V49" i="59"/>
  <c r="V27" i="59"/>
  <c r="V6" i="59"/>
  <c r="V154" i="59"/>
  <c r="V169" i="59"/>
  <c r="V137" i="59"/>
  <c r="V82" i="59"/>
  <c r="V125" i="59"/>
  <c r="V93" i="59"/>
  <c r="V42" i="59"/>
  <c r="V17" i="59"/>
  <c r="V47" i="59"/>
  <c r="V23" i="59"/>
  <c r="V5" i="59"/>
  <c r="V160" i="59"/>
  <c r="V175" i="59"/>
  <c r="V143" i="59"/>
  <c r="V94" i="59"/>
  <c r="V80" i="59"/>
  <c r="V99" i="59"/>
  <c r="V54" i="59"/>
  <c r="V44" i="59"/>
  <c r="V53" i="59"/>
  <c r="V32" i="59"/>
  <c r="V10" i="59"/>
  <c r="V183" i="59"/>
  <c r="V122" i="59"/>
  <c r="V186" i="59"/>
  <c r="AR107" i="59"/>
  <c r="V15" i="59"/>
  <c r="V89" i="59"/>
  <c r="V165" i="59"/>
  <c r="V30" i="59"/>
  <c r="V97" i="59"/>
  <c r="V173" i="59"/>
  <c r="V56" i="59"/>
  <c r="V106" i="59"/>
  <c r="V180" i="59"/>
  <c r="V148" i="59"/>
  <c r="V163" i="59"/>
  <c r="V131" i="59"/>
  <c r="V120" i="59"/>
  <c r="V119" i="59"/>
  <c r="V87" i="59"/>
  <c r="V9" i="59"/>
  <c r="V73" i="59"/>
  <c r="V39" i="59"/>
  <c r="V11" i="59"/>
  <c r="V178" i="59"/>
  <c r="V146" i="59"/>
  <c r="V161" i="59"/>
  <c r="V128" i="59"/>
  <c r="V116" i="59"/>
  <c r="V117" i="59"/>
  <c r="V85" i="59"/>
  <c r="V28" i="59"/>
  <c r="V71" i="59"/>
  <c r="V35" i="59"/>
  <c r="V7" i="59"/>
  <c r="V184" i="59"/>
  <c r="V152" i="59"/>
  <c r="V167" i="59"/>
  <c r="V135" i="59"/>
  <c r="V78" i="59"/>
  <c r="V123" i="59"/>
  <c r="V91" i="59"/>
  <c r="V37" i="59"/>
  <c r="V77" i="59"/>
  <c r="V45" i="59"/>
  <c r="V19" i="59"/>
  <c r="V108" i="59"/>
  <c r="V157" i="59"/>
  <c r="V72" i="59"/>
  <c r="V67" i="59"/>
  <c r="BJ56" i="59"/>
  <c r="AR155" i="59"/>
  <c r="V43" i="59"/>
  <c r="V121" i="59"/>
  <c r="V150" i="59"/>
  <c r="V181" i="59"/>
  <c r="V51" i="59"/>
  <c r="V129" i="59"/>
  <c r="V158" i="59"/>
  <c r="V16" i="59"/>
  <c r="V66" i="59"/>
  <c r="V149" i="59"/>
  <c r="V172" i="59"/>
  <c r="V140" i="59"/>
  <c r="V155" i="59"/>
  <c r="V118" i="59"/>
  <c r="V104" i="59"/>
  <c r="V111" i="59"/>
  <c r="V79" i="59"/>
  <c r="V68" i="59"/>
  <c r="V65" i="59"/>
  <c r="V13" i="59"/>
  <c r="V22" i="59"/>
  <c r="V170" i="59"/>
  <c r="V138" i="59"/>
  <c r="V153" i="59"/>
  <c r="V114" i="59"/>
  <c r="V100" i="59"/>
  <c r="V109" i="59"/>
  <c r="V74" i="59"/>
  <c r="V64" i="59"/>
  <c r="V63" i="59"/>
  <c r="V29" i="59"/>
  <c r="V20" i="59"/>
  <c r="V176" i="59"/>
  <c r="V144" i="59"/>
  <c r="V159" i="59"/>
  <c r="V126" i="59"/>
  <c r="V112" i="59"/>
  <c r="V115" i="59"/>
  <c r="V83" i="59"/>
  <c r="V76" i="59"/>
  <c r="V69" i="59"/>
  <c r="V31" i="59"/>
  <c r="V26" i="59"/>
  <c r="V21" i="59"/>
  <c r="V81" i="59"/>
  <c r="V113" i="59"/>
  <c r="AR148" i="59"/>
  <c r="BJ43" i="59"/>
  <c r="BJ57" i="59"/>
  <c r="AR114" i="59"/>
  <c r="AR150" i="59"/>
  <c r="AR117" i="59"/>
  <c r="AR94" i="59"/>
  <c r="AR124" i="59"/>
  <c r="BJ55" i="59"/>
  <c r="AR119" i="59"/>
  <c r="AR128" i="59"/>
  <c r="AB178" i="59"/>
  <c r="AB135" i="59"/>
  <c r="AB101" i="59"/>
  <c r="AA20" i="59"/>
  <c r="AA180" i="59"/>
  <c r="AA57" i="59"/>
  <c r="AA113" i="59"/>
  <c r="AA151" i="59"/>
  <c r="AA21" i="59"/>
  <c r="AA60" i="59"/>
  <c r="AA163" i="59"/>
  <c r="AA32" i="59"/>
  <c r="AA103" i="59"/>
  <c r="AA145" i="59"/>
  <c r="AA119" i="59"/>
  <c r="AA179" i="59"/>
  <c r="AA84" i="59"/>
  <c r="AA137" i="59"/>
  <c r="AA178" i="59"/>
  <c r="AA85" i="59"/>
  <c r="AB172" i="59"/>
  <c r="AB155" i="59"/>
  <c r="AB127" i="59"/>
  <c r="AB116" i="59"/>
  <c r="AB137" i="59"/>
  <c r="AA185" i="59"/>
  <c r="AB117" i="59"/>
  <c r="AB96" i="59"/>
  <c r="AB168" i="59"/>
  <c r="AB179" i="59"/>
  <c r="AA28" i="59"/>
  <c r="AA67" i="59"/>
  <c r="AA69" i="59"/>
  <c r="AA89" i="59"/>
  <c r="AA175" i="59"/>
  <c r="AA162" i="59"/>
  <c r="AA40" i="59"/>
  <c r="AA79" i="59"/>
  <c r="AA153" i="59"/>
  <c r="AA44" i="59"/>
  <c r="AA116" i="59"/>
  <c r="AA63" i="59"/>
  <c r="AA86" i="59"/>
  <c r="AA152" i="59"/>
  <c r="AA149" i="59"/>
  <c r="AA177" i="59"/>
  <c r="AB113" i="59"/>
  <c r="AB129" i="59"/>
  <c r="AB142" i="59"/>
  <c r="AA187" i="59"/>
  <c r="AB173" i="59"/>
  <c r="AB112" i="59"/>
  <c r="AR132" i="59"/>
  <c r="AR130" i="59"/>
  <c r="AR143" i="59"/>
  <c r="BJ61" i="59"/>
  <c r="AB149" i="59"/>
  <c r="AA5" i="59"/>
  <c r="AA17" i="59"/>
  <c r="AA43" i="59"/>
  <c r="AA75" i="59"/>
  <c r="AA18" i="59"/>
  <c r="AA33" i="59"/>
  <c r="AA19" i="59"/>
  <c r="AA52" i="59"/>
  <c r="AA97" i="59"/>
  <c r="AA129" i="59"/>
  <c r="AA92" i="59"/>
  <c r="AA167" i="59"/>
  <c r="AA135" i="59"/>
  <c r="AA154" i="59"/>
  <c r="AA10" i="59"/>
  <c r="AA41" i="59"/>
  <c r="AA62" i="59"/>
  <c r="AA91" i="59"/>
  <c r="AA82" i="59"/>
  <c r="AA120" i="59"/>
  <c r="AA141" i="59"/>
  <c r="AA140" i="59"/>
  <c r="AA6" i="59"/>
  <c r="AA61" i="59"/>
  <c r="AA72" i="59"/>
  <c r="AA78" i="59"/>
  <c r="AA171" i="59"/>
  <c r="AA168" i="59"/>
  <c r="AA9" i="59"/>
  <c r="AA35" i="59"/>
  <c r="AA93" i="59"/>
  <c r="AA114" i="59"/>
  <c r="AA155" i="59"/>
  <c r="AA136" i="59"/>
  <c r="AA49" i="59"/>
  <c r="AA125" i="59"/>
  <c r="AA158" i="59"/>
  <c r="AA29" i="59"/>
  <c r="AA99" i="59"/>
  <c r="AA147" i="59"/>
  <c r="AA109" i="59"/>
  <c r="AA15" i="59"/>
  <c r="AA133" i="59"/>
  <c r="AA94" i="59"/>
  <c r="AA83" i="59"/>
  <c r="AB106" i="59"/>
  <c r="AB111" i="59"/>
  <c r="AB177" i="59"/>
  <c r="AB139" i="59"/>
  <c r="AB144" i="59"/>
  <c r="AB100" i="59"/>
  <c r="AB99" i="59"/>
  <c r="AB183" i="59"/>
  <c r="AB153" i="59"/>
  <c r="AB164" i="59"/>
  <c r="AB134" i="59"/>
  <c r="AB187" i="59"/>
  <c r="AA186" i="59"/>
  <c r="AB126" i="59"/>
  <c r="AB159" i="59"/>
  <c r="AB140" i="59"/>
  <c r="AB128" i="59"/>
  <c r="AB157" i="59"/>
  <c r="AB138" i="59"/>
  <c r="AR113" i="59"/>
  <c r="BJ49" i="59"/>
  <c r="AB181" i="59"/>
  <c r="AB104" i="59"/>
  <c r="AB160" i="59"/>
  <c r="AB163" i="59"/>
  <c r="AB118" i="59"/>
  <c r="AA38" i="59"/>
  <c r="AA59" i="59"/>
  <c r="AA174" i="59"/>
  <c r="AA25" i="59"/>
  <c r="AA66" i="59"/>
  <c r="AA81" i="59"/>
  <c r="AA106" i="59"/>
  <c r="AA183" i="59"/>
  <c r="AA170" i="59"/>
  <c r="AA138" i="59"/>
  <c r="AA71" i="59"/>
  <c r="AA111" i="59"/>
  <c r="AA80" i="59"/>
  <c r="AA160" i="59"/>
  <c r="AA58" i="59"/>
  <c r="AA88" i="59"/>
  <c r="AA142" i="59"/>
  <c r="AA45" i="59"/>
  <c r="AA48" i="59"/>
  <c r="AA181" i="59"/>
  <c r="AA166" i="59"/>
  <c r="AA56" i="59"/>
  <c r="AA54" i="59"/>
  <c r="AA7" i="59"/>
  <c r="AA115" i="59"/>
  <c r="AA98" i="59"/>
  <c r="AA144" i="59"/>
  <c r="AB180" i="59"/>
  <c r="AB122" i="59"/>
  <c r="AB109" i="59"/>
  <c r="AB166" i="59"/>
  <c r="AB176" i="59"/>
  <c r="AB97" i="59"/>
  <c r="AB167" i="59"/>
  <c r="AB150" i="59"/>
  <c r="AB94" i="59"/>
  <c r="AB170" i="59"/>
  <c r="AB121" i="59"/>
  <c r="AB102" i="59"/>
  <c r="AB162" i="59"/>
  <c r="AB182" i="59"/>
  <c r="AB133" i="59"/>
  <c r="AB148" i="59"/>
  <c r="AR156" i="59"/>
  <c r="AR158" i="59"/>
  <c r="AA176" i="59"/>
  <c r="AA23" i="59"/>
  <c r="AA8" i="59"/>
  <c r="AA36" i="59"/>
  <c r="AA31" i="59"/>
  <c r="AA121" i="59"/>
  <c r="AA122" i="59"/>
  <c r="AA143" i="59"/>
  <c r="AA130" i="59"/>
  <c r="AA42" i="59"/>
  <c r="AA123" i="59"/>
  <c r="AA100" i="59"/>
  <c r="AA150" i="59"/>
  <c r="AA37" i="59"/>
  <c r="AA117" i="59"/>
  <c r="AA126" i="59"/>
  <c r="AA14" i="59"/>
  <c r="AA76" i="59"/>
  <c r="AA169" i="59"/>
  <c r="AA13" i="59"/>
  <c r="AA95" i="59"/>
  <c r="AA64" i="59"/>
  <c r="AA74" i="59"/>
  <c r="AA112" i="59"/>
  <c r="AA65" i="59"/>
  <c r="AA16" i="59"/>
  <c r="AB98" i="59"/>
  <c r="AB95" i="59"/>
  <c r="AB125" i="59"/>
  <c r="AB147" i="59"/>
  <c r="AB158" i="59"/>
  <c r="AB92" i="59"/>
  <c r="AB124" i="59"/>
  <c r="AB161" i="59"/>
  <c r="AB186" i="59"/>
  <c r="AB110" i="59"/>
  <c r="AB154" i="59"/>
  <c r="AB171" i="59"/>
  <c r="AB152" i="59"/>
  <c r="BJ51" i="59"/>
  <c r="AB103" i="59"/>
  <c r="AB132" i="59"/>
  <c r="AB120" i="59"/>
  <c r="BJ36" i="59"/>
  <c r="AA182" i="59"/>
  <c r="AA12" i="59"/>
  <c r="AA30" i="59"/>
  <c r="AA51" i="59"/>
  <c r="AA184" i="59"/>
  <c r="AA27" i="59"/>
  <c r="AA47" i="59"/>
  <c r="AA50" i="59"/>
  <c r="AA68" i="59"/>
  <c r="AA105" i="59"/>
  <c r="AA90" i="59"/>
  <c r="AA108" i="59"/>
  <c r="AA159" i="59"/>
  <c r="AA124" i="59"/>
  <c r="AA146" i="59"/>
  <c r="AA24" i="59"/>
  <c r="AA55" i="59"/>
  <c r="AA39" i="59"/>
  <c r="AA101" i="59"/>
  <c r="AA102" i="59"/>
  <c r="AA173" i="59"/>
  <c r="AA131" i="59"/>
  <c r="AA128" i="59"/>
  <c r="AA26" i="59"/>
  <c r="AA77" i="59"/>
  <c r="AA87" i="59"/>
  <c r="AA110" i="59"/>
  <c r="AA157" i="59"/>
  <c r="AA156" i="59"/>
  <c r="AA34" i="59"/>
  <c r="AA70" i="59"/>
  <c r="AA107" i="59"/>
  <c r="AA96" i="59"/>
  <c r="AA139" i="59"/>
  <c r="AA46" i="59"/>
  <c r="AA118" i="59"/>
  <c r="AA132" i="59"/>
  <c r="AA53" i="59"/>
  <c r="AA127" i="59"/>
  <c r="AA148" i="59"/>
  <c r="AA104" i="59"/>
  <c r="AA11" i="59"/>
  <c r="AA164" i="59"/>
  <c r="AA134" i="59"/>
  <c r="AA73" i="59"/>
  <c r="AA165" i="59"/>
  <c r="AA161" i="59"/>
  <c r="AA22" i="59"/>
  <c r="AB114" i="59"/>
  <c r="AB93" i="59"/>
  <c r="AB169" i="59"/>
  <c r="AB131" i="59"/>
  <c r="AB136" i="59"/>
  <c r="AB174" i="59"/>
  <c r="AB108" i="59"/>
  <c r="AB115" i="59"/>
  <c r="AB175" i="59"/>
  <c r="AB145" i="59"/>
  <c r="AB156" i="59"/>
  <c r="AB185" i="59"/>
  <c r="AB119" i="59"/>
  <c r="AB143" i="59"/>
  <c r="AB184" i="59"/>
  <c r="AB123" i="59"/>
  <c r="AB141" i="59"/>
  <c r="AR136" i="59"/>
  <c r="AR168" i="59"/>
  <c r="AB151" i="59"/>
  <c r="AB107" i="59"/>
  <c r="AB130" i="59"/>
  <c r="AB105" i="59"/>
  <c r="AB146" i="59"/>
  <c r="AB165" i="59"/>
  <c r="AR183" i="59"/>
  <c r="AR121" i="59"/>
  <c r="BJ39" i="59"/>
  <c r="AR179" i="59"/>
  <c r="AR163" i="59"/>
  <c r="AR118" i="59"/>
  <c r="BJ45" i="59"/>
  <c r="AR99" i="59"/>
  <c r="BJ42" i="59"/>
  <c r="AR127" i="59"/>
  <c r="AR170" i="59"/>
  <c r="AR126" i="59"/>
  <c r="AR137" i="59"/>
  <c r="AR134" i="59"/>
  <c r="AR182" i="59"/>
  <c r="AR176" i="59"/>
  <c r="BJ41" i="59"/>
  <c r="BJ47" i="59"/>
  <c r="AR101" i="59"/>
  <c r="AR166" i="59"/>
  <c r="AR100" i="59"/>
  <c r="AR103" i="59"/>
  <c r="AR146" i="59"/>
  <c r="AR120" i="59"/>
  <c r="AR145" i="59"/>
  <c r="AR131" i="59"/>
  <c r="AR133" i="59"/>
  <c r="AR175" i="59"/>
  <c r="AR164" i="59"/>
  <c r="AR95" i="59"/>
  <c r="AR161" i="59"/>
  <c r="AR142" i="59"/>
  <c r="AR174" i="59"/>
  <c r="AR97" i="59"/>
  <c r="AR122" i="59"/>
  <c r="BJ46" i="59"/>
  <c r="BJ58" i="59"/>
  <c r="AR106" i="59"/>
  <c r="BJ53" i="59"/>
  <c r="AR108" i="59"/>
  <c r="AR139" i="59"/>
  <c r="AR172" i="59"/>
  <c r="BJ54" i="59"/>
  <c r="AR184" i="59"/>
  <c r="AR162" i="59"/>
  <c r="AR96" i="59"/>
  <c r="AR129" i="59"/>
  <c r="AR144" i="59"/>
  <c r="BJ38" i="59"/>
  <c r="AR178" i="59"/>
  <c r="BJ64" i="59"/>
  <c r="AR115" i="59"/>
  <c r="AR110" i="59"/>
  <c r="AR141" i="59"/>
  <c r="AR173" i="59"/>
  <c r="AR112" i="59"/>
  <c r="AR111" i="59"/>
  <c r="AR152" i="59"/>
  <c r="BJ40" i="59"/>
  <c r="BJ52" i="59"/>
  <c r="BJ48" i="59"/>
  <c r="AR138" i="59"/>
  <c r="AR105" i="59"/>
  <c r="AR151" i="59"/>
  <c r="AR109" i="59"/>
  <c r="AR153" i="59"/>
  <c r="BJ60" i="59"/>
  <c r="BJ59" i="59"/>
  <c r="AR116" i="59"/>
  <c r="AR140" i="59"/>
  <c r="AR185" i="59"/>
  <c r="BJ65" i="59"/>
  <c r="AR186" i="59"/>
  <c r="AR187" i="59"/>
  <c r="AX9" i="59" l="1"/>
  <c r="AZ31" i="59"/>
  <c r="AH19" i="59"/>
  <c r="AF187" i="59"/>
  <c r="AG77" i="59"/>
  <c r="AO60" i="59"/>
  <c r="BJ1" i="59"/>
  <c r="BT1" i="59"/>
  <c r="AV1" i="59"/>
  <c r="BD13" i="59"/>
  <c r="AH34" i="59"/>
  <c r="BG66" i="59"/>
  <c r="BB38" i="59"/>
  <c r="BF66" i="59"/>
  <c r="BB66" i="59"/>
  <c r="BD66" i="59"/>
  <c r="AY66" i="59"/>
  <c r="BI66" i="59"/>
  <c r="AX66" i="59"/>
  <c r="BH66" i="59"/>
  <c r="AZ66" i="59"/>
  <c r="BC66" i="59"/>
  <c r="BA66" i="59"/>
  <c r="AN190" i="59"/>
  <c r="AO189" i="59"/>
  <c r="AJ189" i="59"/>
  <c r="AI189" i="59"/>
  <c r="AQ190" i="59"/>
  <c r="AZ14" i="59"/>
  <c r="AH188" i="59"/>
  <c r="AI190" i="59"/>
  <c r="AO188" i="59"/>
  <c r="AP190" i="59"/>
  <c r="AL189" i="59"/>
  <c r="AG189" i="59"/>
  <c r="AK188" i="59"/>
  <c r="AF189" i="59"/>
  <c r="AH189" i="59"/>
  <c r="AP188" i="59"/>
  <c r="AN188" i="59"/>
  <c r="AH190" i="59"/>
  <c r="AJ188" i="59"/>
  <c r="AL188" i="59"/>
  <c r="AG188" i="59"/>
  <c r="AK190" i="59"/>
  <c r="AQ188" i="59"/>
  <c r="AF190" i="59"/>
  <c r="AI188" i="59"/>
  <c r="AO190" i="59"/>
  <c r="AP189" i="59"/>
  <c r="AN189" i="59"/>
  <c r="AL190" i="59"/>
  <c r="AG190" i="59"/>
  <c r="AK189" i="59"/>
  <c r="AQ189" i="59"/>
  <c r="AF188" i="59"/>
  <c r="AJ190" i="59"/>
  <c r="AO117" i="59"/>
  <c r="AO119" i="59"/>
  <c r="AH69" i="59"/>
  <c r="AH96" i="59"/>
  <c r="X189" i="59"/>
  <c r="X190" i="59"/>
  <c r="X188" i="59"/>
  <c r="BH20" i="59"/>
  <c r="AL61" i="59"/>
  <c r="AH176" i="59"/>
  <c r="AO33" i="59"/>
  <c r="AH131" i="59"/>
  <c r="AZ8" i="59"/>
  <c r="AH126" i="59"/>
  <c r="AH162" i="59"/>
  <c r="AJ130" i="59"/>
  <c r="BD20" i="59"/>
  <c r="AJ68" i="59"/>
  <c r="AH108" i="59"/>
  <c r="AH35" i="59"/>
  <c r="AJ186" i="59"/>
  <c r="AZ33" i="59"/>
  <c r="AL125" i="59"/>
  <c r="AJ7" i="59"/>
  <c r="AJ13" i="59"/>
  <c r="AJ12" i="59"/>
  <c r="AH110" i="59"/>
  <c r="AZ39" i="59"/>
  <c r="AZ44" i="59"/>
  <c r="AJ14" i="59"/>
  <c r="AH112" i="59"/>
  <c r="AO122" i="59"/>
  <c r="AH18" i="59"/>
  <c r="AH181" i="59"/>
  <c r="BB63" i="59"/>
  <c r="BG29" i="59"/>
  <c r="AH119" i="59"/>
  <c r="AH81" i="59"/>
  <c r="AZ56" i="59"/>
  <c r="BG43" i="59"/>
  <c r="AJ66" i="59"/>
  <c r="AH182" i="59"/>
  <c r="AH38" i="59"/>
  <c r="AH20" i="59"/>
  <c r="AH17" i="59"/>
  <c r="BB47" i="59"/>
  <c r="AJ133" i="59"/>
  <c r="AZ35" i="59"/>
  <c r="AZ40" i="59"/>
  <c r="AZ9" i="59"/>
  <c r="AH160" i="59"/>
  <c r="AH97" i="59"/>
  <c r="AO79" i="59"/>
  <c r="AH98" i="59"/>
  <c r="BB18" i="59"/>
  <c r="AJ153" i="59"/>
  <c r="AJ71" i="59"/>
  <c r="AJ26" i="59"/>
  <c r="AH11" i="59"/>
  <c r="AH113" i="59"/>
  <c r="AZ36" i="59"/>
  <c r="BG53" i="59"/>
  <c r="AO21" i="59"/>
  <c r="AO41" i="59"/>
  <c r="BB65" i="59"/>
  <c r="AJ135" i="59"/>
  <c r="AJ171" i="59"/>
  <c r="AZ12" i="59"/>
  <c r="AO31" i="59"/>
  <c r="AZ59" i="59"/>
  <c r="AJ87" i="59"/>
  <c r="AO145" i="59"/>
  <c r="AO121" i="59"/>
  <c r="AJ131" i="59"/>
  <c r="BB31" i="59"/>
  <c r="AJ38" i="59"/>
  <c r="AH120" i="59"/>
  <c r="AH33" i="59"/>
  <c r="AO158" i="59"/>
  <c r="AO160" i="59"/>
  <c r="AJ69" i="59"/>
  <c r="AH161" i="59"/>
  <c r="AH16" i="59"/>
  <c r="AO159" i="59"/>
  <c r="AJ86" i="59"/>
  <c r="AH77" i="59"/>
  <c r="BB25" i="59"/>
  <c r="AO95" i="59"/>
  <c r="AG181" i="59"/>
  <c r="AH8" i="59"/>
  <c r="AJ165" i="59"/>
  <c r="BB45" i="59"/>
  <c r="AJ134" i="59"/>
  <c r="AH15" i="59"/>
  <c r="AH109" i="59"/>
  <c r="AO144" i="59"/>
  <c r="AJ67" i="59"/>
  <c r="AO182" i="59"/>
  <c r="AH83" i="59"/>
  <c r="AJ127" i="59"/>
  <c r="AO28" i="59"/>
  <c r="AO15" i="59"/>
  <c r="AH111" i="59"/>
  <c r="AH147" i="59"/>
  <c r="AH132" i="59"/>
  <c r="AH32" i="59"/>
  <c r="AH167" i="59"/>
  <c r="AJ106" i="59"/>
  <c r="BG24" i="59"/>
  <c r="AJ22" i="59"/>
  <c r="AH89" i="59"/>
  <c r="BG56" i="59"/>
  <c r="BG65" i="59"/>
  <c r="AO64" i="59"/>
  <c r="AO32" i="59"/>
  <c r="AH27" i="59"/>
  <c r="AH36" i="59"/>
  <c r="AH171" i="59"/>
  <c r="BG15" i="59"/>
  <c r="AJ45" i="59"/>
  <c r="AJ96" i="59"/>
  <c r="AO94" i="59"/>
  <c r="BG13" i="59"/>
  <c r="AH23" i="59"/>
  <c r="AJ167" i="59"/>
  <c r="AO183" i="59"/>
  <c r="AZ45" i="59"/>
  <c r="AH28" i="59"/>
  <c r="AJ21" i="59"/>
  <c r="AH90" i="59"/>
  <c r="BB58" i="59"/>
  <c r="AH127" i="59"/>
  <c r="AO30" i="59"/>
  <c r="AJ104" i="59"/>
  <c r="AJ44" i="59"/>
  <c r="AH134" i="59"/>
  <c r="AO83" i="59"/>
  <c r="AO7" i="59"/>
  <c r="AJ88" i="59"/>
  <c r="AZ47" i="59"/>
  <c r="AH122" i="59"/>
  <c r="AJ108" i="59"/>
  <c r="AH169" i="59"/>
  <c r="AJ166" i="59"/>
  <c r="AH22" i="59"/>
  <c r="AZ10" i="59"/>
  <c r="AH21" i="59"/>
  <c r="AH37" i="59"/>
  <c r="AJ20" i="59"/>
  <c r="BB10" i="59"/>
  <c r="AH29" i="59"/>
  <c r="AO65" i="59"/>
  <c r="AO165" i="59"/>
  <c r="AO161" i="59"/>
  <c r="AO93" i="59"/>
  <c r="AZ15" i="59"/>
  <c r="AH170" i="59"/>
  <c r="AH183" i="59"/>
  <c r="AZ58" i="59"/>
  <c r="AO37" i="59"/>
  <c r="AZ63" i="59"/>
  <c r="BG52" i="59"/>
  <c r="AO134" i="59"/>
  <c r="BG47" i="59"/>
  <c r="AO27" i="59"/>
  <c r="AO11" i="59"/>
  <c r="AO152" i="59"/>
  <c r="BG26" i="59"/>
  <c r="BB8" i="59"/>
  <c r="AJ75" i="59"/>
  <c r="AH158" i="59"/>
  <c r="AH7" i="59"/>
  <c r="AZ22" i="59"/>
  <c r="AZ32" i="59"/>
  <c r="AH155" i="59"/>
  <c r="AH129" i="59"/>
  <c r="AH53" i="59"/>
  <c r="AJ60" i="59"/>
  <c r="BB20" i="59"/>
  <c r="AJ132" i="59"/>
  <c r="AJ62" i="59"/>
  <c r="AJ76" i="59"/>
  <c r="AZ49" i="59"/>
  <c r="AH41" i="59"/>
  <c r="AH51" i="59"/>
  <c r="AJ51" i="59"/>
  <c r="AJ85" i="59"/>
  <c r="AJ102" i="59"/>
  <c r="AH118" i="59"/>
  <c r="AH163" i="59"/>
  <c r="AH75" i="59"/>
  <c r="AH68" i="59"/>
  <c r="BG55" i="59"/>
  <c r="BG33" i="59"/>
  <c r="AO173" i="59"/>
  <c r="AO39" i="59"/>
  <c r="AH172" i="59"/>
  <c r="AZ19" i="59"/>
  <c r="AJ78" i="59"/>
  <c r="AJ35" i="59"/>
  <c r="AJ114" i="59"/>
  <c r="AJ180" i="59"/>
  <c r="AJ150" i="59"/>
  <c r="AO38" i="59"/>
  <c r="AO156" i="59"/>
  <c r="AH133" i="59"/>
  <c r="AH85" i="59"/>
  <c r="AZ57" i="59"/>
  <c r="BB23" i="59"/>
  <c r="AH139" i="59"/>
  <c r="AH40" i="59"/>
  <c r="AH164" i="59"/>
  <c r="AH82" i="59"/>
  <c r="AZ42" i="59"/>
  <c r="AH178" i="59"/>
  <c r="AJ61" i="59"/>
  <c r="AZ60" i="59"/>
  <c r="AH117" i="59"/>
  <c r="AH50" i="59"/>
  <c r="AZ30" i="59"/>
  <c r="BB32" i="59"/>
  <c r="AJ113" i="59"/>
  <c r="AJ138" i="59"/>
  <c r="AJ84" i="59"/>
  <c r="AH116" i="59"/>
  <c r="AO176" i="59"/>
  <c r="AO174" i="59"/>
  <c r="AZ43" i="59"/>
  <c r="AZ16" i="59"/>
  <c r="AH76" i="59"/>
  <c r="AO90" i="59"/>
  <c r="AZ28" i="59"/>
  <c r="AO91" i="59"/>
  <c r="BB28" i="59"/>
  <c r="AJ37" i="59"/>
  <c r="AJ181" i="59"/>
  <c r="BB15" i="59"/>
  <c r="AH140" i="59"/>
  <c r="AH177" i="59"/>
  <c r="AH165" i="59"/>
  <c r="AO40" i="59"/>
  <c r="AH49" i="59"/>
  <c r="AO157" i="59"/>
  <c r="BG16" i="59"/>
  <c r="AJ77" i="59"/>
  <c r="AJ36" i="59"/>
  <c r="AJ90" i="59"/>
  <c r="AJ161" i="59"/>
  <c r="AJ29" i="59"/>
  <c r="AJ79" i="59"/>
  <c r="AH138" i="59"/>
  <c r="AO49" i="59"/>
  <c r="AH121" i="59"/>
  <c r="AZ62" i="59"/>
  <c r="AH39" i="59"/>
  <c r="AJ89" i="59"/>
  <c r="AJ107" i="59"/>
  <c r="BB52" i="59"/>
  <c r="BB56" i="59"/>
  <c r="AJ109" i="59"/>
  <c r="AH151" i="59"/>
  <c r="AH186" i="59"/>
  <c r="AO47" i="59"/>
  <c r="AJ152" i="59"/>
  <c r="AJ93" i="59"/>
  <c r="AZ23" i="59"/>
  <c r="AZ34" i="59"/>
  <c r="BB35" i="59"/>
  <c r="BB42" i="59"/>
  <c r="AH45" i="59"/>
  <c r="AZ27" i="59"/>
  <c r="AH149" i="59"/>
  <c r="AH105" i="59"/>
  <c r="AJ143" i="59"/>
  <c r="AJ179" i="59"/>
  <c r="AJ145" i="59"/>
  <c r="AJ49" i="59"/>
  <c r="AH67" i="59"/>
  <c r="AL100" i="59"/>
  <c r="AH104" i="59"/>
  <c r="AH74" i="59"/>
  <c r="BB48" i="59"/>
  <c r="AJ136" i="59"/>
  <c r="AZ38" i="59"/>
  <c r="AJ98" i="59"/>
  <c r="AH88" i="59"/>
  <c r="AH61" i="59"/>
  <c r="AH159" i="59"/>
  <c r="AJ118" i="59"/>
  <c r="AJ177" i="59"/>
  <c r="AJ146" i="59"/>
  <c r="AH157" i="59"/>
  <c r="AH93" i="59"/>
  <c r="AH60" i="59"/>
  <c r="BB7" i="59"/>
  <c r="AH12" i="59"/>
  <c r="AH46" i="59"/>
  <c r="AJ119" i="59"/>
  <c r="AZ55" i="59"/>
  <c r="AZ37" i="59"/>
  <c r="AJ185" i="59"/>
  <c r="AH52" i="59"/>
  <c r="AH58" i="59"/>
  <c r="AH128" i="59"/>
  <c r="AJ16" i="59"/>
  <c r="AJ120" i="59"/>
  <c r="BB19" i="59"/>
  <c r="AJ137" i="59"/>
  <c r="BB53" i="59"/>
  <c r="AJ97" i="59"/>
  <c r="AZ5" i="59"/>
  <c r="AH95" i="59"/>
  <c r="AH107" i="59"/>
  <c r="AH59" i="59"/>
  <c r="AH65" i="59"/>
  <c r="AZ46" i="59"/>
  <c r="AJ15" i="59"/>
  <c r="BB62" i="59"/>
  <c r="AH156" i="59"/>
  <c r="AH106" i="59"/>
  <c r="AH86" i="59"/>
  <c r="AZ25" i="59"/>
  <c r="AH130" i="59"/>
  <c r="AH66" i="59"/>
  <c r="AJ50" i="59"/>
  <c r="AJ178" i="59"/>
  <c r="AJ151" i="59"/>
  <c r="AJ95" i="59"/>
  <c r="BB51" i="59"/>
  <c r="AJ144" i="59"/>
  <c r="BB34" i="59"/>
  <c r="AJ187" i="59"/>
  <c r="AJ142" i="59"/>
  <c r="AH73" i="59"/>
  <c r="AZ20" i="59"/>
  <c r="AH103" i="59"/>
  <c r="AH87" i="59"/>
  <c r="AH102" i="59"/>
  <c r="AH94" i="59"/>
  <c r="AH54" i="59"/>
  <c r="AJ94" i="59"/>
  <c r="AJ184" i="59"/>
  <c r="AJ81" i="59"/>
  <c r="AJ17" i="59"/>
  <c r="AH62" i="59"/>
  <c r="AH72" i="59"/>
  <c r="AY49" i="59"/>
  <c r="BB27" i="59"/>
  <c r="AJ10" i="59"/>
  <c r="BB22" i="59"/>
  <c r="AZ18" i="59"/>
  <c r="AZ7" i="59"/>
  <c r="AO97" i="59"/>
  <c r="AG123" i="59"/>
  <c r="AY54" i="59"/>
  <c r="AO57" i="59"/>
  <c r="AO108" i="59"/>
  <c r="BG41" i="59"/>
  <c r="AG180" i="59"/>
  <c r="AG163" i="59"/>
  <c r="AL156" i="59"/>
  <c r="AL68" i="59"/>
  <c r="AO36" i="59"/>
  <c r="BG38" i="59"/>
  <c r="AO143" i="59"/>
  <c r="AO59" i="59"/>
  <c r="BG8" i="59"/>
  <c r="AO115" i="59"/>
  <c r="BG62" i="59"/>
  <c r="AO120" i="59"/>
  <c r="AO66" i="59"/>
  <c r="AH91" i="59"/>
  <c r="AH148" i="59"/>
  <c r="AJ73" i="59"/>
  <c r="AJ80" i="59"/>
  <c r="BB64" i="59"/>
  <c r="BG48" i="59"/>
  <c r="BG64" i="59"/>
  <c r="AO16" i="59"/>
  <c r="AO29" i="59"/>
  <c r="AO92" i="59"/>
  <c r="AO175" i="59"/>
  <c r="BG12" i="59"/>
  <c r="AO184" i="59"/>
  <c r="AL42" i="59"/>
  <c r="AL43" i="59"/>
  <c r="AO154" i="59"/>
  <c r="AO80" i="59"/>
  <c r="AL112" i="59"/>
  <c r="AO103" i="59"/>
  <c r="AO185" i="59"/>
  <c r="AO169" i="59"/>
  <c r="AO168" i="59"/>
  <c r="AO72" i="59"/>
  <c r="AO23" i="59"/>
  <c r="BG59" i="59"/>
  <c r="AO129" i="59"/>
  <c r="AO162" i="59"/>
  <c r="AN77" i="59"/>
  <c r="BG31" i="59"/>
  <c r="AL12" i="59"/>
  <c r="BG34" i="59"/>
  <c r="BG57" i="59"/>
  <c r="BG61" i="59"/>
  <c r="AO163" i="59"/>
  <c r="AO84" i="59"/>
  <c r="AO58" i="59"/>
  <c r="AL29" i="59"/>
  <c r="AL60" i="59"/>
  <c r="AO74" i="59"/>
  <c r="AO114" i="59"/>
  <c r="AO124" i="59"/>
  <c r="AO139" i="59"/>
  <c r="AO8" i="59"/>
  <c r="BD12" i="59"/>
  <c r="AO141" i="59"/>
  <c r="AO17" i="59"/>
  <c r="AO44" i="59"/>
  <c r="BG46" i="59"/>
  <c r="AO127" i="59"/>
  <c r="AL157" i="59"/>
  <c r="AO131" i="59"/>
  <c r="AO19" i="59"/>
  <c r="AO43" i="59"/>
  <c r="AJ18" i="59"/>
  <c r="AO167" i="59"/>
  <c r="AO71" i="59"/>
  <c r="AJ128" i="59"/>
  <c r="BG5" i="59"/>
  <c r="AJ129" i="59"/>
  <c r="BD17" i="59"/>
  <c r="AL50" i="59"/>
  <c r="AO99" i="59"/>
  <c r="AO76" i="59"/>
  <c r="AO109" i="59"/>
  <c r="AL177" i="59"/>
  <c r="AH135" i="59"/>
  <c r="AO138" i="59"/>
  <c r="AO85" i="59"/>
  <c r="AO68" i="59"/>
  <c r="AO140" i="59"/>
  <c r="BG49" i="59"/>
  <c r="AO82" i="59"/>
  <c r="AZ26" i="59"/>
  <c r="AO9" i="59"/>
  <c r="AO69" i="59"/>
  <c r="BG17" i="59"/>
  <c r="AO153" i="59"/>
  <c r="BG30" i="59"/>
  <c r="AO186" i="59"/>
  <c r="AO187" i="59"/>
  <c r="AO102" i="59"/>
  <c r="BG22" i="59"/>
  <c r="AO73" i="59"/>
  <c r="AO45" i="59"/>
  <c r="AN134" i="59"/>
  <c r="AJ125" i="59"/>
  <c r="BD43" i="59"/>
  <c r="BD57" i="59"/>
  <c r="AL86" i="59"/>
  <c r="AO171" i="59"/>
  <c r="AO24" i="59"/>
  <c r="AL28" i="59"/>
  <c r="AO98" i="59"/>
  <c r="AL51" i="59"/>
  <c r="BG50" i="59"/>
  <c r="AO126" i="59"/>
  <c r="AO151" i="59"/>
  <c r="BG45" i="59"/>
  <c r="AO150" i="59"/>
  <c r="AO42" i="59"/>
  <c r="AO75" i="59"/>
  <c r="AO113" i="59"/>
  <c r="AO96" i="59"/>
  <c r="AO46" i="59"/>
  <c r="AO128" i="59"/>
  <c r="AO22" i="59"/>
  <c r="AO130" i="59"/>
  <c r="AL27" i="59"/>
  <c r="AZ65" i="59"/>
  <c r="AL18" i="59"/>
  <c r="AL17" i="59"/>
  <c r="BG36" i="59"/>
  <c r="AO20" i="59"/>
  <c r="AL26" i="59"/>
  <c r="BG6" i="59"/>
  <c r="AO155" i="59"/>
  <c r="BG54" i="59"/>
  <c r="AO149" i="59"/>
  <c r="AO142" i="59"/>
  <c r="BG18" i="59"/>
  <c r="AO70" i="59"/>
  <c r="BG27" i="59"/>
  <c r="BG10" i="59"/>
  <c r="AO67" i="59"/>
  <c r="BG39" i="59"/>
  <c r="BG35" i="59"/>
  <c r="AO77" i="59"/>
  <c r="AO78" i="59"/>
  <c r="BG28" i="59"/>
  <c r="AO81" i="59"/>
  <c r="AL152" i="59"/>
  <c r="AL72" i="59"/>
  <c r="AL44" i="59"/>
  <c r="AO54" i="59"/>
  <c r="AN149" i="59"/>
  <c r="AL96" i="59"/>
  <c r="BD23" i="59"/>
  <c r="AL176" i="59"/>
  <c r="AL163" i="59"/>
  <c r="AL127" i="59"/>
  <c r="AL124" i="59"/>
  <c r="AL80" i="59"/>
  <c r="AL123" i="59"/>
  <c r="BG14" i="59"/>
  <c r="AH48" i="59"/>
  <c r="AH179" i="59"/>
  <c r="AH166" i="59"/>
  <c r="AH180" i="59"/>
  <c r="AH168" i="59"/>
  <c r="AO26" i="59"/>
  <c r="AH92" i="59"/>
  <c r="AH47" i="59"/>
  <c r="BG19" i="59"/>
  <c r="AH13" i="59"/>
  <c r="BG11" i="59"/>
  <c r="AO146" i="59"/>
  <c r="AL122" i="59"/>
  <c r="AO172" i="59"/>
  <c r="AO170" i="59"/>
  <c r="BG60" i="59"/>
  <c r="AJ30" i="59"/>
  <c r="BB6" i="59"/>
  <c r="AO148" i="59"/>
  <c r="AJ59" i="59"/>
  <c r="AJ58" i="59"/>
  <c r="AJ92" i="59"/>
  <c r="AJ182" i="59"/>
  <c r="AJ183" i="59"/>
  <c r="AJ9" i="59"/>
  <c r="AH184" i="59"/>
  <c r="AG165" i="59"/>
  <c r="AZ64" i="59"/>
  <c r="AL121" i="59"/>
  <c r="AZ52" i="59"/>
  <c r="AH14" i="59"/>
  <c r="AL126" i="59"/>
  <c r="AO133" i="59"/>
  <c r="AO25" i="59"/>
  <c r="AJ91" i="59"/>
  <c r="BB33" i="59"/>
  <c r="AJ74" i="59"/>
  <c r="BB29" i="59"/>
  <c r="AG91" i="59"/>
  <c r="AG22" i="59"/>
  <c r="AN11" i="59"/>
  <c r="AN150" i="59"/>
  <c r="AN174" i="59"/>
  <c r="AN44" i="59"/>
  <c r="BF47" i="59"/>
  <c r="AN106" i="59"/>
  <c r="AN63" i="59"/>
  <c r="BF60" i="59"/>
  <c r="BB55" i="59"/>
  <c r="BB44" i="59"/>
  <c r="AH137" i="59"/>
  <c r="AL158" i="59"/>
  <c r="AL120" i="59"/>
  <c r="AL91" i="59"/>
  <c r="AL10" i="59"/>
  <c r="BD7" i="59"/>
  <c r="AL52" i="59"/>
  <c r="AL67" i="59"/>
  <c r="AL164" i="59"/>
  <c r="AL128" i="59"/>
  <c r="AL178" i="59"/>
  <c r="BD31" i="59"/>
  <c r="AO104" i="59"/>
  <c r="AO50" i="59"/>
  <c r="AL66" i="59"/>
  <c r="AO10" i="59"/>
  <c r="AO48" i="59"/>
  <c r="AO132" i="59"/>
  <c r="AO147" i="59"/>
  <c r="AJ11" i="59"/>
  <c r="AG162" i="59"/>
  <c r="BF28" i="59"/>
  <c r="AL101" i="59"/>
  <c r="BD27" i="59"/>
  <c r="AL92" i="59"/>
  <c r="BD11" i="59"/>
  <c r="BD18" i="59"/>
  <c r="AL62" i="59"/>
  <c r="BD35" i="59"/>
  <c r="AL151" i="59"/>
  <c r="AO53" i="59"/>
  <c r="BG63" i="59"/>
  <c r="AO180" i="59"/>
  <c r="AO181" i="59"/>
  <c r="BF15" i="59"/>
  <c r="AN35" i="59"/>
  <c r="AN133" i="59"/>
  <c r="AN138" i="59"/>
  <c r="BF38" i="59"/>
  <c r="AJ105" i="59"/>
  <c r="BB37" i="59"/>
  <c r="AH175" i="59"/>
  <c r="AH173" i="59"/>
  <c r="AL15" i="59"/>
  <c r="AO136" i="59"/>
  <c r="AO137" i="59"/>
  <c r="AO135" i="59"/>
  <c r="AL53" i="59"/>
  <c r="BD45" i="59"/>
  <c r="AH71" i="59"/>
  <c r="AL159" i="59"/>
  <c r="AO51" i="59"/>
  <c r="AJ52" i="59"/>
  <c r="AO35" i="59"/>
  <c r="AJ157" i="59"/>
  <c r="AN173" i="59"/>
  <c r="AN172" i="59"/>
  <c r="AG101" i="59"/>
  <c r="BD60" i="59"/>
  <c r="AL180" i="59"/>
  <c r="AL135" i="59"/>
  <c r="AL115" i="59"/>
  <c r="AL57" i="59"/>
  <c r="AL88" i="59"/>
  <c r="AL132" i="59"/>
  <c r="AL117" i="59"/>
  <c r="BD51" i="59"/>
  <c r="AL54" i="59"/>
  <c r="BD6" i="59"/>
  <c r="AL160" i="59"/>
  <c r="AL113" i="59"/>
  <c r="AL165" i="59"/>
  <c r="AL71" i="59"/>
  <c r="BD52" i="59"/>
  <c r="AL139" i="59"/>
  <c r="AO116" i="59"/>
  <c r="BG42" i="59"/>
  <c r="AO87" i="59"/>
  <c r="AO89" i="59"/>
  <c r="AO164" i="59"/>
  <c r="BG58" i="59"/>
  <c r="AO166" i="59"/>
  <c r="AO86" i="59"/>
  <c r="BG32" i="59"/>
  <c r="AO55" i="59"/>
  <c r="BG21" i="59"/>
  <c r="BG7" i="59"/>
  <c r="AO12" i="59"/>
  <c r="AO13" i="59"/>
  <c r="AO14" i="59"/>
  <c r="AJ176" i="59"/>
  <c r="AJ174" i="59"/>
  <c r="BB61" i="59"/>
  <c r="AJ175" i="59"/>
  <c r="AH64" i="59"/>
  <c r="AZ24" i="59"/>
  <c r="AH55" i="59"/>
  <c r="AZ21" i="59"/>
  <c r="AH57" i="59"/>
  <c r="AH56" i="59"/>
  <c r="BD55" i="59"/>
  <c r="BD29" i="59"/>
  <c r="AL79" i="59"/>
  <c r="AL14" i="59"/>
  <c r="BD8" i="59"/>
  <c r="AO62" i="59"/>
  <c r="BG23" i="59"/>
  <c r="AO111" i="59"/>
  <c r="AO110" i="59"/>
  <c r="AO106" i="59"/>
  <c r="AO105" i="59"/>
  <c r="BG9" i="59"/>
  <c r="AO18" i="59"/>
  <c r="AH70" i="59"/>
  <c r="BD62" i="59"/>
  <c r="AL179" i="59"/>
  <c r="AL16" i="59"/>
  <c r="AZ48" i="59"/>
  <c r="AO52" i="59"/>
  <c r="AO107" i="59"/>
  <c r="AO179" i="59"/>
  <c r="AO118" i="59"/>
  <c r="BG25" i="59"/>
  <c r="AO88" i="59"/>
  <c r="AO100" i="59"/>
  <c r="AO101" i="59"/>
  <c r="AO63" i="59"/>
  <c r="AO61" i="59"/>
  <c r="AJ103" i="59"/>
  <c r="BB46" i="59"/>
  <c r="AG174" i="59"/>
  <c r="AN37" i="59"/>
  <c r="AN36" i="59"/>
  <c r="BB59" i="59"/>
  <c r="AJ170" i="59"/>
  <c r="AJ19" i="59"/>
  <c r="BB9" i="59"/>
  <c r="BB60" i="59"/>
  <c r="AJ173" i="59"/>
  <c r="AJ54" i="59"/>
  <c r="AJ53" i="59"/>
  <c r="AH136" i="59"/>
  <c r="BD65" i="59"/>
  <c r="AL187" i="59"/>
  <c r="BD33" i="59"/>
  <c r="AL89" i="59"/>
  <c r="AL13" i="59"/>
  <c r="BG44" i="59"/>
  <c r="AO123" i="59"/>
  <c r="AO125" i="59"/>
  <c r="AH63" i="59"/>
  <c r="AL85" i="59"/>
  <c r="AL90" i="59"/>
  <c r="BD25" i="59"/>
  <c r="AH174" i="59"/>
  <c r="AZ61" i="59"/>
  <c r="AO34" i="59"/>
  <c r="BG40" i="59"/>
  <c r="AO178" i="59"/>
  <c r="BG20" i="59"/>
  <c r="AO56" i="59"/>
  <c r="AO112" i="59"/>
  <c r="BG37" i="59"/>
  <c r="AJ126" i="59"/>
  <c r="AO177" i="59"/>
  <c r="AJ43" i="59"/>
  <c r="BB17" i="59"/>
  <c r="AJ124" i="59"/>
  <c r="AJ172" i="59"/>
  <c r="AJ169" i="59"/>
  <c r="AJ168" i="59"/>
  <c r="AY6" i="59"/>
  <c r="AG157" i="59"/>
  <c r="AG186" i="59"/>
  <c r="AG56" i="59"/>
  <c r="AG118" i="59"/>
  <c r="AG68" i="59"/>
  <c r="AG116" i="59"/>
  <c r="AG49" i="59"/>
  <c r="AN110" i="59"/>
  <c r="AN105" i="59"/>
  <c r="BF50" i="59"/>
  <c r="AN65" i="59"/>
  <c r="AN87" i="59"/>
  <c r="BF34" i="59"/>
  <c r="AN78" i="59"/>
  <c r="AN83" i="59"/>
  <c r="BF24" i="59"/>
  <c r="AN102" i="59"/>
  <c r="AN107" i="59"/>
  <c r="AN146" i="59"/>
  <c r="BF6" i="59"/>
  <c r="AN145" i="59"/>
  <c r="BF54" i="59"/>
  <c r="AN139" i="59"/>
  <c r="AJ42" i="59"/>
  <c r="BD46" i="59"/>
  <c r="AL118" i="59"/>
  <c r="AL147" i="59"/>
  <c r="AG31" i="59"/>
  <c r="BF59" i="59"/>
  <c r="AN33" i="59"/>
  <c r="BF32" i="59"/>
  <c r="AN17" i="59"/>
  <c r="AN59" i="59"/>
  <c r="AN16" i="59"/>
  <c r="AL97" i="59"/>
  <c r="AG144" i="59"/>
  <c r="AL31" i="59"/>
  <c r="AL99" i="59"/>
  <c r="AL36" i="59"/>
  <c r="AL73" i="59"/>
  <c r="AL24" i="59"/>
  <c r="AG36" i="59"/>
  <c r="AN51" i="59"/>
  <c r="AL172" i="59"/>
  <c r="AL30" i="59"/>
  <c r="BD21" i="59"/>
  <c r="AL150" i="59"/>
  <c r="BF61" i="59"/>
  <c r="AN111" i="59"/>
  <c r="AN23" i="59"/>
  <c r="AN21" i="59"/>
  <c r="AJ163" i="59"/>
  <c r="AJ123" i="59"/>
  <c r="AJ34" i="59"/>
  <c r="AL8" i="59"/>
  <c r="AH146" i="59"/>
  <c r="AL136" i="59"/>
  <c r="AL76" i="59"/>
  <c r="AL144" i="59"/>
  <c r="AL81" i="59"/>
  <c r="AL185" i="59"/>
  <c r="BD47" i="59"/>
  <c r="BD36" i="59"/>
  <c r="AL161" i="59"/>
  <c r="BD42" i="59"/>
  <c r="AL70" i="59"/>
  <c r="BD26" i="59"/>
  <c r="BD41" i="59"/>
  <c r="AL148" i="59"/>
  <c r="AL55" i="59"/>
  <c r="BD32" i="59"/>
  <c r="AL162" i="59"/>
  <c r="AL25" i="59"/>
  <c r="BD53" i="59"/>
  <c r="AL134" i="59"/>
  <c r="AL11" i="59"/>
  <c r="BD56" i="59"/>
  <c r="AL98" i="59"/>
  <c r="AL133" i="59"/>
  <c r="AF163" i="59"/>
  <c r="BD49" i="59"/>
  <c r="AL56" i="59"/>
  <c r="BD40" i="59"/>
  <c r="AL149" i="59"/>
  <c r="AL87" i="59"/>
  <c r="AL69" i="59"/>
  <c r="AL145" i="59"/>
  <c r="AL32" i="59"/>
  <c r="AL119" i="59"/>
  <c r="AL146" i="59"/>
  <c r="AY47" i="59"/>
  <c r="AG18" i="59"/>
  <c r="AG135" i="59"/>
  <c r="AN100" i="59"/>
  <c r="AN113" i="59"/>
  <c r="AN181" i="59"/>
  <c r="AN96" i="59"/>
  <c r="AL64" i="59"/>
  <c r="AL35" i="59"/>
  <c r="AL140" i="59"/>
  <c r="AL182" i="59"/>
  <c r="AL168" i="59"/>
  <c r="AL108" i="59"/>
  <c r="AL39" i="59"/>
  <c r="AL102" i="59"/>
  <c r="AL75" i="59"/>
  <c r="AL175" i="59"/>
  <c r="BD19" i="59"/>
  <c r="AL93" i="59"/>
  <c r="AL106" i="59"/>
  <c r="AL166" i="59"/>
  <c r="AL37" i="59"/>
  <c r="AL116" i="59"/>
  <c r="AL114" i="59"/>
  <c r="AL45" i="59"/>
  <c r="AL46" i="59"/>
  <c r="AL137" i="59"/>
  <c r="AL109" i="59"/>
  <c r="BD37" i="59"/>
  <c r="BD16" i="59"/>
  <c r="BF52" i="59"/>
  <c r="AL59" i="59"/>
  <c r="BD38" i="59"/>
  <c r="AN142" i="59"/>
  <c r="BF37" i="59"/>
  <c r="AN29" i="59"/>
  <c r="AN89" i="59"/>
  <c r="AL22" i="59"/>
  <c r="AL20" i="59"/>
  <c r="AL110" i="59"/>
  <c r="AL169" i="59"/>
  <c r="AL107" i="59"/>
  <c r="AL47" i="59"/>
  <c r="AL23" i="59"/>
  <c r="BD24" i="59"/>
  <c r="AH101" i="59"/>
  <c r="BD59" i="59"/>
  <c r="AL41" i="59"/>
  <c r="BB16" i="59"/>
  <c r="AL131" i="59"/>
  <c r="AJ148" i="59"/>
  <c r="AJ46" i="59"/>
  <c r="BB26" i="59"/>
  <c r="AJ147" i="59"/>
  <c r="AN34" i="59"/>
  <c r="AN93" i="59"/>
  <c r="AN94" i="59"/>
  <c r="AN158" i="59"/>
  <c r="AG125" i="59"/>
  <c r="AY64" i="59"/>
  <c r="AN66" i="59"/>
  <c r="AN67" i="59"/>
  <c r="BF10" i="59"/>
  <c r="AL82" i="59"/>
  <c r="BD39" i="59"/>
  <c r="AG134" i="59"/>
  <c r="AL129" i="59"/>
  <c r="BD5" i="59"/>
  <c r="BD61" i="59"/>
  <c r="AJ41" i="59"/>
  <c r="BB57" i="59"/>
  <c r="AJ160" i="59"/>
  <c r="AN147" i="59"/>
  <c r="AN15" i="59"/>
  <c r="AN95" i="59"/>
  <c r="AG154" i="59"/>
  <c r="BF65" i="59"/>
  <c r="BF39" i="59"/>
  <c r="AN170" i="59"/>
  <c r="AL38" i="59"/>
  <c r="AL174" i="59"/>
  <c r="AH150" i="59"/>
  <c r="AL83" i="59"/>
  <c r="BD28" i="59"/>
  <c r="AL167" i="59"/>
  <c r="AL184" i="59"/>
  <c r="AH124" i="59"/>
  <c r="AL171" i="59"/>
  <c r="AL9" i="59"/>
  <c r="AJ47" i="59"/>
  <c r="BB39" i="59"/>
  <c r="AN175" i="59"/>
  <c r="AN85" i="59"/>
  <c r="BF40" i="59"/>
  <c r="BF30" i="59"/>
  <c r="BD22" i="59"/>
  <c r="AG66" i="59"/>
  <c r="AL49" i="59"/>
  <c r="AL95" i="59"/>
  <c r="AH99" i="59"/>
  <c r="AL48" i="59"/>
  <c r="AZ53" i="59"/>
  <c r="AZ51" i="59"/>
  <c r="AL84" i="59"/>
  <c r="AL21" i="59"/>
  <c r="AL138" i="59"/>
  <c r="BD63" i="59"/>
  <c r="BD34" i="59"/>
  <c r="AH10" i="59"/>
  <c r="BD14" i="59"/>
  <c r="BD30" i="59"/>
  <c r="AL103" i="59"/>
  <c r="AL77" i="59"/>
  <c r="AL104" i="59"/>
  <c r="AL78" i="59"/>
  <c r="AL65" i="59"/>
  <c r="AL173" i="59"/>
  <c r="AL33" i="59"/>
  <c r="AL63" i="59"/>
  <c r="AL7" i="59"/>
  <c r="AL170" i="59"/>
  <c r="AJ40" i="59"/>
  <c r="AJ27" i="59"/>
  <c r="AJ121" i="59"/>
  <c r="AJ48" i="59"/>
  <c r="BB43" i="59"/>
  <c r="AJ164" i="59"/>
  <c r="BB12" i="59"/>
  <c r="AJ72" i="59"/>
  <c r="BF31" i="59"/>
  <c r="AN143" i="59"/>
  <c r="AN154" i="59"/>
  <c r="AN10" i="59"/>
  <c r="BF49" i="59"/>
  <c r="BF25" i="59"/>
  <c r="AN187" i="59"/>
  <c r="AN185" i="59"/>
  <c r="AH185" i="59"/>
  <c r="AH187" i="59"/>
  <c r="AN144" i="59"/>
  <c r="BF51" i="59"/>
  <c r="AN169" i="59"/>
  <c r="AN86" i="59"/>
  <c r="AL58" i="59"/>
  <c r="AL19" i="59"/>
  <c r="AL40" i="59"/>
  <c r="AL94" i="59"/>
  <c r="AG47" i="59"/>
  <c r="AL130" i="59"/>
  <c r="AH145" i="59"/>
  <c r="BD10" i="59"/>
  <c r="BD48" i="59"/>
  <c r="AL34" i="59"/>
  <c r="BD64" i="59"/>
  <c r="AL142" i="59"/>
  <c r="AL143" i="59"/>
  <c r="AL183" i="59"/>
  <c r="AL105" i="59"/>
  <c r="AH125" i="59"/>
  <c r="AH144" i="59"/>
  <c r="AH100" i="59"/>
  <c r="BB14" i="59"/>
  <c r="AJ70" i="59"/>
  <c r="AJ158" i="59"/>
  <c r="AJ122" i="59"/>
  <c r="BD15" i="59"/>
  <c r="AJ162" i="59"/>
  <c r="AN88" i="59"/>
  <c r="AN84" i="59"/>
  <c r="AN109" i="59"/>
  <c r="AN82" i="59"/>
  <c r="AN148" i="59"/>
  <c r="AN24" i="59"/>
  <c r="AN22" i="59"/>
  <c r="AL186" i="59"/>
  <c r="AN171" i="59"/>
  <c r="AN108" i="59"/>
  <c r="AG142" i="59"/>
  <c r="BD9" i="59"/>
  <c r="AL181" i="59"/>
  <c r="AL74" i="59"/>
  <c r="AH9" i="59"/>
  <c r="BD58" i="59"/>
  <c r="AL141" i="59"/>
  <c r="BD50" i="59"/>
  <c r="AZ6" i="59"/>
  <c r="AH123" i="59"/>
  <c r="AJ28" i="59"/>
  <c r="AJ149" i="59"/>
  <c r="AJ159" i="59"/>
  <c r="AN69" i="59"/>
  <c r="AN112" i="59"/>
  <c r="AN101" i="59"/>
  <c r="AN141" i="59"/>
  <c r="BF8" i="59"/>
  <c r="BF14" i="59"/>
  <c r="AN140" i="59"/>
  <c r="AN132" i="59"/>
  <c r="AN103" i="59"/>
  <c r="AN64" i="59"/>
  <c r="AN104" i="59"/>
  <c r="AG34" i="59"/>
  <c r="AY30" i="59"/>
  <c r="AN128" i="59"/>
  <c r="AN166" i="59"/>
  <c r="AG30" i="59"/>
  <c r="AG60" i="59"/>
  <c r="AY15" i="59"/>
  <c r="AG11" i="59"/>
  <c r="AG110" i="59"/>
  <c r="AG51" i="59"/>
  <c r="AY21" i="59"/>
  <c r="AY56" i="59"/>
  <c r="AG8" i="59"/>
  <c r="AG133" i="59"/>
  <c r="AG19" i="59"/>
  <c r="AG153" i="59"/>
  <c r="AG88" i="59"/>
  <c r="AY34" i="59"/>
  <c r="AG42" i="59"/>
  <c r="AY58" i="59"/>
  <c r="BF18" i="59"/>
  <c r="AN176" i="59"/>
  <c r="AN75" i="59"/>
  <c r="AN20" i="59"/>
  <c r="AG143" i="59"/>
  <c r="AG63" i="59"/>
  <c r="AG45" i="59"/>
  <c r="AG139" i="59"/>
  <c r="AG177" i="59"/>
  <c r="AY65" i="59"/>
  <c r="AG96" i="59"/>
  <c r="AG104" i="59"/>
  <c r="AY45" i="59"/>
  <c r="AY41" i="59"/>
  <c r="AG38" i="59"/>
  <c r="AG168" i="59"/>
  <c r="AN125" i="59"/>
  <c r="BF11" i="59"/>
  <c r="AN12" i="59"/>
  <c r="AY33" i="59"/>
  <c r="AG112" i="59"/>
  <c r="AY40" i="59"/>
  <c r="AG141" i="59"/>
  <c r="AY50" i="59"/>
  <c r="AY5" i="59"/>
  <c r="AG83" i="59"/>
  <c r="AG145" i="59"/>
  <c r="AG146" i="59"/>
  <c r="AG13" i="59"/>
  <c r="BF63" i="59"/>
  <c r="AN180" i="59"/>
  <c r="AN52" i="59"/>
  <c r="AN53" i="59"/>
  <c r="BF26" i="59"/>
  <c r="AN70" i="59"/>
  <c r="AN62" i="59"/>
  <c r="AN60" i="59"/>
  <c r="AN61" i="59"/>
  <c r="BF23" i="59"/>
  <c r="BF46" i="59"/>
  <c r="AN129" i="59"/>
  <c r="AN131" i="59"/>
  <c r="AN98" i="59"/>
  <c r="BF36" i="59"/>
  <c r="AN7" i="59"/>
  <c r="AN8" i="59"/>
  <c r="AN9" i="59"/>
  <c r="AN49" i="59"/>
  <c r="BF19" i="59"/>
  <c r="BF12" i="59"/>
  <c r="AN26" i="59"/>
  <c r="AN28" i="59"/>
  <c r="AN119" i="59"/>
  <c r="AN121" i="59"/>
  <c r="AN120" i="59"/>
  <c r="AN137" i="59"/>
  <c r="BF48" i="59"/>
  <c r="AN135" i="59"/>
  <c r="AN136" i="59"/>
  <c r="BF57" i="59"/>
  <c r="AN163" i="59"/>
  <c r="BF17" i="59"/>
  <c r="AN41" i="59"/>
  <c r="BF56" i="59"/>
  <c r="AN160" i="59"/>
  <c r="AN161" i="59"/>
  <c r="BF41" i="59"/>
  <c r="AN114" i="59"/>
  <c r="AN115" i="59"/>
  <c r="AN48" i="59"/>
  <c r="AN46" i="59"/>
  <c r="AN47" i="59"/>
  <c r="AN97" i="59"/>
  <c r="BF35" i="59"/>
  <c r="BF5" i="59"/>
  <c r="AN179" i="59"/>
  <c r="AN177" i="59"/>
  <c r="AN178" i="59"/>
  <c r="AN116" i="59"/>
  <c r="AN118" i="59"/>
  <c r="BF42" i="59"/>
  <c r="AN117" i="59"/>
  <c r="AN38" i="59"/>
  <c r="AN40" i="59"/>
  <c r="AN39" i="59"/>
  <c r="BF55" i="59"/>
  <c r="AN155" i="59"/>
  <c r="AN71" i="59"/>
  <c r="BF27" i="59"/>
  <c r="AN184" i="59"/>
  <c r="BF64" i="59"/>
  <c r="AN182" i="59"/>
  <c r="AN183" i="59"/>
  <c r="BF29" i="59"/>
  <c r="AN81" i="59"/>
  <c r="AN80" i="59"/>
  <c r="AN55" i="59"/>
  <c r="AN54" i="59"/>
  <c r="BF21" i="59"/>
  <c r="AN56" i="59"/>
  <c r="AN57" i="59"/>
  <c r="AN58" i="59"/>
  <c r="BF22" i="59"/>
  <c r="AN151" i="59"/>
  <c r="AN153" i="59"/>
  <c r="BF53" i="59"/>
  <c r="AN152" i="59"/>
  <c r="AN123" i="59"/>
  <c r="AN122" i="59"/>
  <c r="BF44" i="59"/>
  <c r="AN31" i="59"/>
  <c r="AN30" i="59"/>
  <c r="AN32" i="59"/>
  <c r="BF20" i="59"/>
  <c r="AN50" i="59"/>
  <c r="AN92" i="59"/>
  <c r="AN91" i="59"/>
  <c r="AN90" i="59"/>
  <c r="AN72" i="59"/>
  <c r="AN73" i="59"/>
  <c r="AN124" i="59"/>
  <c r="AN164" i="59"/>
  <c r="AN165" i="59"/>
  <c r="BF58" i="59"/>
  <c r="AJ139" i="59"/>
  <c r="BB49" i="59"/>
  <c r="AJ100" i="59"/>
  <c r="AJ101" i="59"/>
  <c r="AJ99" i="59"/>
  <c r="AJ63" i="59"/>
  <c r="AJ65" i="59"/>
  <c r="BB24" i="59"/>
  <c r="AJ64" i="59"/>
  <c r="AJ56" i="59"/>
  <c r="AJ55" i="59"/>
  <c r="BB21" i="59"/>
  <c r="AJ115" i="59"/>
  <c r="BB41" i="59"/>
  <c r="AJ117" i="59"/>
  <c r="AJ116" i="59"/>
  <c r="AJ154" i="59"/>
  <c r="BB54" i="59"/>
  <c r="AJ155" i="59"/>
  <c r="AJ156" i="59"/>
  <c r="AJ82" i="59"/>
  <c r="AJ83" i="59"/>
  <c r="BB30" i="59"/>
  <c r="AJ141" i="59"/>
  <c r="BB50" i="59"/>
  <c r="AJ140" i="59"/>
  <c r="AJ110" i="59"/>
  <c r="BB40" i="59"/>
  <c r="AJ112" i="59"/>
  <c r="AJ111" i="59"/>
  <c r="AJ25" i="59"/>
  <c r="BB11" i="59"/>
  <c r="AJ23" i="59"/>
  <c r="AJ24" i="59"/>
  <c r="BB13" i="59"/>
  <c r="AJ32" i="59"/>
  <c r="AJ33" i="59"/>
  <c r="AJ31" i="59"/>
  <c r="BD54" i="59"/>
  <c r="AL155" i="59"/>
  <c r="AL153" i="59"/>
  <c r="AH115" i="59"/>
  <c r="AH114" i="59"/>
  <c r="AZ41" i="59"/>
  <c r="AH24" i="59"/>
  <c r="AZ11" i="59"/>
  <c r="AH142" i="59"/>
  <c r="AZ50" i="59"/>
  <c r="AH141" i="59"/>
  <c r="AH79" i="59"/>
  <c r="AZ29" i="59"/>
  <c r="AH78" i="59"/>
  <c r="AH43" i="59"/>
  <c r="AH44" i="59"/>
  <c r="AZ17" i="59"/>
  <c r="AH30" i="59"/>
  <c r="AZ13" i="59"/>
  <c r="AH31" i="59"/>
  <c r="AZ54" i="59"/>
  <c r="AH154" i="59"/>
  <c r="AH153" i="59"/>
  <c r="AH152" i="59"/>
  <c r="AG55" i="59"/>
  <c r="AG37" i="59"/>
  <c r="AY51" i="59"/>
  <c r="AG131" i="59"/>
  <c r="AG140" i="59"/>
  <c r="AL154" i="59"/>
  <c r="AH80" i="59"/>
  <c r="AH26" i="59"/>
  <c r="AG82" i="59"/>
  <c r="AJ57" i="59"/>
  <c r="AJ8" i="59"/>
  <c r="BB36" i="59"/>
  <c r="BF33" i="59"/>
  <c r="AN42" i="59"/>
  <c r="BF16" i="59"/>
  <c r="AN167" i="59"/>
  <c r="AN25" i="59"/>
  <c r="AN127" i="59"/>
  <c r="AN18" i="59"/>
  <c r="BF43" i="59"/>
  <c r="AN157" i="59"/>
  <c r="AG160" i="59"/>
  <c r="AG7" i="59"/>
  <c r="AY9" i="59"/>
  <c r="AG111" i="59"/>
  <c r="AG113" i="59"/>
  <c r="AG12" i="59"/>
  <c r="AG132" i="59"/>
  <c r="AH25" i="59"/>
  <c r="AG127" i="59"/>
  <c r="AH143" i="59"/>
  <c r="BB5" i="59"/>
  <c r="BF7" i="59"/>
  <c r="AN13" i="59"/>
  <c r="BF45" i="59"/>
  <c r="AN14" i="59"/>
  <c r="AN74" i="59"/>
  <c r="BF62" i="59"/>
  <c r="AN168" i="59"/>
  <c r="AN76" i="59"/>
  <c r="BF9" i="59"/>
  <c r="AG33" i="59"/>
  <c r="AH42" i="59"/>
  <c r="AL111" i="59"/>
  <c r="AN27" i="59"/>
  <c r="BF13" i="59"/>
  <c r="AN130" i="59"/>
  <c r="AN99" i="59"/>
  <c r="AN45" i="59"/>
  <c r="AN79" i="59"/>
  <c r="AN156" i="59"/>
  <c r="AN126" i="59"/>
  <c r="AN159" i="59"/>
  <c r="AN19" i="59"/>
  <c r="AN43" i="59"/>
  <c r="AG169" i="59"/>
  <c r="AY24" i="59"/>
  <c r="AY36" i="59"/>
  <c r="AY53" i="59"/>
  <c r="AG179" i="59"/>
  <c r="AG106" i="59"/>
  <c r="AY20" i="59"/>
  <c r="AG85" i="59"/>
  <c r="AN162" i="59"/>
  <c r="AG10" i="59"/>
  <c r="AG103" i="59"/>
  <c r="AG108" i="59"/>
  <c r="AG185" i="59"/>
  <c r="AG90" i="59"/>
  <c r="AG95" i="59"/>
  <c r="AG65" i="59"/>
  <c r="AG40" i="59"/>
  <c r="AY11" i="59"/>
  <c r="AG171" i="59"/>
  <c r="AY27" i="59"/>
  <c r="AG119" i="59"/>
  <c r="AG161" i="59"/>
  <c r="AG50" i="59"/>
  <c r="AG152" i="59"/>
  <c r="AG46" i="59"/>
  <c r="AG173" i="59"/>
  <c r="AG61" i="59"/>
  <c r="AY44" i="59"/>
  <c r="AY31" i="59"/>
  <c r="AY16" i="59"/>
  <c r="AY63" i="59"/>
  <c r="AG39" i="59"/>
  <c r="AY57" i="59"/>
  <c r="AY25" i="59"/>
  <c r="AG9" i="59"/>
  <c r="AY59" i="59"/>
  <c r="AY18" i="59"/>
  <c r="AG124" i="59"/>
  <c r="AG62" i="59"/>
  <c r="AG52" i="59"/>
  <c r="AG94" i="59"/>
  <c r="AG25" i="59"/>
  <c r="AG187" i="59"/>
  <c r="AY38" i="59"/>
  <c r="AG41" i="59"/>
  <c r="AY42" i="59"/>
  <c r="AG102" i="59"/>
  <c r="AG105" i="59"/>
  <c r="AG54" i="59"/>
  <c r="AY37" i="59"/>
  <c r="AY23" i="59"/>
  <c r="AY19" i="59"/>
  <c r="AG74" i="59"/>
  <c r="AG48" i="59"/>
  <c r="AG97" i="59"/>
  <c r="AG76" i="59"/>
  <c r="AG98" i="59"/>
  <c r="AG53" i="59"/>
  <c r="AG93" i="59"/>
  <c r="AG151" i="59"/>
  <c r="AG150" i="59"/>
  <c r="AG159" i="59"/>
  <c r="AG156" i="59"/>
  <c r="AG122" i="59"/>
  <c r="AG178" i="59"/>
  <c r="AG126" i="59"/>
  <c r="AG21" i="59"/>
  <c r="AG59" i="59"/>
  <c r="AG86" i="59"/>
  <c r="AG170" i="59"/>
  <c r="AG67" i="59"/>
  <c r="AG182" i="59"/>
  <c r="AG35" i="59"/>
  <c r="AG100" i="59"/>
  <c r="AG130" i="59"/>
  <c r="AG73" i="59"/>
  <c r="AG114" i="59"/>
  <c r="AG23" i="59"/>
  <c r="AG164" i="59"/>
  <c r="AG84" i="59"/>
  <c r="AG175" i="59"/>
  <c r="AY13" i="59"/>
  <c r="AY39" i="59"/>
  <c r="AG138" i="59"/>
  <c r="AG15" i="59"/>
  <c r="AG14" i="59"/>
  <c r="AY17" i="59"/>
  <c r="AG26" i="59"/>
  <c r="AG117" i="59"/>
  <c r="AG172" i="59"/>
  <c r="AG79" i="59"/>
  <c r="AY28" i="59"/>
  <c r="AG80" i="59"/>
  <c r="AG87" i="59"/>
  <c r="AG166" i="59"/>
  <c r="AG89" i="59"/>
  <c r="AG28" i="59"/>
  <c r="AG69" i="59"/>
  <c r="AY52" i="59"/>
  <c r="AY48" i="59"/>
  <c r="AY61" i="59"/>
  <c r="AG32" i="59"/>
  <c r="AG78" i="59"/>
  <c r="AG92" i="59"/>
  <c r="AG115" i="59"/>
  <c r="AG136" i="59"/>
  <c r="AG107" i="59"/>
  <c r="AG128" i="59"/>
  <c r="AY26" i="59"/>
  <c r="AG158" i="59"/>
  <c r="AG43" i="59"/>
  <c r="AY46" i="59"/>
  <c r="AG81" i="59"/>
  <c r="AY55" i="59"/>
  <c r="AY32" i="59"/>
  <c r="AG109" i="59"/>
  <c r="AG17" i="59"/>
  <c r="AG121" i="59"/>
  <c r="AG29" i="59"/>
  <c r="AG75" i="59"/>
  <c r="AG27" i="59"/>
  <c r="AG120" i="59"/>
  <c r="AY43" i="59"/>
  <c r="AG184" i="59"/>
  <c r="AG176" i="59"/>
  <c r="AY22" i="59"/>
  <c r="AY29" i="59"/>
  <c r="AG129" i="59"/>
  <c r="AG72" i="59"/>
  <c r="AG147" i="59"/>
  <c r="AG20" i="59"/>
  <c r="AG137" i="59"/>
  <c r="AY60" i="59"/>
  <c r="AG24" i="59"/>
  <c r="AG183" i="59"/>
  <c r="AY35" i="59"/>
  <c r="AG44" i="59"/>
  <c r="AY62" i="59"/>
  <c r="AG16" i="59"/>
  <c r="AY8" i="59"/>
  <c r="AG167" i="59"/>
  <c r="AY10" i="59"/>
  <c r="AY14" i="59"/>
  <c r="AG155" i="59"/>
  <c r="AG99" i="59"/>
  <c r="AG71" i="59"/>
  <c r="AG148" i="59"/>
  <c r="AG57" i="59"/>
  <c r="AG70" i="59"/>
  <c r="AG58" i="59"/>
  <c r="AY7" i="59"/>
  <c r="AG149" i="59"/>
  <c r="AY12" i="59"/>
  <c r="AG64" i="59"/>
  <c r="AK76" i="59"/>
  <c r="BC22" i="59"/>
  <c r="BC65" i="59"/>
  <c r="AK61" i="59"/>
  <c r="AF109" i="59"/>
  <c r="AI103" i="59"/>
  <c r="AF107" i="59"/>
  <c r="AK153" i="59"/>
  <c r="BC31" i="59"/>
  <c r="AK109" i="59"/>
  <c r="BC61" i="59"/>
  <c r="BC14" i="59"/>
  <c r="AK19" i="59"/>
  <c r="AI125" i="59"/>
  <c r="AI110" i="59"/>
  <c r="AI107" i="59"/>
  <c r="AK62" i="59"/>
  <c r="AF67" i="59"/>
  <c r="AX65" i="59"/>
  <c r="AF9" i="59"/>
  <c r="AI19" i="59"/>
  <c r="AX39" i="59"/>
  <c r="AI164" i="59"/>
  <c r="AF143" i="59"/>
  <c r="BA37" i="59"/>
  <c r="AI170" i="59"/>
  <c r="AK59" i="59"/>
  <c r="AK103" i="59"/>
  <c r="AF179" i="59"/>
  <c r="AI138" i="59"/>
  <c r="AF117" i="59"/>
  <c r="AF137" i="59"/>
  <c r="AI146" i="59"/>
  <c r="AI77" i="59"/>
  <c r="AX10" i="59"/>
  <c r="AK26" i="59"/>
  <c r="AK151" i="59"/>
  <c r="AK136" i="59"/>
  <c r="BC16" i="59"/>
  <c r="AK148" i="59"/>
  <c r="AI98" i="59"/>
  <c r="AI150" i="59"/>
  <c r="AX16" i="59"/>
  <c r="AI141" i="59"/>
  <c r="AF133" i="59"/>
  <c r="AF56" i="59"/>
  <c r="AI140" i="59"/>
  <c r="BA51" i="59"/>
  <c r="AI108" i="59"/>
  <c r="AK63" i="59"/>
  <c r="AK147" i="59"/>
  <c r="AX25" i="59"/>
  <c r="AK100" i="59"/>
  <c r="AF170" i="59"/>
  <c r="AX62" i="59"/>
  <c r="AF160" i="59"/>
  <c r="AI25" i="59"/>
  <c r="AF29" i="59"/>
  <c r="AF120" i="59"/>
  <c r="AF72" i="59"/>
  <c r="AI79" i="59"/>
  <c r="AI48" i="59"/>
  <c r="AF34" i="59"/>
  <c r="AI167" i="59"/>
  <c r="AI127" i="59"/>
  <c r="AX31" i="59"/>
  <c r="AI86" i="59"/>
  <c r="AF25" i="59"/>
  <c r="AK15" i="59"/>
  <c r="AF60" i="59"/>
  <c r="AI87" i="59"/>
  <c r="AI23" i="59"/>
  <c r="AI49" i="59"/>
  <c r="AX14" i="59"/>
  <c r="AF149" i="59"/>
  <c r="AF68" i="59"/>
  <c r="AI71" i="59"/>
  <c r="AI14" i="59"/>
  <c r="AI162" i="59"/>
  <c r="AI90" i="59"/>
  <c r="BA20" i="59"/>
  <c r="AI59" i="59"/>
  <c r="AX57" i="59"/>
  <c r="AI135" i="59"/>
  <c r="AK168" i="59"/>
  <c r="BC37" i="59"/>
  <c r="BA29" i="59"/>
  <c r="AK174" i="59"/>
  <c r="AI168" i="59"/>
  <c r="BC39" i="59"/>
  <c r="AK33" i="59"/>
  <c r="AK86" i="59"/>
  <c r="AF7" i="59"/>
  <c r="AX64" i="59"/>
  <c r="AF104" i="59"/>
  <c r="BA64" i="59"/>
  <c r="AI52" i="59"/>
  <c r="AI76" i="59"/>
  <c r="AP155" i="59"/>
  <c r="AK107" i="59"/>
  <c r="AF17" i="59"/>
  <c r="AX23" i="59"/>
  <c r="AF110" i="59"/>
  <c r="BA33" i="59"/>
  <c r="AF176" i="59"/>
  <c r="BA57" i="59"/>
  <c r="AF90" i="59"/>
  <c r="BA16" i="59"/>
  <c r="AF23" i="59"/>
  <c r="AK56" i="59"/>
  <c r="AF76" i="59"/>
  <c r="BA48" i="59"/>
  <c r="AI60" i="59"/>
  <c r="AI147" i="59"/>
  <c r="AI46" i="59"/>
  <c r="AI50" i="59"/>
  <c r="BA5" i="59"/>
  <c r="BA32" i="59"/>
  <c r="AK90" i="59"/>
  <c r="AI85" i="59"/>
  <c r="AI144" i="59"/>
  <c r="AI80" i="59"/>
  <c r="AI148" i="59"/>
  <c r="BA45" i="59"/>
  <c r="AK36" i="59"/>
  <c r="AK98" i="59"/>
  <c r="AI109" i="59"/>
  <c r="AI128" i="59"/>
  <c r="AK43" i="59"/>
  <c r="AK42" i="59"/>
  <c r="AF95" i="59"/>
  <c r="AF114" i="59"/>
  <c r="AI137" i="59"/>
  <c r="BA13" i="59"/>
  <c r="AF28" i="59"/>
  <c r="BA9" i="59"/>
  <c r="AI94" i="59"/>
  <c r="AI26" i="59"/>
  <c r="AX13" i="59"/>
  <c r="AF105" i="59"/>
  <c r="AX19" i="59"/>
  <c r="AF79" i="59"/>
  <c r="AX7" i="59"/>
  <c r="AF145" i="59"/>
  <c r="AI102" i="59"/>
  <c r="AI84" i="59"/>
  <c r="BA58" i="59"/>
  <c r="BA11" i="59"/>
  <c r="BA39" i="59"/>
  <c r="AK14" i="59"/>
  <c r="AF178" i="59"/>
  <c r="AI97" i="59"/>
  <c r="BA25" i="59"/>
  <c r="AX27" i="59"/>
  <c r="AX43" i="59"/>
  <c r="AF161" i="59"/>
  <c r="AF132" i="59"/>
  <c r="AI158" i="59"/>
  <c r="BH49" i="59"/>
  <c r="BC27" i="59"/>
  <c r="AI119" i="59"/>
  <c r="AX48" i="59"/>
  <c r="BA42" i="59"/>
  <c r="AF62" i="59"/>
  <c r="AF136" i="59"/>
  <c r="AF98" i="59"/>
  <c r="AF85" i="59"/>
  <c r="AF97" i="59"/>
  <c r="AF19" i="59"/>
  <c r="AF18" i="59"/>
  <c r="AF24" i="59"/>
  <c r="AI120" i="59"/>
  <c r="AI27" i="59"/>
  <c r="AI104" i="59"/>
  <c r="AI43" i="59"/>
  <c r="AI151" i="59"/>
  <c r="AF125" i="59"/>
  <c r="AI174" i="59"/>
  <c r="AF108" i="59"/>
  <c r="AF144" i="59"/>
  <c r="AI101" i="59"/>
  <c r="AI181" i="59"/>
  <c r="AX29" i="59"/>
  <c r="AF21" i="59"/>
  <c r="AI40" i="59"/>
  <c r="BA63" i="59"/>
  <c r="AI28" i="59"/>
  <c r="AF168" i="59"/>
  <c r="BA53" i="59"/>
  <c r="AI169" i="59"/>
  <c r="AF16" i="59"/>
  <c r="AF10" i="59"/>
  <c r="BA31" i="59"/>
  <c r="AI116" i="59"/>
  <c r="AI182" i="59"/>
  <c r="AI152" i="59"/>
  <c r="AI166" i="59"/>
  <c r="AI118" i="59"/>
  <c r="AF22" i="59"/>
  <c r="AF20" i="59"/>
  <c r="AF89" i="59"/>
  <c r="AX51" i="59"/>
  <c r="AF167" i="59"/>
  <c r="AF51" i="59"/>
  <c r="AF27" i="59"/>
  <c r="AI171" i="59"/>
  <c r="AI69" i="59"/>
  <c r="AF124" i="59"/>
  <c r="AF13" i="59"/>
  <c r="AF147" i="59"/>
  <c r="AI165" i="59"/>
  <c r="BA44" i="59"/>
  <c r="AI122" i="59"/>
  <c r="AI39" i="59"/>
  <c r="BA12" i="59"/>
  <c r="AI91" i="59"/>
  <c r="AI161" i="59"/>
  <c r="AI24" i="59"/>
  <c r="AX12" i="59"/>
  <c r="AF61" i="59"/>
  <c r="AX35" i="59"/>
  <c r="AF116" i="59"/>
  <c r="AF99" i="59"/>
  <c r="AK108" i="59"/>
  <c r="AK119" i="59"/>
  <c r="AK99" i="59"/>
  <c r="AX59" i="59"/>
  <c r="BA34" i="59"/>
  <c r="AX5" i="59"/>
  <c r="AF100" i="59"/>
  <c r="AF172" i="59"/>
  <c r="BA61" i="59"/>
  <c r="AI29" i="59"/>
  <c r="BC17" i="59"/>
  <c r="AK71" i="59"/>
  <c r="AF33" i="59"/>
  <c r="AP139" i="59"/>
  <c r="BA59" i="59"/>
  <c r="AI149" i="59"/>
  <c r="AF8" i="59"/>
  <c r="AF177" i="59"/>
  <c r="AI31" i="59"/>
  <c r="AI183" i="59"/>
  <c r="AI113" i="59"/>
  <c r="BA65" i="59"/>
  <c r="AF63" i="59"/>
  <c r="BA49" i="59"/>
  <c r="AI20" i="59"/>
  <c r="AI114" i="59"/>
  <c r="AP126" i="59"/>
  <c r="AP16" i="59"/>
  <c r="AP186" i="59"/>
  <c r="AK129" i="59"/>
  <c r="BC59" i="59"/>
  <c r="AQ123" i="59"/>
  <c r="AQ131" i="59"/>
  <c r="AP157" i="59"/>
  <c r="BH23" i="59"/>
  <c r="AQ184" i="59"/>
  <c r="AK51" i="59"/>
  <c r="AF127" i="59"/>
  <c r="BA27" i="59"/>
  <c r="AI175" i="59"/>
  <c r="AI99" i="59"/>
  <c r="BA28" i="59"/>
  <c r="BA54" i="59"/>
  <c r="AK49" i="59"/>
  <c r="AK127" i="59"/>
  <c r="AK179" i="59"/>
  <c r="AF169" i="59"/>
  <c r="AF55" i="59"/>
  <c r="AI139" i="59"/>
  <c r="AI177" i="59"/>
  <c r="AI179" i="59"/>
  <c r="AI178" i="59"/>
  <c r="AI153" i="59"/>
  <c r="AI176" i="59"/>
  <c r="BA41" i="59"/>
  <c r="AI66" i="59"/>
  <c r="AI89" i="59"/>
  <c r="BA62" i="59"/>
  <c r="BA52" i="59"/>
  <c r="AI62" i="59"/>
  <c r="AI88" i="59"/>
  <c r="AI180" i="59"/>
  <c r="AI72" i="59"/>
  <c r="AI123" i="59"/>
  <c r="AX24" i="59"/>
  <c r="AF77" i="59"/>
  <c r="AF73" i="59"/>
  <c r="AK105" i="59"/>
  <c r="AK106" i="59"/>
  <c r="BC56" i="59"/>
  <c r="AK38" i="59"/>
  <c r="BC15" i="59"/>
  <c r="BC48" i="59"/>
  <c r="AK135" i="59"/>
  <c r="AK85" i="59"/>
  <c r="AK39" i="59"/>
  <c r="AK41" i="59"/>
  <c r="AK40" i="59"/>
  <c r="AK175" i="59"/>
  <c r="AK176" i="59"/>
  <c r="AK34" i="59"/>
  <c r="AK177" i="59"/>
  <c r="AK134" i="59"/>
  <c r="BC47" i="59"/>
  <c r="AF96" i="59"/>
  <c r="AX34" i="59"/>
  <c r="AF94" i="59"/>
  <c r="AF126" i="59"/>
  <c r="AX45" i="59"/>
  <c r="AF181" i="59"/>
  <c r="AX63" i="59"/>
  <c r="AF180" i="59"/>
  <c r="AF174" i="59"/>
  <c r="AF175" i="59"/>
  <c r="AF173" i="59"/>
  <c r="AF66" i="59"/>
  <c r="AF64" i="59"/>
  <c r="BA36" i="59"/>
  <c r="BA22" i="59"/>
  <c r="AI56" i="59"/>
  <c r="AI57" i="59"/>
  <c r="AI156" i="59"/>
  <c r="AI155" i="59"/>
  <c r="AI154" i="59"/>
  <c r="AF115" i="59"/>
  <c r="AX41" i="59"/>
  <c r="AF101" i="59"/>
  <c r="AX37" i="59"/>
  <c r="AF102" i="59"/>
  <c r="AF103" i="59"/>
  <c r="AF40" i="59"/>
  <c r="AF38" i="59"/>
  <c r="AF39" i="59"/>
  <c r="AF30" i="59"/>
  <c r="AF32" i="59"/>
  <c r="AI73" i="59"/>
  <c r="AI130" i="59"/>
  <c r="AI131" i="59"/>
  <c r="AI129" i="59"/>
  <c r="BA46" i="59"/>
  <c r="AI12" i="59"/>
  <c r="AI13" i="59"/>
  <c r="BA7" i="59"/>
  <c r="BA50" i="59"/>
  <c r="AI142" i="59"/>
  <c r="AI8" i="59"/>
  <c r="BA6" i="59"/>
  <c r="AX15" i="59"/>
  <c r="AF35" i="59"/>
  <c r="AF93" i="59"/>
  <c r="AX33" i="59"/>
  <c r="AF91" i="59"/>
  <c r="AF92" i="59"/>
  <c r="AF184" i="59"/>
  <c r="AF185" i="59"/>
  <c r="AF82" i="59"/>
  <c r="AF84" i="59"/>
  <c r="AF153" i="59"/>
  <c r="AX54" i="59"/>
  <c r="AX55" i="59"/>
  <c r="AF155" i="59"/>
  <c r="AF164" i="59"/>
  <c r="AF166" i="59"/>
  <c r="AF165" i="59"/>
  <c r="AF182" i="59"/>
  <c r="AF183" i="59"/>
  <c r="AF42" i="59"/>
  <c r="AF41" i="59"/>
  <c r="AX17" i="59"/>
  <c r="AF106" i="59"/>
  <c r="AX38" i="59"/>
  <c r="AF134" i="59"/>
  <c r="AF135" i="59"/>
  <c r="AF139" i="59"/>
  <c r="AF71" i="59"/>
  <c r="AF70" i="59"/>
  <c r="AF69" i="59"/>
  <c r="AX60" i="59"/>
  <c r="AF154" i="59"/>
  <c r="AF159" i="59"/>
  <c r="AX56" i="59"/>
  <c r="AF130" i="59"/>
  <c r="AI106" i="59"/>
  <c r="AI105" i="59"/>
  <c r="BA38" i="59"/>
  <c r="AI185" i="59"/>
  <c r="AI186" i="59"/>
  <c r="AI16" i="59"/>
  <c r="AI18" i="59"/>
  <c r="AI17" i="59"/>
  <c r="AI100" i="59"/>
  <c r="AI68" i="59"/>
  <c r="AI67" i="59"/>
  <c r="AI157" i="59"/>
  <c r="BA55" i="59"/>
  <c r="AI61" i="59"/>
  <c r="AI96" i="59"/>
  <c r="AI173" i="59"/>
  <c r="AI36" i="59"/>
  <c r="AI38" i="59"/>
  <c r="BA15" i="59"/>
  <c r="AI41" i="59"/>
  <c r="AI42" i="59"/>
  <c r="BA17" i="59"/>
  <c r="AF36" i="59"/>
  <c r="AF37" i="59"/>
  <c r="AF26" i="59"/>
  <c r="AX11" i="59"/>
  <c r="AI15" i="59"/>
  <c r="BA8" i="59"/>
  <c r="AF43" i="59"/>
  <c r="AF44" i="59"/>
  <c r="AF122" i="59"/>
  <c r="AF123" i="59"/>
  <c r="AX44" i="59"/>
  <c r="AI95" i="59"/>
  <c r="BA35" i="59"/>
  <c r="AI64" i="59"/>
  <c r="AI63" i="59"/>
  <c r="BA24" i="59"/>
  <c r="AF128" i="59"/>
  <c r="AX46" i="59"/>
  <c r="AX40" i="59"/>
  <c r="AF113" i="59"/>
  <c r="AF112" i="59"/>
  <c r="AF111" i="59"/>
  <c r="AF152" i="59"/>
  <c r="AX53" i="59"/>
  <c r="AF151" i="59"/>
  <c r="AF148" i="59"/>
  <c r="AX52" i="59"/>
  <c r="AF146" i="59"/>
  <c r="AF129" i="59"/>
  <c r="AX42" i="59"/>
  <c r="AF119" i="59"/>
  <c r="AF118" i="59"/>
  <c r="AF140" i="59"/>
  <c r="AF141" i="59"/>
  <c r="AF142" i="59"/>
  <c r="AF87" i="59"/>
  <c r="AF86" i="59"/>
  <c r="AF88" i="59"/>
  <c r="AX32" i="59"/>
  <c r="AI132" i="59"/>
  <c r="BA47" i="59"/>
  <c r="AI133" i="59"/>
  <c r="AI124" i="59"/>
  <c r="BA18" i="59"/>
  <c r="AI44" i="59"/>
  <c r="AI10" i="59"/>
  <c r="AI11" i="59"/>
  <c r="AI9" i="59"/>
  <c r="AI163" i="59"/>
  <c r="AI21" i="59"/>
  <c r="AI126" i="59"/>
  <c r="AI37" i="59"/>
  <c r="BA40" i="59"/>
  <c r="AI65" i="59"/>
  <c r="AI58" i="59"/>
  <c r="BA60" i="59"/>
  <c r="AI145" i="59"/>
  <c r="BA23" i="59"/>
  <c r="BC38" i="59"/>
  <c r="AI136" i="59"/>
  <c r="AK104" i="59"/>
  <c r="AI92" i="59"/>
  <c r="AI74" i="59"/>
  <c r="AI78" i="59"/>
  <c r="AF65" i="59"/>
  <c r="AF156" i="59"/>
  <c r="AX61" i="59"/>
  <c r="AF131" i="59"/>
  <c r="AF31" i="59"/>
  <c r="AF150" i="59"/>
  <c r="AF171" i="59"/>
  <c r="AX47" i="59"/>
  <c r="AI187" i="59"/>
  <c r="AQ171" i="59"/>
  <c r="BI60" i="59"/>
  <c r="AP107" i="59"/>
  <c r="AP29" i="59"/>
  <c r="AP36" i="59"/>
  <c r="AP17" i="59"/>
  <c r="AF52" i="59"/>
  <c r="AF53" i="59"/>
  <c r="AF81" i="59"/>
  <c r="AX30" i="59"/>
  <c r="AF80" i="59"/>
  <c r="AI70" i="59"/>
  <c r="BA26" i="59"/>
  <c r="AF138" i="59"/>
  <c r="AX49" i="59"/>
  <c r="AI45" i="59"/>
  <c r="AI47" i="59"/>
  <c r="AI35" i="59"/>
  <c r="AI34" i="59"/>
  <c r="BA14" i="59"/>
  <c r="BA19" i="59"/>
  <c r="AI51" i="59"/>
  <c r="AF48" i="59"/>
  <c r="AF49" i="59"/>
  <c r="AF50" i="59"/>
  <c r="AF157" i="59"/>
  <c r="AF158" i="59"/>
  <c r="AF14" i="59"/>
  <c r="AF15" i="59"/>
  <c r="AX8" i="59"/>
  <c r="AF45" i="59"/>
  <c r="AF47" i="59"/>
  <c r="AF46" i="59"/>
  <c r="AF58" i="59"/>
  <c r="AX22" i="59"/>
  <c r="AF59" i="59"/>
  <c r="AF57" i="59"/>
  <c r="AF11" i="59"/>
  <c r="AF12" i="59"/>
  <c r="AX6" i="59"/>
  <c r="AF75" i="59"/>
  <c r="AF74" i="59"/>
  <c r="AX28" i="59"/>
  <c r="AX21" i="59"/>
  <c r="AF54" i="59"/>
  <c r="AF121" i="59"/>
  <c r="AI160" i="59"/>
  <c r="BA56" i="59"/>
  <c r="AI159" i="59"/>
  <c r="AI121" i="59"/>
  <c r="BA43" i="59"/>
  <c r="AI53" i="59"/>
  <c r="BA21" i="59"/>
  <c r="AI55" i="59"/>
  <c r="AI54" i="59"/>
  <c r="BA30" i="59"/>
  <c r="AI83" i="59"/>
  <c r="AI81" i="59"/>
  <c r="AI82" i="59"/>
  <c r="AI22" i="59"/>
  <c r="BA10" i="59"/>
  <c r="AI30" i="59"/>
  <c r="AI7" i="59"/>
  <c r="AI115" i="59"/>
  <c r="AI111" i="59"/>
  <c r="AI32" i="59"/>
  <c r="AI112" i="59"/>
  <c r="AK110" i="59"/>
  <c r="AI93" i="59"/>
  <c r="AI143" i="59"/>
  <c r="AI33" i="59"/>
  <c r="AI172" i="59"/>
  <c r="AI75" i="59"/>
  <c r="AI184" i="59"/>
  <c r="AI134" i="59"/>
  <c r="AX58" i="59"/>
  <c r="AX20" i="59"/>
  <c r="AF162" i="59"/>
  <c r="AF78" i="59"/>
  <c r="AX50" i="59"/>
  <c r="AX36" i="59"/>
  <c r="AF83" i="59"/>
  <c r="AX26" i="59"/>
  <c r="AF186" i="59"/>
  <c r="BH38" i="59"/>
  <c r="AP132" i="59"/>
  <c r="AP78" i="59"/>
  <c r="BH61" i="59"/>
  <c r="AP55" i="59"/>
  <c r="AP65" i="59"/>
  <c r="BH8" i="59"/>
  <c r="AP131" i="59"/>
  <c r="BH62" i="59"/>
  <c r="AQ167" i="59"/>
  <c r="BI59" i="59"/>
  <c r="AP160" i="59"/>
  <c r="AP140" i="59"/>
  <c r="AP187" i="59"/>
  <c r="AP60" i="59"/>
  <c r="BC13" i="59"/>
  <c r="BC36" i="59"/>
  <c r="BC60" i="59"/>
  <c r="AK150" i="59"/>
  <c r="AK149" i="59"/>
  <c r="AK121" i="59"/>
  <c r="AK91" i="59"/>
  <c r="AK122" i="59"/>
  <c r="BC9" i="59"/>
  <c r="AK48" i="59"/>
  <c r="BI38" i="59"/>
  <c r="AP28" i="59"/>
  <c r="BH15" i="59"/>
  <c r="BC62" i="59"/>
  <c r="AK152" i="59"/>
  <c r="AK133" i="59"/>
  <c r="BI61" i="59"/>
  <c r="AQ163" i="59"/>
  <c r="AQ118" i="59"/>
  <c r="AP154" i="59"/>
  <c r="AK126" i="59"/>
  <c r="AK111" i="59"/>
  <c r="AK87" i="59"/>
  <c r="AK163" i="59"/>
  <c r="BC19" i="59"/>
  <c r="AX18" i="59"/>
  <c r="AQ125" i="59"/>
  <c r="BH35" i="59"/>
  <c r="AQ133" i="59"/>
  <c r="AP98" i="59"/>
  <c r="AP81" i="59"/>
  <c r="AQ139" i="59"/>
  <c r="BH56" i="59"/>
  <c r="BH27" i="59"/>
  <c r="BH50" i="59"/>
  <c r="AP97" i="59"/>
  <c r="AP63" i="59"/>
  <c r="AP137" i="59"/>
  <c r="BC26" i="59"/>
  <c r="BC43" i="59"/>
  <c r="BC63" i="59"/>
  <c r="BC44" i="59"/>
  <c r="AK53" i="59"/>
  <c r="BC30" i="59"/>
  <c r="AK161" i="59"/>
  <c r="AK18" i="59"/>
  <c r="AK84" i="59"/>
  <c r="AK166" i="59"/>
  <c r="BH14" i="59"/>
  <c r="BC53" i="59"/>
  <c r="AK146" i="59"/>
  <c r="AK97" i="59"/>
  <c r="AK37" i="59"/>
  <c r="BC52" i="59"/>
  <c r="AK35" i="59"/>
  <c r="AK93" i="59"/>
  <c r="AP58" i="59"/>
  <c r="AP138" i="59"/>
  <c r="AP175" i="59"/>
  <c r="AP57" i="59"/>
  <c r="AP62" i="59"/>
  <c r="AQ185" i="59"/>
  <c r="AQ156" i="59"/>
  <c r="AQ109" i="59"/>
  <c r="AQ169" i="59"/>
  <c r="AP136" i="59"/>
  <c r="BH39" i="59"/>
  <c r="AP158" i="59"/>
  <c r="AP24" i="59"/>
  <c r="AP109" i="59"/>
  <c r="AQ110" i="59"/>
  <c r="AQ94" i="59"/>
  <c r="AP15" i="59"/>
  <c r="BH51" i="59"/>
  <c r="BI64" i="59"/>
  <c r="AQ170" i="59"/>
  <c r="AQ124" i="59"/>
  <c r="AP80" i="59"/>
  <c r="BH25" i="59"/>
  <c r="AQ138" i="59"/>
  <c r="AQ161" i="59"/>
  <c r="AQ136" i="59"/>
  <c r="AP96" i="59"/>
  <c r="BH41" i="59"/>
  <c r="AP168" i="59"/>
  <c r="BH43" i="59"/>
  <c r="AP41" i="59"/>
  <c r="BI53" i="59"/>
  <c r="AP150" i="59"/>
  <c r="AP116" i="59"/>
  <c r="BI49" i="59"/>
  <c r="AQ173" i="59"/>
  <c r="AP105" i="59"/>
  <c r="AQ179" i="59"/>
  <c r="AK82" i="59"/>
  <c r="AK70" i="59"/>
  <c r="AK64" i="59"/>
  <c r="AK114" i="59"/>
  <c r="BC55" i="59"/>
  <c r="AK67" i="59"/>
  <c r="AK73" i="59"/>
  <c r="AK46" i="59"/>
  <c r="AK124" i="59"/>
  <c r="AK118" i="59"/>
  <c r="AK180" i="59"/>
  <c r="AK32" i="59"/>
  <c r="AK184" i="59"/>
  <c r="AK44" i="59"/>
  <c r="BC5" i="59"/>
  <c r="BC49" i="59"/>
  <c r="AK27" i="59"/>
  <c r="AK96" i="59"/>
  <c r="AK172" i="59"/>
  <c r="AK92" i="59"/>
  <c r="BC20" i="59"/>
  <c r="AK160" i="59"/>
  <c r="AK17" i="59"/>
  <c r="BC33" i="59"/>
  <c r="AK31" i="59"/>
  <c r="AK162" i="59"/>
  <c r="BC46" i="59"/>
  <c r="AP156" i="59"/>
  <c r="AP73" i="59"/>
  <c r="AP18" i="59"/>
  <c r="AP161" i="59"/>
  <c r="AP46" i="59"/>
  <c r="AP146" i="59"/>
  <c r="BH33" i="59"/>
  <c r="AP31" i="59"/>
  <c r="BI43" i="59"/>
  <c r="BI54" i="59"/>
  <c r="AP74" i="59"/>
  <c r="AP7" i="59"/>
  <c r="AP173" i="59"/>
  <c r="AP19" i="59"/>
  <c r="AK20" i="59"/>
  <c r="AK75" i="59"/>
  <c r="BC50" i="59"/>
  <c r="AK16" i="59"/>
  <c r="AK181" i="59"/>
  <c r="AK130" i="59"/>
  <c r="BC58" i="59"/>
  <c r="BC21" i="59"/>
  <c r="AK143" i="59"/>
  <c r="AK170" i="59"/>
  <c r="AK8" i="59"/>
  <c r="AK102" i="59"/>
  <c r="AK101" i="59"/>
  <c r="AK120" i="59"/>
  <c r="AQ141" i="59"/>
  <c r="AK28" i="59"/>
  <c r="AK139" i="59"/>
  <c r="BC25" i="59"/>
  <c r="BC42" i="59"/>
  <c r="BC64" i="59"/>
  <c r="AK69" i="59"/>
  <c r="AK81" i="59"/>
  <c r="AK52" i="59"/>
  <c r="AK173" i="59"/>
  <c r="AK47" i="59"/>
  <c r="AK45" i="59"/>
  <c r="AK137" i="59"/>
  <c r="AK116" i="59"/>
  <c r="AP38" i="59"/>
  <c r="AP61" i="59"/>
  <c r="AP52" i="59"/>
  <c r="AP37" i="59"/>
  <c r="AP143" i="59"/>
  <c r="AP120" i="59"/>
  <c r="AP149" i="59"/>
  <c r="BI44" i="59"/>
  <c r="BI34" i="59"/>
  <c r="BH45" i="59"/>
  <c r="BH26" i="59"/>
  <c r="BH40" i="59"/>
  <c r="AP103" i="59"/>
  <c r="BH44" i="59"/>
  <c r="AQ157" i="59"/>
  <c r="AQ111" i="59"/>
  <c r="BH36" i="59"/>
  <c r="BI35" i="59"/>
  <c r="AP86" i="59"/>
  <c r="AP151" i="59"/>
  <c r="BH10" i="59"/>
  <c r="AK22" i="59"/>
  <c r="AK154" i="59"/>
  <c r="AK157" i="59"/>
  <c r="BC29" i="59"/>
  <c r="AK78" i="59"/>
  <c r="AK185" i="59"/>
  <c r="AK30" i="59"/>
  <c r="AK11" i="59"/>
  <c r="AK23" i="59"/>
  <c r="AK94" i="59"/>
  <c r="AK156" i="59"/>
  <c r="BC41" i="59"/>
  <c r="AK138" i="59"/>
  <c r="AK117" i="59"/>
  <c r="AK125" i="59"/>
  <c r="BC18" i="59"/>
  <c r="AK7" i="59"/>
  <c r="AK83" i="59"/>
  <c r="AK72" i="59"/>
  <c r="AK66" i="59"/>
  <c r="BC35" i="59"/>
  <c r="AK131" i="59"/>
  <c r="AK115" i="59"/>
  <c r="AP108" i="59"/>
  <c r="AP159" i="59"/>
  <c r="BH55" i="59"/>
  <c r="AP104" i="59"/>
  <c r="AP54" i="59"/>
  <c r="AP66" i="59"/>
  <c r="AK178" i="59"/>
  <c r="BC24" i="59"/>
  <c r="AK123" i="59"/>
  <c r="AK68" i="59"/>
  <c r="AK132" i="59"/>
  <c r="AP121" i="59"/>
  <c r="AQ137" i="59"/>
  <c r="AQ103" i="59"/>
  <c r="BC12" i="59"/>
  <c r="BC45" i="59"/>
  <c r="BC10" i="59"/>
  <c r="BC54" i="59"/>
  <c r="AK171" i="59"/>
  <c r="AK80" i="59"/>
  <c r="BC8" i="59"/>
  <c r="BC32" i="59"/>
  <c r="AK74" i="59"/>
  <c r="AK13" i="59"/>
  <c r="AK21" i="59"/>
  <c r="AK112" i="59"/>
  <c r="AK58" i="59"/>
  <c r="AK9" i="59"/>
  <c r="AK57" i="59"/>
  <c r="AK141" i="59"/>
  <c r="AK60" i="59"/>
  <c r="AK169" i="59"/>
  <c r="AK140" i="59"/>
  <c r="AK77" i="59"/>
  <c r="AK182" i="59"/>
  <c r="AP67" i="59"/>
  <c r="AP90" i="59"/>
  <c r="AK187" i="59"/>
  <c r="AQ107" i="59"/>
  <c r="AQ142" i="59"/>
  <c r="BI48" i="59"/>
  <c r="AQ115" i="59"/>
  <c r="AP167" i="59"/>
  <c r="BH7" i="59"/>
  <c r="BH21" i="59"/>
  <c r="AP40" i="59"/>
  <c r="BI47" i="59"/>
  <c r="AQ172" i="59"/>
  <c r="AQ148" i="59"/>
  <c r="AP64" i="59"/>
  <c r="AP42" i="59"/>
  <c r="AQ168" i="59"/>
  <c r="AP144" i="59"/>
  <c r="BH22" i="59"/>
  <c r="BH65" i="59"/>
  <c r="AK65" i="59"/>
  <c r="AK10" i="59"/>
  <c r="AK128" i="59"/>
  <c r="AK79" i="59"/>
  <c r="BC7" i="59"/>
  <c r="BC40" i="59"/>
  <c r="AK142" i="59"/>
  <c r="AK24" i="59"/>
  <c r="AK155" i="59"/>
  <c r="AK29" i="59"/>
  <c r="AK55" i="59"/>
  <c r="AK54" i="59"/>
  <c r="BC6" i="59"/>
  <c r="AK88" i="59"/>
  <c r="AK164" i="59"/>
  <c r="AK25" i="59"/>
  <c r="BC23" i="59"/>
  <c r="AK50" i="59"/>
  <c r="AK12" i="59"/>
  <c r="BC11" i="59"/>
  <c r="AK167" i="59"/>
  <c r="AK158" i="59"/>
  <c r="BC57" i="59"/>
  <c r="AK186" i="59"/>
  <c r="AK159" i="59"/>
  <c r="AK145" i="59"/>
  <c r="AK113" i="59"/>
  <c r="AK144" i="59"/>
  <c r="AK183" i="59"/>
  <c r="BC51" i="59"/>
  <c r="BC28" i="59"/>
  <c r="AK89" i="59"/>
  <c r="AK165" i="59"/>
  <c r="BH60" i="59"/>
  <c r="AK95" i="59"/>
  <c r="BC34" i="59"/>
  <c r="BI42" i="59"/>
  <c r="BH53" i="59"/>
  <c r="BH57" i="59"/>
  <c r="AP43" i="59"/>
  <c r="AP13" i="59"/>
  <c r="AP23" i="59"/>
  <c r="AQ149" i="59"/>
  <c r="AQ150" i="59"/>
  <c r="AP56" i="59"/>
  <c r="AP106" i="59"/>
  <c r="AP174" i="59"/>
  <c r="AQ106" i="59"/>
  <c r="BH48" i="59"/>
  <c r="AP35" i="59"/>
  <c r="AP79" i="59"/>
  <c r="AP141" i="59"/>
  <c r="BI41" i="59"/>
  <c r="AP176" i="59"/>
  <c r="AP178" i="59"/>
  <c r="AP115" i="59"/>
  <c r="BI37" i="59"/>
  <c r="AP47" i="59"/>
  <c r="AP22" i="59"/>
  <c r="AP75" i="59"/>
  <c r="AP122" i="59"/>
  <c r="AP127" i="59"/>
  <c r="AQ97" i="59"/>
  <c r="AQ146" i="59"/>
  <c r="AQ145" i="59"/>
  <c r="AP30" i="59"/>
  <c r="BH13" i="59"/>
  <c r="AQ121" i="59"/>
  <c r="AQ122" i="59"/>
  <c r="BI65" i="59"/>
  <c r="AQ186" i="59"/>
  <c r="AQ187" i="59"/>
  <c r="AQ159" i="59"/>
  <c r="AQ160" i="59"/>
  <c r="AQ158" i="59"/>
  <c r="BI56" i="59"/>
  <c r="BI36" i="59"/>
  <c r="AQ99" i="59"/>
  <c r="AP117" i="59"/>
  <c r="AP118" i="59"/>
  <c r="BH42" i="59"/>
  <c r="AP119" i="59"/>
  <c r="BI63" i="59"/>
  <c r="AQ180" i="59"/>
  <c r="AP182" i="59"/>
  <c r="AP181" i="59"/>
  <c r="AP111" i="59"/>
  <c r="AP112" i="59"/>
  <c r="AP113" i="59"/>
  <c r="AP26" i="59"/>
  <c r="BH11" i="59"/>
  <c r="BI58" i="59"/>
  <c r="AQ164" i="59"/>
  <c r="AQ101" i="59"/>
  <c r="AQ100" i="59"/>
  <c r="AP134" i="59"/>
  <c r="AP133" i="59"/>
  <c r="AP135" i="59"/>
  <c r="BH5" i="59"/>
  <c r="AP10" i="59"/>
  <c r="AP94" i="59"/>
  <c r="BH34" i="59"/>
  <c r="AP92" i="59"/>
  <c r="BI46" i="59"/>
  <c r="AQ129" i="59"/>
  <c r="BH63" i="59"/>
  <c r="AP180" i="59"/>
  <c r="AP179" i="59"/>
  <c r="BH9" i="59"/>
  <c r="AP70" i="59"/>
  <c r="AP110" i="59"/>
  <c r="AQ116" i="59"/>
  <c r="AQ98" i="59"/>
  <c r="AQ119" i="59"/>
  <c r="AP34" i="59"/>
  <c r="AP87" i="59"/>
  <c r="BH47" i="59"/>
  <c r="AP27" i="59"/>
  <c r="AP76" i="59"/>
  <c r="AP48" i="59"/>
  <c r="AP71" i="59"/>
  <c r="AQ128" i="59"/>
  <c r="AQ153" i="59"/>
  <c r="AQ144" i="59"/>
  <c r="AP91" i="59"/>
  <c r="AP129" i="59"/>
  <c r="AP33" i="59"/>
  <c r="AP153" i="59"/>
  <c r="AQ117" i="59"/>
  <c r="AQ127" i="59"/>
  <c r="AP163" i="59"/>
  <c r="AQ130" i="59"/>
  <c r="AQ132" i="59"/>
  <c r="AQ143" i="59"/>
  <c r="BI51" i="59"/>
  <c r="AQ174" i="59"/>
  <c r="AQ175" i="59"/>
  <c r="BH58" i="59"/>
  <c r="AP164" i="59"/>
  <c r="AP165" i="59"/>
  <c r="BH46" i="59"/>
  <c r="AP128" i="59"/>
  <c r="AP102" i="59"/>
  <c r="AP101" i="59"/>
  <c r="BH37" i="59"/>
  <c r="BH52" i="59"/>
  <c r="AP148" i="59"/>
  <c r="AP147" i="59"/>
  <c r="BH19" i="59"/>
  <c r="AP169" i="59"/>
  <c r="AP170" i="59"/>
  <c r="BH59" i="59"/>
  <c r="AP123" i="59"/>
  <c r="AP124" i="59"/>
  <c r="AP125" i="59"/>
  <c r="BH6" i="59"/>
  <c r="AP9" i="59"/>
  <c r="AP8" i="59"/>
  <c r="AQ95" i="59"/>
  <c r="BI62" i="59"/>
  <c r="AQ176" i="59"/>
  <c r="AQ177" i="59"/>
  <c r="AQ178" i="59"/>
  <c r="AP88" i="59"/>
  <c r="BH32" i="59"/>
  <c r="AP89" i="59"/>
  <c r="AP184" i="59"/>
  <c r="AP183" i="59"/>
  <c r="AP185" i="59"/>
  <c r="BH64" i="59"/>
  <c r="AQ181" i="59"/>
  <c r="AQ182" i="59"/>
  <c r="BI45" i="59"/>
  <c r="AQ126" i="59"/>
  <c r="AP100" i="59"/>
  <c r="AP99" i="59"/>
  <c r="AP50" i="59"/>
  <c r="AP49" i="59"/>
  <c r="AP51" i="59"/>
  <c r="AP95" i="59"/>
  <c r="AP93" i="59"/>
  <c r="AP171" i="59"/>
  <c r="AP172" i="59"/>
  <c r="AP84" i="59"/>
  <c r="AP83" i="59"/>
  <c r="BH30" i="59"/>
  <c r="AP82" i="59"/>
  <c r="AQ112" i="59"/>
  <c r="AP152" i="59"/>
  <c r="BH54" i="59"/>
  <c r="BH18" i="59"/>
  <c r="AP44" i="59"/>
  <c r="AP45" i="59"/>
  <c r="AP162" i="59"/>
  <c r="AP69" i="59"/>
  <c r="AP68" i="59"/>
  <c r="BH31" i="59"/>
  <c r="AP85" i="59"/>
  <c r="AP32" i="59"/>
  <c r="AP20" i="59"/>
  <c r="AP21" i="59"/>
  <c r="BH28" i="59"/>
  <c r="AP25" i="59"/>
  <c r="AQ152" i="59"/>
  <c r="BI55" i="59"/>
  <c r="AQ120" i="59"/>
  <c r="AQ166" i="59"/>
  <c r="BI40" i="59"/>
  <c r="AQ165" i="59"/>
  <c r="AQ162" i="59"/>
  <c r="AQ102" i="59"/>
  <c r="AP177" i="59"/>
  <c r="AP59" i="59"/>
  <c r="AP77" i="59"/>
  <c r="BH12" i="59"/>
  <c r="BH17" i="59"/>
  <c r="AP130" i="59"/>
  <c r="AP145" i="59"/>
  <c r="AP12" i="59"/>
  <c r="BH16" i="59"/>
  <c r="BH29" i="59"/>
  <c r="AP72" i="59"/>
  <c r="AP142" i="59"/>
  <c r="BH24" i="59"/>
  <c r="AP166" i="59"/>
  <c r="AP11" i="59"/>
  <c r="AQ113" i="59"/>
  <c r="BI39" i="59"/>
  <c r="BI52" i="59"/>
  <c r="BI50" i="59"/>
  <c r="AQ114" i="59"/>
  <c r="AQ105" i="59"/>
  <c r="AQ154" i="59"/>
  <c r="AQ140" i="59"/>
  <c r="AQ183" i="59"/>
  <c r="AP39" i="59"/>
  <c r="AP14" i="59"/>
  <c r="AP53" i="59"/>
  <c r="AP114" i="59"/>
  <c r="AQ147" i="59"/>
  <c r="AQ155" i="59"/>
  <c r="AQ151" i="59"/>
  <c r="AQ104" i="59"/>
  <c r="AQ108" i="59"/>
  <c r="BI57" i="59"/>
  <c r="X163" i="59"/>
  <c r="X152" i="59"/>
  <c r="X106" i="59"/>
  <c r="X151" i="59"/>
  <c r="X168" i="59"/>
  <c r="X132" i="59"/>
  <c r="X147" i="59"/>
  <c r="X99" i="59"/>
  <c r="X135" i="59"/>
  <c r="X129" i="59"/>
  <c r="X125" i="59"/>
  <c r="X119" i="59"/>
  <c r="X92" i="59"/>
  <c r="X142" i="59"/>
  <c r="X158" i="59"/>
  <c r="X155" i="59"/>
  <c r="X170" i="59"/>
  <c r="X100" i="59"/>
  <c r="X133" i="59"/>
  <c r="X149" i="59"/>
  <c r="X165" i="59"/>
  <c r="X181" i="59"/>
  <c r="X174" i="59"/>
  <c r="X110" i="59"/>
  <c r="X103" i="59"/>
  <c r="X187" i="59"/>
  <c r="X93" i="59"/>
  <c r="X120" i="59"/>
  <c r="X183" i="59"/>
  <c r="X144" i="59"/>
  <c r="X184" i="59"/>
  <c r="X140" i="59"/>
  <c r="X128" i="59"/>
  <c r="X116" i="59"/>
  <c r="X159" i="59"/>
  <c r="X172" i="59"/>
  <c r="X96" i="59"/>
  <c r="X134" i="59"/>
  <c r="X150" i="59"/>
  <c r="X166" i="59"/>
  <c r="X121" i="59"/>
  <c r="X108" i="59"/>
  <c r="X141" i="59"/>
  <c r="X157" i="59"/>
  <c r="X173" i="59"/>
  <c r="X126" i="59"/>
  <c r="X112" i="59"/>
  <c r="X102" i="59"/>
  <c r="X148" i="59"/>
  <c r="X124" i="59"/>
  <c r="X160" i="59"/>
  <c r="X115" i="59"/>
  <c r="X182" i="59"/>
  <c r="X104" i="59"/>
  <c r="X175" i="59"/>
  <c r="X114" i="59"/>
  <c r="X105" i="59"/>
  <c r="X138" i="59"/>
  <c r="X139" i="59"/>
  <c r="X180" i="59"/>
  <c r="X117" i="59"/>
  <c r="X127" i="59"/>
  <c r="X145" i="59"/>
  <c r="X177" i="59"/>
  <c r="X101" i="59"/>
  <c r="X185" i="59"/>
  <c r="X107" i="59"/>
  <c r="X131" i="59"/>
  <c r="X164" i="59"/>
  <c r="X95" i="59"/>
  <c r="X179" i="59"/>
  <c r="X94" i="59"/>
  <c r="X167" i="59"/>
  <c r="X176" i="59"/>
  <c r="X143" i="59"/>
  <c r="X122" i="59"/>
  <c r="X109" i="59"/>
  <c r="X130" i="59"/>
  <c r="X146" i="59"/>
  <c r="X162" i="59"/>
  <c r="X171" i="59"/>
  <c r="X118" i="59"/>
  <c r="X98" i="59"/>
  <c r="X137" i="59"/>
  <c r="X153" i="59"/>
  <c r="X169" i="59"/>
  <c r="X123" i="59"/>
  <c r="X111" i="59"/>
  <c r="X97" i="59"/>
  <c r="X186" i="59"/>
  <c r="X136" i="59"/>
  <c r="X156" i="59"/>
  <c r="X154" i="59"/>
  <c r="X161" i="59"/>
  <c r="X178" i="59"/>
  <c r="X113" i="59"/>
  <c r="AQ96" i="59"/>
  <c r="AQ135" i="59"/>
  <c r="AQ134" i="59"/>
  <c r="BT2" i="59" l="1"/>
  <c r="BT3" i="59"/>
  <c r="AV2" i="59"/>
  <c r="AV3" i="59"/>
  <c r="BJ2" i="59"/>
  <c r="BJ3" i="59"/>
  <c r="BG1" i="59"/>
  <c r="BA1" i="59"/>
  <c r="BA3" i="59" s="1"/>
  <c r="BD1" i="59"/>
  <c r="AY1" i="59"/>
  <c r="AZ1" i="59"/>
  <c r="AX1" i="59"/>
  <c r="BF1" i="59"/>
  <c r="BB1" i="59"/>
  <c r="BH1" i="59"/>
  <c r="BI1" i="59"/>
  <c r="BC1" i="59"/>
  <c r="BE66" i="59"/>
  <c r="AM188" i="59"/>
  <c r="AM190" i="59"/>
  <c r="AM189" i="59"/>
  <c r="AM184" i="59"/>
  <c r="AM178" i="59"/>
  <c r="AM136" i="59"/>
  <c r="AM123" i="59"/>
  <c r="AM98" i="59"/>
  <c r="BE36" i="59"/>
  <c r="BE52" i="59"/>
  <c r="AM146" i="59"/>
  <c r="AM143" i="59"/>
  <c r="BE51" i="59"/>
  <c r="AM179" i="59"/>
  <c r="BE63" i="59"/>
  <c r="AM107" i="59"/>
  <c r="BE39" i="59"/>
  <c r="AM145" i="59"/>
  <c r="AM139" i="59"/>
  <c r="AM175" i="59"/>
  <c r="AM160" i="59"/>
  <c r="AM112" i="59"/>
  <c r="AM141" i="59"/>
  <c r="AM150" i="59"/>
  <c r="AM159" i="59"/>
  <c r="AM174" i="59"/>
  <c r="AM133" i="59"/>
  <c r="AM158" i="59"/>
  <c r="BE56" i="59"/>
  <c r="BE45" i="59"/>
  <c r="AM125" i="59"/>
  <c r="AM147" i="59"/>
  <c r="AM106" i="59"/>
  <c r="AM186" i="59"/>
  <c r="AM118" i="59"/>
  <c r="BE62" i="59"/>
  <c r="AM176" i="59"/>
  <c r="BE65" i="59"/>
  <c r="AM185" i="59"/>
  <c r="AM138" i="59"/>
  <c r="AM124" i="59"/>
  <c r="AM108" i="59"/>
  <c r="AM187" i="59"/>
  <c r="AM181" i="59"/>
  <c r="AM142" i="59"/>
  <c r="AM132" i="59"/>
  <c r="AM154" i="59"/>
  <c r="AM97" i="59"/>
  <c r="AM153" i="59"/>
  <c r="AM171" i="59"/>
  <c r="AM109" i="59"/>
  <c r="AM167" i="59"/>
  <c r="BE59" i="59"/>
  <c r="BE58" i="59"/>
  <c r="AM164" i="59"/>
  <c r="AM101" i="59"/>
  <c r="BE37" i="59"/>
  <c r="AM117" i="59"/>
  <c r="AM105" i="59"/>
  <c r="BE64" i="59"/>
  <c r="AM182" i="59"/>
  <c r="AM148" i="59"/>
  <c r="AM173" i="59"/>
  <c r="BE61" i="59"/>
  <c r="AM121" i="59"/>
  <c r="AM96" i="59"/>
  <c r="BE46" i="59"/>
  <c r="AM128" i="59"/>
  <c r="AM183" i="59"/>
  <c r="AM103" i="59"/>
  <c r="AM165" i="59"/>
  <c r="BE60" i="59"/>
  <c r="AM170" i="59"/>
  <c r="BE34" i="59"/>
  <c r="AM135" i="59"/>
  <c r="AM168" i="59"/>
  <c r="AM163" i="59"/>
  <c r="BE57" i="59"/>
  <c r="AM161" i="59"/>
  <c r="AM169" i="59"/>
  <c r="AM130" i="59"/>
  <c r="AM95" i="59"/>
  <c r="BE35" i="59"/>
  <c r="AM127" i="59"/>
  <c r="BE38" i="59"/>
  <c r="AM104" i="59"/>
  <c r="AM126" i="59"/>
  <c r="AM134" i="59"/>
  <c r="BE48" i="59"/>
  <c r="AM116" i="59"/>
  <c r="BE42" i="59"/>
  <c r="AM144" i="59"/>
  <c r="AM100" i="59"/>
  <c r="AM129" i="59"/>
  <c r="BE54" i="59"/>
  <c r="AM152" i="59"/>
  <c r="BE41" i="59"/>
  <c r="AM113" i="59"/>
  <c r="AM156" i="59"/>
  <c r="AM111" i="59"/>
  <c r="BE49" i="59"/>
  <c r="AM137" i="59"/>
  <c r="AM162" i="59"/>
  <c r="AM122" i="59"/>
  <c r="BE44" i="59"/>
  <c r="AM94" i="59"/>
  <c r="BE47" i="59"/>
  <c r="AM131" i="59"/>
  <c r="AM177" i="59"/>
  <c r="AM180" i="59"/>
  <c r="AM114" i="59"/>
  <c r="AM115" i="59"/>
  <c r="AM102" i="59"/>
  <c r="AM157" i="59"/>
  <c r="AM166" i="59"/>
  <c r="AM172" i="59"/>
  <c r="BE50" i="59"/>
  <c r="AM140" i="59"/>
  <c r="AM120" i="59"/>
  <c r="AM110" i="59"/>
  <c r="BE40" i="59"/>
  <c r="BE53" i="59"/>
  <c r="AM149" i="59"/>
  <c r="BE55" i="59"/>
  <c r="AM155" i="59"/>
  <c r="AM119" i="59"/>
  <c r="BE43" i="59"/>
  <c r="AM99" i="59"/>
  <c r="AM151" i="59"/>
  <c r="DE5" i="59" l="1" a="1"/>
  <c r="DH5" i="59" s="1"/>
  <c r="CD5" i="59" a="1"/>
  <c r="CF6" i="59" s="1"/>
  <c r="BB2" i="59"/>
  <c r="BB3" i="59"/>
  <c r="AY2" i="59"/>
  <c r="AY3" i="59"/>
  <c r="BC2" i="59"/>
  <c r="BC3" i="59"/>
  <c r="BF2" i="59"/>
  <c r="BF3" i="59"/>
  <c r="BD2" i="59"/>
  <c r="BD3" i="59"/>
  <c r="BI2" i="59"/>
  <c r="BI3" i="59"/>
  <c r="AX2" i="59"/>
  <c r="AX3" i="59"/>
  <c r="BH2" i="59"/>
  <c r="BH3" i="59"/>
  <c r="AZ2" i="59"/>
  <c r="AZ3" i="59"/>
  <c r="BG2" i="59"/>
  <c r="BG3" i="59"/>
  <c r="BA2" i="59"/>
  <c r="BE1" i="59"/>
  <c r="DZ5" i="59" a="1"/>
  <c r="BN60" i="59"/>
  <c r="BO60" i="59" s="1"/>
  <c r="BP60" i="59" s="1"/>
  <c r="BN63" i="59"/>
  <c r="BO63" i="59" s="1"/>
  <c r="BN59" i="59"/>
  <c r="BO59" i="59" s="1"/>
  <c r="BP59" i="59" s="1"/>
  <c r="BN64" i="59"/>
  <c r="BO64" i="59" s="1"/>
  <c r="BN62" i="59"/>
  <c r="BO62" i="59" s="1"/>
  <c r="BP62" i="59" s="1"/>
  <c r="BN61" i="59"/>
  <c r="BO61" i="59" s="1"/>
  <c r="BP61" i="59" s="1"/>
  <c r="BN54" i="59"/>
  <c r="BO54" i="59" s="1"/>
  <c r="BP54" i="59" s="1"/>
  <c r="BN50" i="59"/>
  <c r="BO50" i="59" s="1"/>
  <c r="BP50" i="59" s="1"/>
  <c r="BN46" i="59"/>
  <c r="BO46" i="59" s="1"/>
  <c r="BP46" i="59" s="1"/>
  <c r="BN42" i="59"/>
  <c r="BO42" i="59" s="1"/>
  <c r="BP42" i="59" s="1"/>
  <c r="BN58" i="59"/>
  <c r="BO58" i="59" s="1"/>
  <c r="BP58" i="59" s="1"/>
  <c r="BN57" i="59"/>
  <c r="BO57" i="59" s="1"/>
  <c r="BP57" i="59" s="1"/>
  <c r="BN53" i="59"/>
  <c r="BO53" i="59" s="1"/>
  <c r="BP53" i="59" s="1"/>
  <c r="BN49" i="59"/>
  <c r="BO49" i="59" s="1"/>
  <c r="BP49" i="59" s="1"/>
  <c r="BN45" i="59"/>
  <c r="BO45" i="59" s="1"/>
  <c r="BP45" i="59" s="1"/>
  <c r="BN41" i="59"/>
  <c r="BO41" i="59" s="1"/>
  <c r="BP41" i="59" s="1"/>
  <c r="BN56" i="59"/>
  <c r="BO56" i="59" s="1"/>
  <c r="BP56" i="59" s="1"/>
  <c r="BN52" i="59"/>
  <c r="BO52" i="59" s="1"/>
  <c r="BP52" i="59" s="1"/>
  <c r="BN48" i="59"/>
  <c r="BO48" i="59" s="1"/>
  <c r="BP48" i="59" s="1"/>
  <c r="BN44" i="59"/>
  <c r="BO44" i="59" s="1"/>
  <c r="BP44" i="59" s="1"/>
  <c r="BN40" i="59"/>
  <c r="BO40" i="59" s="1"/>
  <c r="BP40" i="59" s="1"/>
  <c r="BN55" i="59"/>
  <c r="BO55" i="59" s="1"/>
  <c r="BP55" i="59" s="1"/>
  <c r="BN51" i="59"/>
  <c r="BO51" i="59" s="1"/>
  <c r="BP51" i="59" s="1"/>
  <c r="BN47" i="59"/>
  <c r="BO47" i="59" s="1"/>
  <c r="BP47" i="59" s="1"/>
  <c r="BN43" i="59"/>
  <c r="BO43" i="59" s="1"/>
  <c r="BP43" i="59" s="1"/>
  <c r="BN39" i="59"/>
  <c r="BO39" i="59" s="1"/>
  <c r="BP39" i="59" s="1"/>
  <c r="BN37" i="59"/>
  <c r="BN36" i="59"/>
  <c r="BO36" i="59" s="1"/>
  <c r="BP36" i="59" s="1"/>
  <c r="BN35" i="59"/>
  <c r="BO35" i="59" s="1"/>
  <c r="BP35" i="59" s="1"/>
  <c r="BN34" i="59"/>
  <c r="BN30" i="59"/>
  <c r="BO30" i="59" s="1"/>
  <c r="BN26" i="59"/>
  <c r="BO26" i="59" s="1"/>
  <c r="BN22" i="59"/>
  <c r="BO22" i="59" s="1"/>
  <c r="BN31" i="59"/>
  <c r="BO31" i="59" s="1"/>
  <c r="BN27" i="59"/>
  <c r="BO27" i="59" s="1"/>
  <c r="BN23" i="59"/>
  <c r="BO23" i="59" s="1"/>
  <c r="BN19" i="59"/>
  <c r="BO19" i="59" s="1"/>
  <c r="BN32" i="59"/>
  <c r="BO32" i="59" s="1"/>
  <c r="BN28" i="59"/>
  <c r="BO28" i="59" s="1"/>
  <c r="BN24" i="59"/>
  <c r="BO24" i="59" s="1"/>
  <c r="BN20" i="59"/>
  <c r="BO20" i="59" s="1"/>
  <c r="BN38" i="59"/>
  <c r="BN33" i="59"/>
  <c r="BO33" i="59" s="1"/>
  <c r="BN29" i="59"/>
  <c r="BO29" i="59" s="1"/>
  <c r="BN25" i="59"/>
  <c r="BO25" i="59" s="1"/>
  <c r="BN21" i="59"/>
  <c r="BO21" i="59" s="1"/>
  <c r="BN18" i="59"/>
  <c r="BO18" i="59" s="1"/>
  <c r="BN14" i="59"/>
  <c r="BO14" i="59" s="1"/>
  <c r="BN11" i="59"/>
  <c r="BO11" i="59" s="1"/>
  <c r="BN7" i="59"/>
  <c r="BO7" i="59" s="1"/>
  <c r="BN15" i="59"/>
  <c r="BO15" i="59" s="1"/>
  <c r="BN8" i="59"/>
  <c r="BO8" i="59" s="1"/>
  <c r="BN16" i="59"/>
  <c r="BO16" i="59" s="1"/>
  <c r="BN12" i="59"/>
  <c r="BO12" i="59" s="1"/>
  <c r="BN9" i="59"/>
  <c r="BO9" i="59" s="1"/>
  <c r="BN17" i="59"/>
  <c r="BO17" i="59" s="1"/>
  <c r="BN13" i="59"/>
  <c r="BO13" i="59" s="1"/>
  <c r="BN10" i="59"/>
  <c r="BO10" i="59" s="1"/>
  <c r="BN6" i="59"/>
  <c r="BO6" i="59" s="1"/>
  <c r="BN5" i="59"/>
  <c r="BO5" i="59" s="1"/>
  <c r="DK9" i="59" l="1"/>
  <c r="DH8" i="59"/>
  <c r="DE7" i="59"/>
  <c r="DO5" i="59"/>
  <c r="DJ9" i="59"/>
  <c r="DG8" i="59"/>
  <c r="DQ6" i="59"/>
  <c r="DN5" i="59"/>
  <c r="DM9" i="59"/>
  <c r="DJ8" i="59"/>
  <c r="DG7" i="59"/>
  <c r="DQ5" i="59"/>
  <c r="DP9" i="59"/>
  <c r="DM8" i="59"/>
  <c r="DJ7" i="59"/>
  <c r="DG6" i="59"/>
  <c r="DG9" i="59"/>
  <c r="DQ7" i="59"/>
  <c r="DN6" i="59"/>
  <c r="DK5" i="59"/>
  <c r="DF9" i="59"/>
  <c r="DP7" i="59"/>
  <c r="DM6" i="59"/>
  <c r="DJ5" i="59"/>
  <c r="DI9" i="59"/>
  <c r="DF8" i="59"/>
  <c r="DP6" i="59"/>
  <c r="DM5" i="59"/>
  <c r="DL9" i="59"/>
  <c r="DI8" i="59"/>
  <c r="DF7" i="59"/>
  <c r="DP5" i="59"/>
  <c r="DP8" i="59"/>
  <c r="DM7" i="59"/>
  <c r="DJ6" i="59"/>
  <c r="DG5" i="59"/>
  <c r="DO8" i="59"/>
  <c r="DL7" i="59"/>
  <c r="DI6" i="59"/>
  <c r="DF5" i="59"/>
  <c r="DE9" i="59"/>
  <c r="DO7" i="59"/>
  <c r="DL6" i="59"/>
  <c r="DI5" i="59"/>
  <c r="DH9" i="59"/>
  <c r="DE8" i="59"/>
  <c r="DO6" i="59"/>
  <c r="DL5" i="59"/>
  <c r="DO9" i="59"/>
  <c r="DL8" i="59"/>
  <c r="DI7" i="59"/>
  <c r="DF6" i="59"/>
  <c r="DN9" i="59"/>
  <c r="DK8" i="59"/>
  <c r="DH7" i="59"/>
  <c r="DE6" i="59"/>
  <c r="DQ9" i="59"/>
  <c r="DN8" i="59"/>
  <c r="DK7" i="59"/>
  <c r="DH6" i="59"/>
  <c r="DE5" i="59"/>
  <c r="DQ8" i="59"/>
  <c r="DN7" i="59"/>
  <c r="DK6" i="59"/>
  <c r="CG8" i="59"/>
  <c r="CN5" i="59"/>
  <c r="CF8" i="59"/>
  <c r="CI7" i="59"/>
  <c r="CF9" i="59"/>
  <c r="CP7" i="59"/>
  <c r="CM6" i="59"/>
  <c r="CJ5" i="59"/>
  <c r="CE9" i="59"/>
  <c r="CO7" i="59"/>
  <c r="CL6" i="59"/>
  <c r="CI5" i="59"/>
  <c r="CH9" i="59"/>
  <c r="CE8" i="59"/>
  <c r="CO6" i="59"/>
  <c r="CL5" i="59"/>
  <c r="CK9" i="59"/>
  <c r="CH8" i="59"/>
  <c r="CE7" i="59"/>
  <c r="CO5" i="59"/>
  <c r="CO8" i="59"/>
  <c r="CL7" i="59"/>
  <c r="CI6" i="59"/>
  <c r="CF5" i="59"/>
  <c r="CN8" i="59"/>
  <c r="CK7" i="59"/>
  <c r="CH6" i="59"/>
  <c r="CE5" i="59"/>
  <c r="CD9" i="59"/>
  <c r="CN7" i="59"/>
  <c r="CK6" i="59"/>
  <c r="CH5" i="59"/>
  <c r="CG9" i="59"/>
  <c r="CD8" i="59"/>
  <c r="CN6" i="59"/>
  <c r="CK5" i="59"/>
  <c r="CN9" i="59"/>
  <c r="CK8" i="59"/>
  <c r="CH7" i="59"/>
  <c r="CE6" i="59"/>
  <c r="CM9" i="59"/>
  <c r="CJ8" i="59"/>
  <c r="CG7" i="59"/>
  <c r="CD6" i="59"/>
  <c r="CP9" i="59"/>
  <c r="CM8" i="59"/>
  <c r="CJ7" i="59"/>
  <c r="CG6" i="59"/>
  <c r="CD5" i="59"/>
  <c r="CP8" i="59"/>
  <c r="CM7" i="59"/>
  <c r="CJ6" i="59"/>
  <c r="CG5" i="59"/>
  <c r="CJ9" i="59"/>
  <c r="CD7" i="59"/>
  <c r="CI9" i="59"/>
  <c r="CP6" i="59"/>
  <c r="CM5" i="59"/>
  <c r="CL9" i="59"/>
  <c r="CI8" i="59"/>
  <c r="CF7" i="59"/>
  <c r="CP5" i="59"/>
  <c r="CO9" i="59"/>
  <c r="CL8" i="59"/>
  <c r="BE2" i="59"/>
  <c r="BE3" i="59"/>
  <c r="BO37" i="59"/>
  <c r="BN1" i="59"/>
  <c r="EA9" i="59"/>
  <c r="EA5" i="59"/>
  <c r="DZ6" i="59"/>
  <c r="EC7" i="59"/>
  <c r="EB8" i="59"/>
  <c r="EA8" i="59"/>
  <c r="DZ9" i="59"/>
  <c r="DZ5" i="59"/>
  <c r="EC6" i="59"/>
  <c r="EB7" i="59"/>
  <c r="EA7" i="59"/>
  <c r="DZ8" i="59"/>
  <c r="EC9" i="59"/>
  <c r="EC5" i="59"/>
  <c r="EB6" i="59"/>
  <c r="EA6" i="59"/>
  <c r="DZ7" i="59"/>
  <c r="EC8" i="59"/>
  <c r="EB9" i="59"/>
  <c r="EB5" i="59"/>
  <c r="BO34" i="59"/>
  <c r="BO38" i="59"/>
  <c r="BN2" i="59" l="1"/>
  <c r="BN3" i="59"/>
  <c r="BP37" i="59"/>
  <c r="BO1" i="59"/>
  <c r="BU66" i="59"/>
  <c r="BV66" i="59" s="1"/>
  <c r="BK66" i="59"/>
  <c r="BL66" i="59" s="1"/>
  <c r="BU61" i="59"/>
  <c r="BU5" i="59"/>
  <c r="BU65" i="59"/>
  <c r="BU49" i="59"/>
  <c r="BU33" i="59"/>
  <c r="BU17" i="59"/>
  <c r="BU60" i="59"/>
  <c r="BU44" i="59"/>
  <c r="BU28" i="59"/>
  <c r="BU12" i="59"/>
  <c r="BU55" i="59"/>
  <c r="BU39" i="59"/>
  <c r="BU23" i="59"/>
  <c r="BU7" i="59"/>
  <c r="BU50" i="59"/>
  <c r="BU34" i="59"/>
  <c r="BU18" i="59"/>
  <c r="BU45" i="59"/>
  <c r="BU29" i="59"/>
  <c r="BU13" i="59"/>
  <c r="BU56" i="59"/>
  <c r="BU40" i="59"/>
  <c r="BU24" i="59"/>
  <c r="BU8" i="59"/>
  <c r="BU51" i="59"/>
  <c r="BU35" i="59"/>
  <c r="BU19" i="59"/>
  <c r="BU62" i="59"/>
  <c r="BU46" i="59"/>
  <c r="BU30" i="59"/>
  <c r="BU14" i="59"/>
  <c r="BU57" i="59"/>
  <c r="BU41" i="59"/>
  <c r="BU25" i="59"/>
  <c r="BU9" i="59"/>
  <c r="BU52" i="59"/>
  <c r="BU36" i="59"/>
  <c r="BU20" i="59"/>
  <c r="BU63" i="59"/>
  <c r="BU47" i="59"/>
  <c r="BU31" i="59"/>
  <c r="BU15" i="59"/>
  <c r="BU58" i="59"/>
  <c r="BU42" i="59"/>
  <c r="BU26" i="59"/>
  <c r="BU10" i="59"/>
  <c r="BU53" i="59"/>
  <c r="BU37" i="59"/>
  <c r="BU21" i="59"/>
  <c r="BU64" i="59"/>
  <c r="BU48" i="59"/>
  <c r="BU32" i="59"/>
  <c r="BU16" i="59"/>
  <c r="BU59" i="59"/>
  <c r="BU43" i="59"/>
  <c r="BU27" i="59"/>
  <c r="BU11" i="59"/>
  <c r="BU54" i="59"/>
  <c r="BU38" i="59"/>
  <c r="BU22" i="59"/>
  <c r="BU6" i="59"/>
  <c r="EC11" i="59"/>
  <c r="EB11" i="59"/>
  <c r="BK5" i="59"/>
  <c r="BK6" i="59"/>
  <c r="BK10" i="59"/>
  <c r="BK14" i="59"/>
  <c r="BK18" i="59"/>
  <c r="BK22" i="59"/>
  <c r="BK26" i="59"/>
  <c r="BK30" i="59"/>
  <c r="BK34" i="59"/>
  <c r="BK38" i="59"/>
  <c r="BK42" i="59"/>
  <c r="BK46" i="59"/>
  <c r="BK50" i="59"/>
  <c r="BK54" i="59"/>
  <c r="BK58" i="59"/>
  <c r="BK62" i="59"/>
  <c r="BK7" i="59"/>
  <c r="BK11" i="59"/>
  <c r="BK15" i="59"/>
  <c r="BK19" i="59"/>
  <c r="BK23" i="59"/>
  <c r="BK27" i="59"/>
  <c r="BK31" i="59"/>
  <c r="BK35" i="59"/>
  <c r="BK39" i="59"/>
  <c r="BK43" i="59"/>
  <c r="BK47" i="59"/>
  <c r="BK51" i="59"/>
  <c r="BK55" i="59"/>
  <c r="BK59" i="59"/>
  <c r="BK63" i="59"/>
  <c r="BK8" i="59"/>
  <c r="BK12" i="59"/>
  <c r="BK16" i="59"/>
  <c r="BK20" i="59"/>
  <c r="BK24" i="59"/>
  <c r="BK28" i="59"/>
  <c r="BK32" i="59"/>
  <c r="BK36" i="59"/>
  <c r="BK40" i="59"/>
  <c r="BK44" i="59"/>
  <c r="BK48" i="59"/>
  <c r="BK52" i="59"/>
  <c r="BK56" i="59"/>
  <c r="BK60" i="59"/>
  <c r="BK64" i="59"/>
  <c r="BK9" i="59"/>
  <c r="BK13" i="59"/>
  <c r="BK17" i="59"/>
  <c r="BK21" i="59"/>
  <c r="BK25" i="59"/>
  <c r="BK29" i="59"/>
  <c r="BK33" i="59"/>
  <c r="BK37" i="59"/>
  <c r="BK41" i="59"/>
  <c r="BK45" i="59"/>
  <c r="BK49" i="59"/>
  <c r="BK53" i="59"/>
  <c r="BK57" i="59"/>
  <c r="BK61" i="59"/>
  <c r="BK65" i="59"/>
  <c r="EA11" i="59"/>
  <c r="BX63" i="59"/>
  <c r="BY63" i="59" s="1"/>
  <c r="BX58" i="59"/>
  <c r="BY58" i="59" s="1"/>
  <c r="BZ58" i="59" s="1"/>
  <c r="BX42" i="59"/>
  <c r="BY42" i="59" s="1"/>
  <c r="BZ42" i="59" s="1"/>
  <c r="BX45" i="59"/>
  <c r="BY45" i="59" s="1"/>
  <c r="BZ45" i="59" s="1"/>
  <c r="BX48" i="59"/>
  <c r="BY48" i="59" s="1"/>
  <c r="BZ48" i="59" s="1"/>
  <c r="BX51" i="59"/>
  <c r="BY51" i="59" s="1"/>
  <c r="BZ51" i="59" s="1"/>
  <c r="BX37" i="59"/>
  <c r="BX33" i="59"/>
  <c r="BY33" i="59" s="1"/>
  <c r="BZ33" i="59" s="1"/>
  <c r="BX30" i="59"/>
  <c r="BY30" i="59" s="1"/>
  <c r="BZ30" i="59" s="1"/>
  <c r="BX27" i="59"/>
  <c r="BY27" i="59" s="1"/>
  <c r="BZ27" i="59" s="1"/>
  <c r="BX32" i="59"/>
  <c r="BY32" i="59" s="1"/>
  <c r="BZ32" i="59" s="1"/>
  <c r="BX17" i="59"/>
  <c r="BY17" i="59" s="1"/>
  <c r="BZ17" i="59" s="1"/>
  <c r="BX5" i="59"/>
  <c r="BY5" i="59" s="1"/>
  <c r="BZ5" i="59" s="1"/>
  <c r="BX7" i="59"/>
  <c r="BY7" i="59" s="1"/>
  <c r="BZ7" i="59" s="1"/>
  <c r="BX12" i="59"/>
  <c r="BY12" i="59" s="1"/>
  <c r="BZ12" i="59" s="1"/>
  <c r="BX39" i="59"/>
  <c r="BY39" i="59" s="1"/>
  <c r="BZ39" i="59" s="1"/>
  <c r="BX38" i="59"/>
  <c r="BY38" i="59" s="1"/>
  <c r="BZ38" i="59" s="1"/>
  <c r="BX6" i="59"/>
  <c r="BY6" i="59" s="1"/>
  <c r="BZ6" i="59" s="1"/>
  <c r="BX16" i="59"/>
  <c r="BY16" i="59" s="1"/>
  <c r="BZ16" i="59" s="1"/>
  <c r="BX62" i="59"/>
  <c r="BY62" i="59" s="1"/>
  <c r="BZ62" i="59" s="1"/>
  <c r="BX54" i="59"/>
  <c r="BY54" i="59" s="1"/>
  <c r="BZ54" i="59" s="1"/>
  <c r="BX57" i="59"/>
  <c r="BY57" i="59" s="1"/>
  <c r="BZ57" i="59" s="1"/>
  <c r="BX41" i="59"/>
  <c r="BY41" i="59" s="1"/>
  <c r="BZ41" i="59" s="1"/>
  <c r="BX44" i="59"/>
  <c r="BY44" i="59" s="1"/>
  <c r="BZ44" i="59" s="1"/>
  <c r="BX47" i="59"/>
  <c r="BY47" i="59" s="1"/>
  <c r="BZ47" i="59" s="1"/>
  <c r="BX36" i="59"/>
  <c r="BY36" i="59" s="1"/>
  <c r="BZ36" i="59" s="1"/>
  <c r="BX29" i="59"/>
  <c r="BY29" i="59" s="1"/>
  <c r="BZ29" i="59" s="1"/>
  <c r="BX26" i="59"/>
  <c r="BY26" i="59" s="1"/>
  <c r="BZ26" i="59" s="1"/>
  <c r="BX23" i="59"/>
  <c r="BY23" i="59" s="1"/>
  <c r="BZ23" i="59" s="1"/>
  <c r="BX28" i="59"/>
  <c r="BY28" i="59" s="1"/>
  <c r="BZ28" i="59" s="1"/>
  <c r="BX13" i="59"/>
  <c r="BY13" i="59" s="1"/>
  <c r="BZ13" i="59" s="1"/>
  <c r="BX18" i="59"/>
  <c r="BY18" i="59" s="1"/>
  <c r="BZ18" i="59" s="1"/>
  <c r="BX15" i="59"/>
  <c r="BY15" i="59" s="1"/>
  <c r="BZ15" i="59" s="1"/>
  <c r="DZ11" i="59"/>
  <c r="BX60" i="59"/>
  <c r="BY60" i="59" s="1"/>
  <c r="BZ60" i="59" s="1"/>
  <c r="BX64" i="59"/>
  <c r="BY64" i="59" s="1"/>
  <c r="BX50" i="59"/>
  <c r="BY50" i="59" s="1"/>
  <c r="BZ50" i="59" s="1"/>
  <c r="BX53" i="59"/>
  <c r="BY53" i="59" s="1"/>
  <c r="BZ53" i="59" s="1"/>
  <c r="BX56" i="59"/>
  <c r="BY56" i="59" s="1"/>
  <c r="BZ56" i="59" s="1"/>
  <c r="BX40" i="59"/>
  <c r="BY40" i="59" s="1"/>
  <c r="BZ40" i="59" s="1"/>
  <c r="BX43" i="59"/>
  <c r="BY43" i="59" s="1"/>
  <c r="BZ43" i="59" s="1"/>
  <c r="BX35" i="59"/>
  <c r="BY35" i="59" s="1"/>
  <c r="BZ35" i="59" s="1"/>
  <c r="BX25" i="59"/>
  <c r="BY25" i="59" s="1"/>
  <c r="BZ25" i="59" s="1"/>
  <c r="BX22" i="59"/>
  <c r="BY22" i="59" s="1"/>
  <c r="BZ22" i="59" s="1"/>
  <c r="BX19" i="59"/>
  <c r="BY19" i="59" s="1"/>
  <c r="BZ19" i="59" s="1"/>
  <c r="BX24" i="59"/>
  <c r="BY24" i="59" s="1"/>
  <c r="BZ24" i="59" s="1"/>
  <c r="BX10" i="59"/>
  <c r="BY10" i="59" s="1"/>
  <c r="BZ10" i="59" s="1"/>
  <c r="BX14" i="59"/>
  <c r="BY14" i="59" s="1"/>
  <c r="BZ14" i="59" s="1"/>
  <c r="BX8" i="59"/>
  <c r="BY8" i="59" s="1"/>
  <c r="BZ8" i="59" s="1"/>
  <c r="BX9" i="59"/>
  <c r="BY9" i="59" s="1"/>
  <c r="BZ9" i="59" s="1"/>
  <c r="BX59" i="59"/>
  <c r="BY59" i="59" s="1"/>
  <c r="BZ59" i="59" s="1"/>
  <c r="BX61" i="59"/>
  <c r="BY61" i="59" s="1"/>
  <c r="BZ61" i="59" s="1"/>
  <c r="BX46" i="59"/>
  <c r="BY46" i="59" s="1"/>
  <c r="BZ46" i="59" s="1"/>
  <c r="BX49" i="59"/>
  <c r="BY49" i="59" s="1"/>
  <c r="BZ49" i="59" s="1"/>
  <c r="BX52" i="59"/>
  <c r="BY52" i="59" s="1"/>
  <c r="BZ52" i="59" s="1"/>
  <c r="BX55" i="59"/>
  <c r="BY55" i="59" s="1"/>
  <c r="BZ55" i="59" s="1"/>
  <c r="BX34" i="59"/>
  <c r="BX21" i="59"/>
  <c r="BY21" i="59" s="1"/>
  <c r="BZ21" i="59" s="1"/>
  <c r="BX31" i="59"/>
  <c r="BY31" i="59" s="1"/>
  <c r="BZ31" i="59" s="1"/>
  <c r="BX20" i="59"/>
  <c r="BY20" i="59" s="1"/>
  <c r="BZ20" i="59" s="1"/>
  <c r="BX11" i="59"/>
  <c r="BY11" i="59" s="1"/>
  <c r="BZ11" i="59" s="1"/>
  <c r="BP34" i="59"/>
  <c r="BP38" i="59"/>
  <c r="BO2" i="59" l="1"/>
  <c r="BO3" i="59"/>
  <c r="BY37" i="59"/>
  <c r="BX1" i="59"/>
  <c r="BX2" i="59" s="1"/>
  <c r="BU1" i="59"/>
  <c r="BK1" i="59"/>
  <c r="BK2" i="59" s="1"/>
  <c r="BP1" i="59"/>
  <c r="BY34" i="59"/>
  <c r="BU2" i="59" l="1"/>
  <c r="BU3" i="59"/>
  <c r="BP2" i="59"/>
  <c r="BP3" i="59"/>
  <c r="BZ37" i="59"/>
  <c r="BZ1" i="59" s="1"/>
  <c r="BZ2" i="59" s="1"/>
  <c r="BY1" i="59"/>
  <c r="BY2" i="59" s="1"/>
  <c r="BZ34" i="59"/>
  <c r="BX3" i="59"/>
  <c r="BZ3" i="59" l="1"/>
  <c r="BY3" i="59"/>
  <c r="BL38" i="59" l="1"/>
  <c r="BM38" i="59" s="1"/>
  <c r="CG11" i="59"/>
  <c r="CO11" i="59"/>
  <c r="CM11" i="59"/>
  <c r="CJ11" i="59"/>
  <c r="CF11" i="59"/>
  <c r="BL54" i="59"/>
  <c r="BM54" i="59" s="1"/>
  <c r="BL40" i="59"/>
  <c r="BM40" i="59" s="1"/>
  <c r="BL36" i="59"/>
  <c r="BM36" i="59" s="1"/>
  <c r="BL48" i="59"/>
  <c r="BM48" i="59" s="1"/>
  <c r="BL49" i="59"/>
  <c r="BM49" i="59" s="1"/>
  <c r="BL37" i="59"/>
  <c r="CD11" i="59"/>
  <c r="BL64" i="59"/>
  <c r="BM64" i="59" s="1"/>
  <c r="BL60" i="59"/>
  <c r="BM60" i="59" s="1"/>
  <c r="BL56" i="59"/>
  <c r="BM56" i="59" s="1"/>
  <c r="BL65" i="59"/>
  <c r="BL46" i="59"/>
  <c r="BM46" i="59" s="1"/>
  <c r="BL42" i="59"/>
  <c r="BM42" i="59" s="1"/>
  <c r="BL63" i="59"/>
  <c r="BM63" i="59" s="1"/>
  <c r="BL50" i="59"/>
  <c r="BM50" i="59" s="1"/>
  <c r="BL57" i="59"/>
  <c r="BM57" i="59" s="1"/>
  <c r="BL44" i="59"/>
  <c r="BM44" i="59" s="1"/>
  <c r="BL62" i="59"/>
  <c r="BM62" i="59" s="1"/>
  <c r="BL55" i="59"/>
  <c r="BM55" i="59" s="1"/>
  <c r="BL59" i="59"/>
  <c r="BM59" i="59" s="1"/>
  <c r="BL45" i="59"/>
  <c r="BM45" i="59" s="1"/>
  <c r="BL39" i="59"/>
  <c r="BM39" i="59" s="1"/>
  <c r="BL52" i="59"/>
  <c r="BM52" i="59" s="1"/>
  <c r="BL35" i="59"/>
  <c r="BM35" i="59" s="1"/>
  <c r="BL51" i="59"/>
  <c r="BM51" i="59" s="1"/>
  <c r="BL43" i="59"/>
  <c r="BM43" i="59" s="1"/>
  <c r="BL47" i="59"/>
  <c r="BM47" i="59" s="1"/>
  <c r="BL58" i="59"/>
  <c r="BM58" i="59" s="1"/>
  <c r="BL53" i="59"/>
  <c r="BM53" i="59" s="1"/>
  <c r="BL61" i="59"/>
  <c r="BM61" i="59" s="1"/>
  <c r="BL41" i="59"/>
  <c r="BM41" i="59" s="1"/>
  <c r="CE11" i="59"/>
  <c r="CI11" i="59"/>
  <c r="CH11" i="59"/>
  <c r="CN11" i="59"/>
  <c r="CL11" i="59"/>
  <c r="CK11" i="59"/>
  <c r="CP11" i="59"/>
  <c r="BL34" i="59"/>
  <c r="BM37" i="59" l="1"/>
  <c r="BM1" i="59" s="1"/>
  <c r="BL1" i="59"/>
  <c r="BM34" i="59"/>
  <c r="BM2" i="59" l="1"/>
  <c r="BM3" i="59"/>
  <c r="BL2" i="59"/>
  <c r="BL3" i="59"/>
  <c r="DP11" i="59"/>
  <c r="DQ11" i="59"/>
  <c r="DF11" i="59"/>
  <c r="DM11" i="59"/>
  <c r="BV62" i="59"/>
  <c r="BW62" i="59" s="1"/>
  <c r="BV43" i="59"/>
  <c r="BW43" i="59" s="1"/>
  <c r="BV57" i="59"/>
  <c r="BW57" i="59" s="1"/>
  <c r="BV41" i="59"/>
  <c r="BW41" i="59" s="1"/>
  <c r="DE11" i="59" l="1"/>
  <c r="BV38" i="59"/>
  <c r="BW38" i="59" s="1"/>
  <c r="DI11" i="59"/>
  <c r="DN11" i="59"/>
  <c r="BV40" i="59"/>
  <c r="BW40" i="59" s="1"/>
  <c r="BV37" i="59"/>
  <c r="BV45" i="59"/>
  <c r="BW45" i="59" s="1"/>
  <c r="BV51" i="59"/>
  <c r="BW51" i="59" s="1"/>
  <c r="BV64" i="59"/>
  <c r="BW64" i="59" s="1"/>
  <c r="BV61" i="59"/>
  <c r="BW61" i="59" s="1"/>
  <c r="BV52" i="59"/>
  <c r="BW52" i="59" s="1"/>
  <c r="DH11" i="59"/>
  <c r="BV50" i="59"/>
  <c r="BW50" i="59" s="1"/>
  <c r="BV49" i="59"/>
  <c r="BW49" i="59" s="1"/>
  <c r="BV46" i="59"/>
  <c r="BW46" i="59" s="1"/>
  <c r="BV48" i="59"/>
  <c r="BW48" i="59" s="1"/>
  <c r="BV60" i="59"/>
  <c r="BW60" i="59" s="1"/>
  <c r="BV54" i="59"/>
  <c r="BW54" i="59" s="1"/>
  <c r="BV58" i="59"/>
  <c r="BW58" i="59" s="1"/>
  <c r="BV42" i="59"/>
  <c r="BW42" i="59" s="1"/>
  <c r="DJ11" i="59"/>
  <c r="BV34" i="59"/>
  <c r="DK11" i="59"/>
  <c r="BV39" i="59"/>
  <c r="BW39" i="59" s="1"/>
  <c r="BV53" i="59"/>
  <c r="BW53" i="59" s="1"/>
  <c r="BV59" i="59"/>
  <c r="BW59" i="59" s="1"/>
  <c r="BV65" i="59"/>
  <c r="DO11" i="59"/>
  <c r="BV55" i="59"/>
  <c r="BW55" i="59" s="1"/>
  <c r="BV36" i="59"/>
  <c r="BW36" i="59" s="1"/>
  <c r="BV35" i="59"/>
  <c r="BW35" i="59" s="1"/>
  <c r="BV63" i="59"/>
  <c r="BW63" i="59" s="1"/>
  <c r="BV56" i="59"/>
  <c r="BW56" i="59" s="1"/>
  <c r="BV44" i="59"/>
  <c r="BW44" i="59" s="1"/>
  <c r="BV47" i="59"/>
  <c r="BW47" i="59" s="1"/>
  <c r="DL11" i="59"/>
  <c r="DG11" i="59"/>
  <c r="BW37" i="59" l="1"/>
  <c r="BW1" i="59" s="1"/>
  <c r="BV1" i="59"/>
  <c r="BW34" i="59"/>
  <c r="BV2" i="59" l="1"/>
  <c r="BV3" i="59"/>
  <c r="BW2" i="59"/>
  <c r="BW3" i="5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Daisy SHARMA</author>
  </authors>
  <commentList>
    <comment ref="BY4" authorId="0" shapeId="0" xr:uid="{A84E695E-B7B1-49A9-85C7-2D86890EEDD9}">
      <text>
        <r>
          <rPr>
            <b/>
            <sz val="9"/>
            <color indexed="81"/>
            <rFont val="Tahoma"/>
            <family val="2"/>
          </rPr>
          <t>Daisy SHARMA:</t>
        </r>
        <r>
          <rPr>
            <sz val="9"/>
            <color indexed="81"/>
            <rFont val="Tahoma"/>
            <family val="2"/>
          </rPr>
          <t xml:space="preserve">
GDP</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Daisy SHARMA</author>
  </authors>
  <commentList>
    <comment ref="AF1" authorId="0" shapeId="0" xr:uid="{30CFD863-30FB-4290-A9F0-ED1628DB7DFE}">
      <text>
        <r>
          <rPr>
            <b/>
            <sz val="9"/>
            <color indexed="81"/>
            <rFont val="Tahoma"/>
            <family val="2"/>
          </rPr>
          <t>r/gAAB+LCAAAAAAABADtvQdgHEmWJSYvbcp7f0r1StfgdKEIgGATJNiQQBDswYjN5pLsHWlHIymrKoHKZVZlXWYWQMztnbz33nvvvffee++997o7nU4n99//P1xmZAFs9s5K2smeIYCqyB8/fnwfPyIe/x7vFmV6mddNUS0/+2h3vPNRmi+n1axYXnz20bo939799KPf4+jx6btpXr7M6myRt9Q4pbeWzaN3TfHZR/O2XT26e/fq6mp8dW9c1Rd393Z2du/+3l88fz2d54tsu1g2bbac5h/Zt2Y3v/XR0eOT2eKLvM1mWZvJm599dPb6bHySF9On9NkX2TK7yOvxk3VTLPOmOV22RVvkDd6s86zNT55+8ZMysKO98f3x7v3Hd3tfuKZP1kU504bj3X2vrXyjLann/E2xyI/2dvZ2tnfube/sv9m792h//9HOzvjhg3s79+/f+2TngP4yEOwbCoFJqf2nd48ef7WaxZHtfeGa9pDtfKMtO8ju02S+2X346P7+o91Px/v7O5/u3rPIdt5QCF1kn2dN+zqvL4spN3vdZosVQ9/Z33m4u7e3u7/7+G60EZHDzefR41f5JGvyGTWjKXvP6c2W12+uV3lK7PeopV8++4hY6lGxbD86ot71243Ndm7X7JbQ9m7X7JuFdu92zX7U6Y86/VGnP+r0/z2d7t+u2f3bNfvREH40hB8N4UdD+NEQbtPsR0P40RB+NIQfDeFHQ7hNsx8N4UdD+NEQfjSEHw3hNs1+NIQfDeFHQ/jREH40hNs0+9EQfjSE/xcM4UdD+NEQfjSEHw3hVs1+NIQfDeFHQ/jREH40hNs0+9EQfjSEHw3hR0P40RBu0+xHQ/jREH40hB8N4UdDuE2zHw3hR0P40RB+NIQfDeE2zX40hB8N4UdD+NEQfjSE2zT70RB+Hg3hR7PwoyH8aAjf0BDuvsonWZPPXud1kTdHj78sZ6/yy4I+OcnLsknfLcpl89lHZ6/Pxid5MX2atdkX2TK7yOvxk3VTLPOmOV22RUsvf5TePXp8+m6al8fTtqiW7/UuCOa9q4A+AIfP62w1f1O0Zf5e7x/t7ezubtM/e5/t7uyM0r2dnX36c+c+/lQUHeijx8+qOp9mTfv1MH2RX31ZK73frJ7T12/mRd1eP82u3x/YV01ef7kC9d7v3aPHT6tle1zmdfvVapa1lhnaep0/vjvwpXvpadFM6fdiuc5nR+dZ2fgvBV+6dwTIq3xVZtN8kS/b3ov9Fo+/W9VvmxX9+SJb5Bjx0+pqWVbZ7HWbtUXTFtPGgel98/hlXa0IMEF9UpWzZ5XrNPKNhX22pElCz0+q6m0XfPjlY2YMZhFii0Vm4fc+f/x6Xl19uSyvX68nzbQuJvns6RPTOvrdY5rCXN8+WTdttSAs3EeP5TPvky++uHtNz+O7vW8eP82nxSIrX4KyDXRL+MHj43VbnRftSVWuF0tL0s6nj79Lg3qTv7ODtH8//pJmbgnCV8uzpWkvzBT9KnzhVXVl++x/wXTwPj5upoZP+190Gz+lz8wM9r/hScEonxVlm9f+dHifhozxep7nHu/2vnn8pljkz2ri16Mn1+jz8V33yWPiTpIQ+vSI1czOLv3vzc7OI/4f9Wy/fny6nPEvOzvcKGxnvnz8Yr34ckJa4JLHdLRL33U+ekyjKJ+U2fItffrdop2/ODbYR755LGMebN//7jHJO0nsNX9s6eJ/9vhsOS3Xs1zk+2x5zkwJ3GQaB79+3PvoOUn2kKFr2rpYXnx0NK3Wy7a+hsa40Tiad87r/Bet8+X0+tl6OT2pZrd/cyYj/WpZtLd+p+FhQVGtm6c5JJ51+K3fn74Pguc0IkCfRTu6O0Dip/l5ti5JJbekyC+cku18/Pi4edtt43/0+Ku6NDJyNG/bVfPo7t3pbDGekoki25KNp9UCH9w9efrFd18/vuu3h6Wd5qfLi+fZ8mJNlszyYfdzK6FQom/qbNlgONZwdYQ13uix4WsxqEfC7F+uWRyF2Sv69vHdTrvHb/LFqqqz8gsiTPFMqW2sMpmsL7J2rn+S+ivzqaEyvjQv2/dC3AzqNzVjRSYDAd+rYHU+5EYYDXHeYuW1cZ89xji/IPYqT7KymNQih0bdx76jKXNOiJFYHt37OSRmFl5mNWno3yu/PiJV5v7Qz5lpd80XwsIQ16PXr3Z37j94eLB/8IDsHz55zGM+W87WkISsTMnkz9biptKn+btHKTt+4vaR2mQSqeJ6z3f9tx4/M7qE0fiC2DX4IPyeDNJFsczKXjv7hWt/9AW5KfPy2mspo3xeTanh7dF17zx+k03KnPF682Tvwe7+vXtEP/fhY1Ysd9mTAkT+8OzFU3ag7AeYvMtiKq+cnJ6dvHz1BWsW+6F5X3QeAD7Prqu19/drGZF0xrMrnzpNefTGaCv9O/jW06NHCCgu87C1//3Qi0KTG95WwvmGfHdvm235ZkO+t7O3s72zN2DIn1NE8RW72/AWtDEBfeg17rR5/CpfZOQfCzmb9rhpqmnBYqlafeZoeDY7unfw6f2DBw8ePrBaf2YZPtao+5VCepNdHJ09eX58/J1jPK9ffmHg4ZsQYKxtrwFJMFtsZS7Ir/vbfGkkssjs9yJu3h9WDjqNdMr0k04DGla1roVPmVz8F8M+IS4kpZu6kCL98vyceJoG7Fp5b0hHt3pNcbKS7PNnX84D7o19KuC++PLFm28//33iL3Z7/Lyu1quejnKfRlpGtVX/286bTKX+mNx3kfY6nuGXdDTKTHC/wjje8hl/9TjWQL7xmgnMYTDapw1KSSaogf+nFRFSoGrDOp88/u5rpu7bnd8/sFn6MRz6lxXlbJqjTx+wL69/PaaXdwGPfz4+W5AhZdBMQfq888njb2fN6btWVcQRSVX4AWG6ysiGVy7qsR+IVXBU5j/TsxfjJ8fHFI08Sm82NaCfGpKutWH0PhwkRsCNbrCAGFinnf/mLV6y7cXTOLn36ac7D20LtZPVqph6jFssyf9Ns+UsJZ9nfZ5N2zXc8RQvVTUNI2zv3n+PV/Utsd4v7z2glJV+KzjB40Kmr6MaaZj5olgvUvM9h8adlsHLt3rPvWKchLNj10Iw+rKeUTy9iygfvzw27iybsLPG/Gk40vuEviWvc7oukdToNet/ZUF7CpDzR0gCnB/PZkTReGgdtKAkS12LS7a8zOsGpnW9IlfcZgCGG3B2znO/X4ir7Dvk7u+zp+H39Lf3Laxk8DWbTfzJOky/En121iAVId70CxDH/UnfifugMQ8I8pOCtPp4lwXNC37/7uvTuq7qAVXlvjMNvyBvnvQPXjWUt41kcsX3txGN+8CoyG8gBri/s/Pg3oP77xMBwMfSTK9y8e0jAO/d/y9EAJ2hRiKAh7ufPvh/r///5Lb+vy5wfN0A4KbXIxHAzv3bRQC7D94jAth9uL1D7fdvjgCOdsepYp2e19UiXMNI28pZUHzwGyd7aG/z7Gkj6uDs6aPU8/+tqzAQXPixwlATL/qg4JIUyM7uxujDNdoYfTw5fnp8U9QhbX4UbXg4/X812vh/Z7QRLBPGoo2gwWC0MQTm/aMNK1r9aGP39/esYz/WILH7BoON3+ebCzbu3RgZeFbttuHG1wP6o4BD3xJn4f9DAcfejwKO/28FHB1t9f/WcIP0xMHe3r3bhxu7Dx/e2364/7XCjeDdH064AUreoOwGRxaJLu59+mBvvxddgLZC1W80xjjydWv4TRB7HB3DefX+tpGImFP9XZnBjUL//v9IhELTs3/LCIW006fvGaHcu0WEEoQnzC3AKcWHEp+oG8SfDEcnLj74ZqOT3YOHBw8fbAxOXDxq4ouNEQia/3BDDRdPcAe79z7de/jpgQkDVIp+FG/8f3R1w8rMULzRaTAQbwyDef94Y8Pqxt7v75nHfryxt/NhixtfO564f4PrH9ix28YTXw/oj+IJfUvcg9vEE+pQ2w/9v43bMBQE3PtREPDDCQKEquIDvKff39Ea/3/0+9Ot8907H+L8K4AfTgQQsblfJyTwBv2juODnQ1xALsbu/0vjAufG/8jt/5Hb/4Fufw+127j9wy9F3P7/Fy4zbHD77/3+swfnD2c7Bw+3709Ilvf3zqfbWfbpbHtnOnkwe3h+fr47+1mJCMw8qdguz6t6kQlrDXdya7v5tSK9TWwIyrPgfsOq+Ot4FB1nYqNyvEl73cwqdzfM1I/Cuh+Fddn7hXX7/bDu6PEXWTs3f3650g+JfY+ffuf1y+dnJ6e/N6lftvWeCXq9KsmcbW2c8j23Mggf3Ddg5PgR6i1FOdK//VvDBvFW9kzQ8JNZuUYsYZc55ANxfV+fvjo7fW3837sdcHf9rsTfFA5wgYn3qaWL0z7Hs5+mIcKHIuXU+9a+AP8m1pT9HiH6jqW+inn15SqvWRN97ejKUkRNRLbIN6syb1LeO7AK3v1hxVQ9E3LrmKo31Eg49XD30wcPeuGUxt3fXCAFgH6AJH4yj0c645l13rO0+n9vKATn6Jb2l5Y89m4dClHj+9u7twmFdhHeeNFQ4LNJMESmn/7Zwwe/cbI3HA65pY9vdpnEi7MGAya/UferTiT1dHMsZdv0vvghh1idBn685aIvhn2rMOlH0dXtoqvbu9qeh/Neiyr/L4yurGj1o6vd39+zjv0QisTug0Kob2fN6bvWKAxiifCDr++d37vBkQ6s2m29868H9Efeub4lzsJtvHNRfjTMfFGsF6n53rnjvmx5H93qvds7+ns/Wr/54azf4Av/z6+7mNPRVj8rizlevPG0OD//fSiX8Hub1u4DGZ2Dgj8kquoFiTbIaQLWauv1N89ZXyPijEH5+cWdH7C6ePvk5M8KrxpL/wGhsY3v1fQPWqKhNTj6Z+/OewfJA1B+WOHyN7cE6Q0/Ejj/aB3y5yz4/maS3z9ah/zROuTPz0j5h7EO6eWe4pFy0GAwUh4C8/6RcmRxyUTK+79/nt3P92cHlNKbTR5u7x883Nl++GA3296bPDyfTSjh9en9vR+tQ/6/ah2STfSPFiN/tBj5c5ru+JDFyPs/WozMf7QY+aPFyB8tRn5gPIRI45ZG+OfDYmTxo8VIF2f9aDHylr7tNxti3d7f9jycHy1Gft046keLkT/yzn+0GMm/eTrwR4uRX3Pt5/+Ti5E/i5Ej5W4kB/cNRY67O/cfkJt18OBHsaONHT2aqHUcVNaRifka0aP37v8XosfOUCPR494DciPu/b83fnxz2/jxmIZ+mYetbx8+3vB2JHrc3bt19Li7c+vVNGq8R/+7eTVNyHnzste9g0/vUyr+4YONEZxrtDGCe358/J1jPK9ffmFV8kAkF7b9UUTn4fSjiO6bjOj+v7RotvP7BzarH9N9+mFLY2EE9+KbC+l2b4y+lH63D+i+DsgfhXP6lljv/w+Fc7s/Cuf+vxXO9VTV/zcCOht5NAFztfX6m+etWwaCbgkx/YUX7WF6u7f88DHW988vrhZ2+lqMvP/759n9fH92QMs9s8nD7f2DhzvbDx/sZtt7k4fnswk5vp/e3/tZ43DjHnxAlGtDdfUWBi2Y4Z7dhw/vbT/cB/ekW+e7d+ifPfxz7857h7ybQP2wIuCeg3vrCPgmQkQC4nufPtjb74XDmBmZk280KD7yvY/wmyBYPjpGIOj9bUNnWT/Q35WV3Cj07/+PLMnSbO3fMqgmTffprYPqe9tof+/moNqgnJ7X1UKYBzil+DBtK9HlWPfhT8bpq5z4f5oj5ZU2opTOnj5KvQVR63nfJlbfPXh48PDBxsVW196sl26Mw9H8hxtou2iaO9i99+new08PTBCsQvKjaPtnJdruoXabaFtful20/bvHIuzffTCqDpt/o5H0/d//3oPJvfz8INs+ONiZbe/vzva2H97boezZvXuT3Xzv/mR/ehALsfd2PizGNnOgIrkkD3WRCdsMd3Jr6/i1kiebWAyUZ6H8htXsh3kQHedhowq8SUfdzDR3N8zZ106J3H+0OX/hjfv2SZGvB/RHaRF9S3y426RFNC9gP/T/Nr7dUC7j034u42d1JdEFkN/MSqJdpf3ROqIOwlJEjcWNSs2blPcOqYJ3f1gx1IesInaGGgmaHu5++uD/vWuI/68NeBBK3NISP9gm1+a2AQ81vk9+0C0Cnl0EMV7MYyMcNtcc8ngLI79xsjcc9Lg1xJuCHn+9caiJcwm8aGowLPIbbVzBfHL8dHPEZNv8aMXSw+nnTwx1e6fb83Dec8XSE7H4imXQYHDFcgjM+8dZVrT6cdbu7+9Zx34wRWL3QcFUuD75+3xzC5b3bnCkA6t2W+/86wH9kXeub4mzcBvv/FaLj0a2vI9u9d7tHf29Hy1a/nCWd76pRcuOtvpZWdD5xpcsfxYjR38R8ZuIHL0F4R/FjjoIjyZqHQeVdWRivkb06L37/4XosTPUSPS494DciHv/740f39w2fjymoV/mYevbh483vB2JHnf3bh097u68R/RIcHf3bo4ehZw3r2t54Z79rB/BuUYbI7jnx8ffOcbz+uUXViUPRHJh2x9FdB5OP4rovsmIzsuRxCO6oMFgRDcE5v0jusgiiInodn7/wGb1Y7pPP2x9LIzgXnxzId3ujdGX0u/2Ad3XAfmjcE7fEuv9/6FwbvdH4dxgOPf/ynCup6r+vx3QnXz7xee/z+nxq340dzLPlhd5s/Uyr6ej9Eua0OPfJ8/q4ajNeauiG24bSmlHN8ZRvXY/m0EUBgNOZTlxEQ3PqR+a9D4whj/4wkBjfYI/bFTBf/TjCvVVTczgffshUUP3744+GPjKIu38+KiyiLj50XZDbn608Ye5+d7s9b8m9ul9r595Trf3p2GArjftfcbQB1zo8C/7Zsw9Hfq8/5KVlfinUW60fmP8U9uJ5+3hT/Oz6wTis2/CDQQc5+PtfJDDd3uHDr3aT4Q5Qg+p85n3p5XfwH8JPrF/mLa+l+AI7X3o/21eYtXGk/UjH+FnM+UrVP0aboH35/8bjb+1mE3ANW29/uaZ5pZZYLsodSf9hRftYXq7t1zuWN4a9lFimP2ImW/FzEdv7//+9x5M7uXnB9n2wcHObHt/d7a3/fDeDqXg7t2b7OZ79yf704OfNefX/vKcMkbOo3ual+Rnpu8W5bL57KOz12fjk7yYQlcKgHr8ZN0US+r/dNkWLb3zkShref2L6vLrv0wc8d7vnjVfljND7vd52VHGASCf6t00Lz+vs9WczcR7AQzSOCMRP7dOH0IW8/N6nufte3dkjNer6opl9r1ePhL5sy8LqJOqXC+WXx+a9/7R4+O6Jk8PQ2veCxiPq7pallU2ewWV815v69zxi8RShrK8OkCsbv9+/Kyom/b3Bub6m3zy+9hPfh/xen/vo0/FM/695e/fhyZYfWVqcdfv7W6AtlFpLTch0jwvFuTUvddgdj+9d3DPqL4QEBF4tRIX9+z95OXo5OkXL/J3tELmQSDHZ/LT5GpxfPRe0ERsKSa075M4LpviYt6+L2Lns4ezg/v3SHzuHext73+aZduT2V6+nWf7k9m93fPzaU7howVOCrbIr96zE7DXq5yc6mmOZUJV1u8DQVnsJC/LBig066w8LvNaxi7RoNcDLZV2mqimMxmuW5luo6aFeSG27PzLLxQRlfK3/KIdsK24R2trlD/Z2TUQxILctLpx1x/jpvGezIty9k0MN906e3l2JzbO3c44d6Pj7C4y/b91nJ010f5w9/5/Ndzhab33/4ZxfpPiuvvw4b3th/tD89pl46i47h48PHj44P9P0rr3czGt39g431ta/7893NtL68/aOO/2rLNp4NLfR/8PRQcF+a/4AAA=</t>
        </r>
      </text>
    </comment>
    <comment ref="AO1" authorId="0" shapeId="0" xr:uid="{FD7055BB-109B-4C0D-9EFC-86F35187DF67}">
      <text>
        <r>
          <rPr>
            <b/>
            <sz val="9"/>
            <color indexed="81"/>
            <rFont val="Tahoma"/>
            <family val="2"/>
          </rPr>
          <t>hDECAB+LCAAAAAAABADtvQdgHEmWJSYvbcp7f0r1StfgdKEIgGATJNiQQBDswYjN5pLsHWlHIymrKoHKZVZlXWYWQMztnbz33nvvvffee++997o7nU4n99//P1xmZAFs9s5K2smeIYCqyB8/fnwfPyIe/x7vFmV6mddNUS0/+2h3vPNRmi+n1axYXnz20bo939799KPf4+jx6btpXr7M6myRt9Q4pbeWzaN3TfHZR/O2XT26e/fq6mp8dW9c1Rd393Z2du/+3l88fz2d54tsu1g2bbac5h/Zt2Y3v/XR0eOT2eKLvM1mWZvJm599dPb6bHySF9On9NkX2TK7yOvxk3VTLPOmOV22RVvkDd6s86zNT55+8ZMysKO98f3x7v3Hd3tfuKZP1kU504bj3X2vrXyjLann/E2xyI/2dvZ2tnfube98+mZn59He3qP9nfG9vb17Ow/3Ptk5eLSzYyDYNxQCk1L7T+8ePf5qNYsj2/vCNe0h2/lGW3aQ3afJfLP78NH9fcJ3vP/p/qd7n943yHbeUAhdZJ9nTfs6ry+LKTd73WaLFUPf2d95uLu3t7u/+/hutBGRw83n0eNX+SRr8hk1oyl7z+nNltdvrld5Suz3qKVfPvuIWOpRsWw/Orr3+K5+u7HZ/u2a3b9ds09v1+zB7Zod3K7Zzu2a/f9gpA9v12z3lhS5ZbPd2zX7eUS43VuSZHfvdu1u2+3tmt2y0x9NRKTdLbXm7i2VyW2HcbtmtxzEjyb2RxN7i2Y/mtgfTewtmv1oYj9gYm85hlsO4ZYe1s+zid29JVl2byllu7cUs9uS73bNbkm8W9LulqS7JeV+xFA/YqjbNbsl5X7EUD9iqNs1uyXlfsRQP2Ko2zW7JeV+xFA/YqjbNbsl5X7EUD9iqNs1uyXlfsRQP2Ko2zW7JeV+njPUN8pQd4NF3aPHX5azV/llQZ+c5GX5fqu8WGzmxefjaYu15/d5F3zpvauAPgCHz+tsNX9TtGX+3u8/q+p8SuvhX6/3F/nVl7XS8M3qOX39Zl7U7fXT7Pr9gX3V5PWXK1Dk/d49evy0WrbHZV63X61o9d5OcFuv88d3B750Lz0tmin9XizX+ezoPCsb/6XgS/eOAHmVr8psmi/yZdt7sd/i8Xer+m2zoj9fZIscI35aXS3LKpu9brO2aNpi2jgwvW8ev6yrFQEmqE+qcvascp1GvrGwz5Y0Sej5SVW97YIPv3zMfMQcRWyxyCz83uePX8+rqy+X5fXr9aSZ1sUknz19YlpHv3tMU5jr2yfrpq0WhIX76LF85n3yxRd3r+l5fLf3zeOn+bRYZOVLULaBWg4/eHy8bqvzoj2pyvViaUna+fTxd2lQb/J3dpD278df0swtQfhqebY07YWZol+FL7yqrmyf/S+YDt7Hx83U8Gn/i27jp/SZmcH+NzwpGOWzomzz2p8O79OQMV7P89zj3d43j98Ui/xZTfx69OQafT6+6z55TNxJEkKfHu3t7Oxv7+zS/97s7Dzi/1HP9uvHp8sZ/7Kzw43CdubLxy/Wiy8npAUueUzsJXU+ekyjKJ+U2fItffrdop2/ODbYR755LGMebN//7jHJO0nsNX9s6eJ/9vhsOS3Xs1zk+2x5zkwJ3GQaB79+3PvoOUn2kPVq2rpYXnx0NK3Wy7a+hsa40eKZd87r/Bet8+X0+tl6OT2pZrd/cyYj/WpZtLd+p+FhQVGtm6c5JJ51+K3fn74Pguc0IkCfRTu6O0Dip/l5ti5JJbekyC+cku18/Pi4edtt43/0+Ku6NDJyNG/bVfPo7t3pbDGekoki25KNp9UCH9w9efrFd18/vuu3h6Wd5qfLi+fZ8mJNlszyYfdzK6FQom/qbNlgONZwdYQ13uix4WsxqEc+Cz++2/ny8Zt8sarqrPyCqFE8UxIbU0x26ousneufpPPKfGpIiy/Ny/a9ECGD703NWHsJ9mB2labOh9wIuoLYbbHy2rjPHkOSvyCeKk+yspjUInxGx8e+o3lynocRUx7d+3khhvQvs5rU8u+VXyNMcX/o58ypu+YL4VvI6NHrV3s7u/sP75HHz38/5hGfLWdrMH9WpmTlZ2vxNunT/N2jdPfhw3vbD/c/2yVFmn5RLIlL02w5S39indX1Nf7aOt+9Q//s4Z8Hd0idMhWVG342OvBBP35mFBEP6Avi9eCD8HuyZhfFMit77ewXrv3RF1++ePPt57+P11Lo9byaUsMPG5NQSSA9fpNNypyxffPk3qcP9ii6cx89Zk11l10z9MIfnr14yh6Z/QCMcVlM5ZWT07OTl6++YFVlPzTvixIFwOfZdbX2/n4to5TOmHPkU6d6j54Y9ad/B996ivlIo6Cwud9g6E0hyU2vK+Gc8SeCk2+wf6NvQOxPjsGnA77BcwpSvmIPHg4IGj/c3nmwvXPPa9xp8/hVvsjI5TYop+d1tZD5B04pPkzbKmXnhf65z5+MU89pT8W6pWdPH6X3dvfvPTy4v7OLQFIAM1bHTVNNC9Ylan9mbnLOZke7Bw/pP7xmPzISGGnT/UbhvMkujs6ePDk+NlDwQQjGa9L7nFQM+xHKoVAx7m/zpdEHRWa/Fzn2/rAC1mmks66fdBrQIKp1LczOpOG/GPYJEZmsQuoCnfTL83MSDBqna+W9IR3d6jXFyaoIn8e/oCBpXl57CiSQgNinAq6vefq8b7/6vK7Wq57yc59GWkbVYP/bzptMpT5q7rtI+6HxdBoYJoNTePS7W97iPx+bD+Uv7yt5N2yu8GwYTNxNQuv/aZmdNKwa0M4nj7/7min3duf333kw2Z/s3tvZvped39veP3j46fZkj/6cTCYPH5znO5NJfp/AS3vEFi8rygk1pDoecFyhfz4msLvoiX8+PluQfedOmW70eeeTx9/OmtN3rVEBRLnwg8dmjnrO6CYkbm0qv9Z0b2JBnjrWvfTPHsyimc5vWoX/bLgdHY9jo9K9Sc3dzHx3N8zt63yVkUdZucDbfiBehBMp/jM9ezEmZb2z9/BReltqqPPR9U8Y/W8CKEbBzW7wpTC4Tjv/zVu8ZNuL73ty79NPdx7aFupdVati6mkqxwjkha/Ps2m7RlSY4qWqpmGE7d377/GqviUe38t7D8gr0G8FJ8QA8BI6tpCGmS+K9SI133OGptMyePlW77lXjGt5duxaCEZf1jNK6+yCN/HLYxNgNRK3dcI5UnCzo+On33n98vnZyenvTdqD3RHP9r1elWRHtzZyj6R77vsCCkn0LSh5qTQAyrAoHvZvDXfEsdozwc5PZuUaMdD9nZ0H9w4ouy8fsId99Pr01dkpxdMa5XfA3fW7EudYmMoFVN6nlj5OBR7PfpqGCnePNGTvW/sC/KhYU/avhPg7dhZUc1RfUmKWld/XjgotRdSO3ag9I5Pz3oFfFMYPK7bruWa3ju0Ghx6J5h7ufvrgwY+iufeN5hAn3dIVoOhs7z2juf1bRHO7iNC8gM6Gb5h2iec8Z+Y3TvaGI7qDT+8fPHjw6YObI7ojr+1QE+d9eKHicMznNbop6Htq2WFD2IdGPwr8PJx+/gR+vTHdJvAbfikS+AVCFgsCOw0GAsJhMPHgcFNweG84OLz3+3t2sx8BkuD9rEaAXzsU+PQGr92zb7cPBb4e0B+FAvqWuAv/HwoF7vdDAejes8b8abjS+4S+PcnK6brEMnuvWf8rC9rTgegE1v3L8+PZjCgaX+wNWtCyf12LL7i8JP8d1nS9onUiuyY93OAxVm1EATB9Xsg6jveJ1+Lsafg9/e19C0MZfM2WE3+yGtOvRKWdNVgc51b4wv+TvhN/ZSYfgCA/KUirW3lZ0Lzg9+++Pq3rqo5qK/eNafYFLTSRBsKLhu62kUytLEvZxTb3gdWRLhJ5Wpyf/z6UuPi93fq2+UBG56DgD4m3emHkz2JsSd6b+G7fcGy5u3P/wcOD/YcPfhRd2ujSo4layUGlvWGCvkZ8GYHx/4X4cmDokfhy7wG5Gff+3xthvrlthHlMJLjMw9a3DzBveDsSX+7u3TK+fLiNpreLL/d2EIzu7t0cXwo5b17W8wJC+1k/xnONNsZ4z4+Pv3OM5/XL79wU6oVtfxTxeTj9KOL7JiO+YEkoFvFF1owiEd8QmPeP+DYuBwa2rB/zPfwmQ74X31jIt7N7Y3Sm9Lt1wPe1QP4o3NO3xHr/fyjc2/tRuPf/rXCvp6r+vx3wnXz7xee/z+nxq360dzLPlhd5s/Uyr6ej9Eua0OPfJ8/q4WjOeauiG24bYmlHN8ZXvXY/m8EVBgO+ZDlxkQ3PqR+i9D4whj/4wkBjfYI/bFTBf/TjCvVVTczgffshUUP3744+GPjKIu38+KiyiLj50XZDbn608Ye5+d7s9b8m9ul9r595Trf3p2GArjftfcbQB1zo8C/7Zsw9Hfq8/5KVlfinUW60fmP8U9uJ5+3hT/Oz6wTis2/CDQQc5+PtfJDDd3uHDr3aT4Q5Qg+p85n3p5XfwH8JPrF/mLa+l+AI7X3o/21eYtXGk/UjH+Fn00cQqn4Nt8D78/+Nxt9azCbgmrZef/NMc8sssV20slni9BdetIfp7d7u55jl7WGfJYbpzy/m/uYc4J0Hk/3J7r2d7XvZ+b3t/YOHn25P9ujPyWTy8MF5vjOZ5Pd/1jxjY0++rmMnfinx3/3b58x3Hz68t/1wXxkuCES3zu/doX/28c/BnffOpL8H5B9Wfr2XNrt1fr03GDuYwTT7vU8f7O3/vzbJ/uS2SfZXOcz17Otm2W963WRqrINNlN6/ZZqdFNqnt/O/OSe/82B7597N/rdBOT2vq4VMPHBK8WHaVqLg6Z/7/Mk4fZUT707zBajciLo5e/oovUeLLA8PPt0hObW5uFu49Ue7Bw8PHj7Ea/ajXvLetdmYu39ybGd5KGXPTX6Uqfdw+vmTqe+hdptM/fBLJqHopeN/91h2/ncfzMiHzRXeNxF+Hb3d/f13Hu6SaT9/uD3d/5Qs++75/e2HD3Yn25MHD8/vPdj99OGnSDv30/N7Ow8+KFwL0/G/Ty8/b+ZIRXhJDvAiE7YaRuLWNvJrTfcmFhxeYPmmVfg36mh0fIyN2vYm/XYz193dMKm3D9/DxZO9h482L554ZLj1iszXBNrPJNxiecVYevfJLV4KEhI/WpMZeO+D1mSGE+jHT7/z+uXzs5PT3/v36efQbxfN+rGwT9HhVLugY//WyEYcqz0T1/xkVq4R7tzf2Xlw78HB47vyAXvYR69PX52dvqbp4MDobgfcXb+rbk5fYqfNOf3j2U/TiOHu3ZjWjzX92czs+xRRO3aj9hyeo/eO+DaB+mGFeD1H7dYh3k2EiIR4D3c/ffDgRyHe+4Z4CJ5u6R9QyLb3niHe/i1CvF2EbV6UZ2M6zL4EeZ6H8xsne8Nh3sGn9w8ePAAb3BTmHXlth5o4z8SLH4cDQa/RTZHg05NbxIJo9KNo0MPp50802BvTbaLB4Zci0WAgZLHIsNNgIEocBvP+EeP+cMR4//f3jGk/LCTB+1kNC792mPDpDR69Z+ZuHyZ8PaA/ChP0LXEX/j8UJjzohwk/Wpb9f/PKVUdb/awsT33ja7c/i3Gnv4r6sxB37u7cf/Dw4D6ycj+KPHUQHk3UWA7q7pvn6WvEnsOg/r8Qe24mRCT23HtALsi9//dGn29uG30eEyUu87D17YPPG96OxJ67e7eMPR9uo+ntYs+9HQSqu3s3x55CzpvXAb1g0X7Wj/9co43x3/Pj4+8c43n98ve6KQwM2/4oGvRw8sK2H0WDHxwNBmtIsWgwssgUiQaHwLx/NGhTLf1ocO/3DwxcPx58+E2Ggy++sXBwZ/fGyE3pd+tg8GuB/FEoqG+J9f7/UCi4/6NQ8P9boWBPVf1/Oxg8+faLz3+f0+NX/UjwZJ4tL/Jm62VeT0fplzShx79PntXDIZ7zVkU33Dbu0o5uDLp67X42Iy4MBnzJcuICHJ5TP1LpfWAMf/CFgcb6BH/YqIL/6McV6quamMH79kOihu7fHX0w8JVF2vnxUWURcfOj7Ybc/GjjD3Pzvdnrf03s0/teP/Ocbu9PwwBdb9r7jKEPuNDhX/bNmHs69Hn/JSsr8U+j3Gj9xvinthPP28Of5mfXCcRn7+EG7gy5gYDjfLydD3L4bu/QoVf7iTBH6CF1PvP+tPIb+C/BJ/YP09b3EhyhvQ/9v81LrNp4sn7kI/xs+ghC1a/hFnh//r/R+FuL2QRc09brb55pbplBtgta3Qxy+gsv2sP0dkAG09ACZNiDieH984vVvyl3ePf333m4O9mfnD/cnu5/em97f/f8/vbDB7uT7cmDh+f3Hux++vBThKo/S36ysS5f181DYv3hw3sHBw9vn1bHC9sP94XvTkuyBXUxLdrrdOv8/h3651P88/DOe+fYbw33h5Vw7yXQbp1wHxrKYLr93qcP9vb/X5tsf3LbZPurHGZ79nWz7Te9bjI21tEmOu/fMt1OquzT2/nhnJvfebC9c+9mP9ygnJ7X1UKmHTil+DBtK1H09M99/mScvsqJc6f5AlRuRNGcPX2U3qPFlocHD3ZIQm1O7hbu/dHuwcOHu/ya/aiXxHdtNubwnxyf3JS65yY/yth7OP38ydj3ULtNxn74JZNY9NLyv3ssS/+7D2bmw+YK75sIw5DiOs/z3Qf7B+fbDx/ez7f3H+ydb2fTbGc7P8/vTXc/neV7051Ymn4PKbEPCNvCtPzv08vTmzlSEV6SI7zIhK2Gkbi1hfxa072JBYcXWr5pFf4NOhkd/2Kjrr1Ju93Mc3c3TOntg/hwCWXv4aPNSygeEW69LvM1gfbzCbdYZDF23n1yi5eCtMSPVmYG3rv9ysy9/srMcBr9+Ol3Xr98fnZy+nv/Pv1M+u2CWS8i9uRyON0uyNi/NZ4Rp2rPRDM/mZVrBDn3d3Ye3HtIHrZ8wN710evTV2enr2kyOBy62wF31+8qyOvbiGlzXv949tM0Xrh6N6b2e03185+t7L5PEbVhN2rOoRl67zhvGNAPK7DrOWi3Duw2EyES2D3c/fTBgx8Fdu8b2CFkuqVXQIHa3nsGdvu3COx2Eax5sZ2N5DD3Etp5fs1vnOwNB3cHn94/ePDg4MHNwd2R13aoifNIvKhxOPzzGt0U/z19eosIEI1+FAN6OP38iQF7Y7pNDDj8UiQGDIQsFg92GgzEhsNg3j9OvD8cJz74/T0z2g8GSfB+VoPBrx0efHqDJ+8ZuduHB18P6I/CA31L3IX/D4UHD/vhwY8WZf/fvFLV0VY/K8tR3/jK7c9ivOktnn7z8ebuzv0HDw/u7z74UcTpFhodTdRUDmrum2bpa8ScQ4D+vxBzbiJCJObce0Cux73/90adb24bdR4THS7zsPXtg84b3o7EnLt7t4w5H26j6e1izr0dBKi7ezfHnELOm1f9vCDRftaP+1yjjXHf8+Pj7xzjIX16U/gXtv1RFOjh9KMo8JuMAoMVo1gUGFlSikSBQ2DePwrcG44C93//wLT148CH32QY+OIbCwN3dm+M2JR+tw4CvxbIH4WA+pZY7/8PhYCf/igE/P9WCNhTVf/fDgJPvv3i89/n9PhVPwI8mWfLi7zZepnX01H6JU3o8e+TZ/VwcOe8VdENt424tKMbw61eu5/NWAuDAV+ynLjwhufUj1N6HxjDH3xhoLE+wR82quA/+nGF+qomZvC+/ZCooft3Rx8MfGWRdn58VFlE3PxouyE3P9r4w9x8b/b6XxP79L7Xzzyn2/vTMEDXm/Y+Y+gDLnT4l30z5p4Ofd5/ycpK/NMoN1q/Mf6p7cTz9vCn+dl1AvHZe7iBO0NuIOA4H2/ngxw++G+3c+jQq/1EmCP0kDqfeX9a+Q38l+AT+4dp63sJjtDeh/7f5iVWbTxZP/IRfjZ9BKHq13ALvD//32j8rcVsAq5p6/U3zzS3zBzbhawwc5z+wov2ML0diIHks4AY9l5iOP/8YvNvyhXe+/3P83z3wf7B+fbDh/fz7f0He+fb2TTb2c7P83vT3U9n+d5052fNRzaW5eu6eOShEhPtP7z38PbJdLi02w/3heu86PQn1lldX+OvrfPdO/TP3p33zq+/F+wfVsq9l0S7dcr9xuEM5t7vffpgb///tZn3J7fNvL/KYcNnXzf1ftPrJn1jvW4i+P4tc++k2z69nVPOifqdB9s79252yg3K6XldLWT+gVOKD9O2Eq1P/9znT8bpq5xYeJovQOVGNM/Z00fpPVp5oeh6h0TWJuhu4esf7R48pP/wmv2ol9F3bTYm9CkRd1Men5v8KH3v4fTzJ33fQ+026fvhl0yW8f/d6fvBuO3o7b3ffzbZ+/RTMqXbB7sTcgR2zh9uH+zvfbr98Hzy6eTT+3uUK4vm9fd2HnxQnBfm8X+fXmLfzKOK+ZI850UmrDeMxK3N6dda0dnEpjyNVnH6U/tNq/lv2CvpOCQbdfJNWvBmvru7YVpvH/mH6y57Dx9tXnfxCHHrxZyvCbSfhLjFyozxB9wnt3gpyGX8aDln4L3bL+fs95dzhnPvx0+/8/rl87OT09/79+mn328XA3thtBB3OD0veNi/NQYSv2vPREA/mZVrBEb3d3Ye3DugxSn5gB3wo9enr85OX9M8cAh1twPurt9VsA5go6zN6wDHs5+mocIbvHEpINb0Z3M1wKeImrAbFWdkct47JIzC+GGFfj2TduvQb3DokWDv4e6ncA1+FOy9X7CHMOqWXgAFb3vvGezt3yLY20UA58V7NrrDtEu45zmfv3GyNxzwHXx6/+DBg08f3BzwHXlth5o478OLJIdDQq/RTTHhU8sOG6JCNPpRXOjh9PMnLrx9EOC5U8MvReNCT8jicWHQYDAuHALz/nHhvU1xoWc3+8EfCd7PavD3tUOBT2/w2j37dvtQ4OsB/VEooG+Ju/D/oVDgfj8U+NGq7Q9zOet9l7M62upnZc3qG1/a/VmMLb311W80ttzduf/g4cH+wwc/ii5tdOnRRK3koNLeMEFfI76MwPj/Qnw5MPRIfLn3gNyMe//vjTDf3DbCPCYSXOZh69sHmDe8HYkvd/duGV8+3EbT28WXezsIRnf3bo4vhZw3r/p5AeGGGM812hjjPT8+/s4xntcvv3NTqBe2/VHE5+H0o4jvm4z4/r+0Erjz+we2rB/zPfwmQ74X31jIt7N7Y3Sm9Lt1wPe1QP4o3NO3xHr/fyjc2/tRuPf/rXCvp6r+vxHw2YikCZirrdffPG/dMlDsL0Kmv/CiPUxv93YszIzh8iMu/zpcfu/3n032Pv2UIuTtg91Jvr2/c/5w+2B/79Pth+eTTyef3t+7v/vgZ4/9je/wAaExcQhx2P3bB8a7D2mwD/eVpQJrs3V+7w79s3/nvSPl2wH9YYXOPY/41qHz8DgGI+h7nz7Y2/9/bfz8/9oVWqL0/i0jaFJjn942gtYV2ns3R9AGZVme5YkHTik+lPVZXQTiT4ZXZ3l99FOsj960OhsE5rsHDw8ePty89ura3LD0eouF1x8tu/58DcJ7qN0mCB9+6f/zQfj+7z+jZ//83s72g0+zbHv//vTB9uTeQ9Ic2d70YHZv597kYR6Lzvd2HnyD4Xl/RdbMo4r5kpzfRSasN4zEre3o18rLbGJTnkarOP2p/abV/Dflh3RckI3K+Cb1dzPD3d0wn183E7P38NHmtIlHgVvnYr4m0B9lY/Qt8QT/P5SNud/PxvysrpX6IbBPUQjkN7BkysvSDw6+sQVTCaj+v7xgaimiJiwiZredo/eOBTeB+mFFgB+yeLqZEJEI8OHup8gR/CgCfL8IELHVLV2DB1gWfb8IcP8WEeAuojovCLQhH2ZfYkDPI/2Nk73hKFBWUMEGN0WBZrUVbYeaOM/ECy+H40Sv0U2B4tOTW4SKaPSjYNHD6edPsHj7yMBztd5zxdYTsniwGDQYDBaHwLx/sLg/HCze//09Y9qPCEnwflYjwq8dJnx6g0fvmbnbhwlfD+iPwgR9S9yF/w+FCQ9+tGj7/63lrI62+llZs/rGl2x/FuNOf/H0ZyHulPXx+0jI/Sjy1EF4NFFjOai7b56nrxF7DoP6/0LsuZkQkdhz7wG5IPf+3xt9vrlt9HlMlLjMw9a3Dz5veDsSe+7u3TL2fLiNpreLPfd2EKju7t0cewo5b14m9IJF+1k//nONNsZ/z4+Pv3OM5/XL3+umMDBs+6No0MPpR9HgNxkN/r9u6dCmWvrR4N7vHxi4fjz48JsMB198Y+Hgzu6NkZvS79bB4NcC+aNQUN8S6/3/oVBw/0eh4P+3QsGeqvr/RjBow5QmYK62Xn/zvHXLIHJw8TL9hRftYXo7IBsi0RhmP+L5r8Pz+7//jJ7983s72w8+zbLt/fvTB9uTew9pRSjbmx7M7u3cmzzMf9aEwXgSHxI9P3x47+Dg4e1jZ7yw/XBfOOu0JHNTF9OivU63zu/foX8+vfPeMfRtQP6wYumeb3zrWHpoFIOR9L1PH+zt/782jv7mV3EZbi/UeO9VXKLz/i0jaVJgn942ktZV3Hs3R9IGZVnC5WkHTik+lDVcXSjiT4ZXcHkN9QHWUG9awQ0C9N2Dhw93H2xen3VtblievcXi7I+WZn++BuM91G4TjA+/9P+NYHzHSUR/aTafTPL7uw/vb08fTMja7+7m25PJ3v72w3vT6b1PZ7P79FcsSt+DR/yNhem/Ty9MN/OoYr4kJ3iRCesNI3FrK/q18jOb2JSn0SpOf2q/aTX/zfggHfdjoyq+SfndzG53N8zm183H7D18tDl54o3/1hmZrwn0RzkZfUv8wP8P5WQ+7edkflZXU71A2BNJiOM3sJbKy9YP97+ZlVQbRv1/eSXVUkTN141Kc2iG3jsCHAb0w4r7PmQNdRMRInHfw91PH/y/d/30/7VxHyKqWzoED7Ao+n5x3/4t4r5dxHJe6GcDPcy9RH6eH/obJ3vDsZ+snx48uDn2M2utaDvUxFu9dUHlcHToNbopPHz69BYBIhr9KET0cPr5EyLePh7wXKz3XK/1hCweIgYNBkPEITDvHyLeHw4RH/z+nhntx4EkeD+rceDXDg8+vcGT94zc7cODrwf0R+GBviXuwv+HwoOHP1qy/f/W8lVHW/2srFF94wu2P4vxprdm+s3Hm7o2vvvgRxGnW310NFFTOai5b5qlrxFzDgH6/0LMuYkIkZhz7wG5Hvf+3xt1vrlt1HlMdLjMw9a3DzpveDsSc+7u3TLmfLiNpreLOfd2EKDu7t0ccwo5b14U9IJE+1k/7nONNsZ9z4+Pv3OMh/TpTeFf2PZHUaCH04+iwDAK/LAo8P91C4V7w1Hg/u8fmLZ+HPjwmwwDX3xjYeDO7o0Rm9Lv1kHg1wL5oxBQ3xLr/f+hEDCyQvSjEPD/zSFgT1X9fyMItAFKEzBXW6+/ed66ZfA4sFiZ/sKL9jC9HYjB+DOG1Y/4/evw+/3fP59M8vu7D+9vTx9Msu393d18ezLZ299+eG86vffpbHaf/vpZEwTjRXxwzLz/8OvGzGKEPixcNjD+PxYp+0P/UZD8ww+SJe59jyCZgD78xoPkT28TJKPRbYPk77xHkPydHwXJPwqSf/4EyTtONLpB8qfW82Rb9qMg+T1B/ihI1rfEev9/KEh+8KMg+f9bQUNPVf2/Oza4v/O1YwNf4D4wRAhB/X8tUugT4kcBw8/XgOHBbQIGNLptwPB7vUfA8Hv9KGD4UcDw8ydg2B0OGB64VPUOW2E1cT8KGG4H8kcBg74l1vv/QwHDwf8vAoafRwFDT1X9vzxgwNKfatNBCb9pmerDwoUA0P/HgoUeEX4UKvx8DRUObhMqHLxHqPD8PUKF5z8KFX4UKvz8CRX2hkOFA2d/d38UKrw/yB+FCvqWWO//D4UKD38UKvx/K1Toqar/t4YK93d2HpAD8z6BAnys+5pQZ8n7GjFCBMb/F8KDgaFHIoOHu58++H9vXPDktnHBqxyqaPZ1A4ObXo9EBjv3bxcZ7D54j8hg9+H2DrXfvzkyONodp4p1el5XC5l0oIVpT9vKWVZ88Bsne2hPjDvNF6B0I2ri7OmjVOOCT4kNrAsxEHSYGAJth5p4UQkFnchB2KxqNCpxjTZGJeRNPLXsMBSOaKMfxSEeTj+KQ77JOMQTsngcEjQYjEOGwLx/HHJvOA55+Pt7drMfhZDgfYNhyO/zjYUhe5/eGDNY+3brQORrAv1RKKJvibvw/6FQZHfnR7HI/7dikY66+n91JPLg4OtGIr60fWBAEoL6/1pc0ifEj8KTH4Ung+HJg/cITx68R3jy6W3Ck09vEZ48eXpyc3jCjX4Unng4/bDCkx+FJz8n4cn+cHiyu2MMPqzpj+KTrwP0R/GJviX+wv+X4pPdH8Un/9+KT7r66v/VAcrD/a8ZoJyWJGF1MS3a6w8LTwJA/x8LTnpE+FFo8qPQZDA0OXiP0OTgPUKTB7cJTR7cIjQ5efr05tCEG/0oNPFw+lFo8v/r0OT+htBk15h62NEfhSZfB+iPQhN9S/yF/y+FJns/Ck3+PxaadPTV/1tDE3Kq9h/ee3j70GT34cN72w/3dcnASd5PrLO6vv46Syi3gPj//mDlFoPo6nXRQk/uffpgb/9HUcv7Ri1E8P1bRi2krT59z6jl3i2iliBk4fkHTik+lJhFHSP+ZDhi4ZjhPmKG20Ysn94qYtk9eEj/bQ5YXJsb4pXjm6OV4w6QH8UqP4pVvqlYxUrXUKzSaTAQqwyDef9Y5dMNscre7+8Z1n6ssrfz4P+dscrDG8IKz8jdPlb5ekB/FKvoW+Il/H8pVrn3o1jl/2OxSkdf/ZBilf8XxCrp1vnunW8+YFGwP6yopeca/Chq+VHU8v+aqMVNzo+Ckh8FJT+0oKSH2m2CkuGXIkHJ/wsXUHacRHSDkoPf/9N8f3pvN3+wPXtAUr+fP5htH+Q7s+2H9x9+erD/6d6n+7O9n4twxcyjivnyvKoXmbDeMBK3NqdfK07dxKbD8eY3rea/OYek44tsVMc3KcAOg0Xi4LsbZvRHsemPYtOfw9h0vx+bHj3+Imvn5s8vV/ohicLx0++8fvn87OT09yalxZ6KZxZfr0oysVsb2cdbhjVyibDAN67kwNIIWorSBA/7t0Y94nPtmZjnJ7NyjVCIV5YOSPbkA3a+j16fvjo7fU0TwUHT3Q64u35X4jcLV7m4yvvU0sdpvuPZT9NQ4QmSYux9a1+AixVryq6XEH/HzoKqjurLVV6zzvvaC1mWImq+blSakcl570gwCuOHFfZ9/cWqwaFHAr2Hu58+ePCjQO99Az04dLf0AChw23vPQG//FoHeLoI3L9YL/EwJ9cj5oH/28MFvnOwNB3tu2embXaLyosjhcNBrdFM8+NSyw4aIEI1+FBN6OP38iQlvHwB4/tR7LVT9vzAmvDccE977/T272Q/8SPB+VgO/rx0LfHqD2+7Zt9vHAl8P6I9iAX1L3IX/D8UC93+0TPX/rWWqjrb6WVml8iKRp8X5+e9DmYvf27R2H8joHBT8IfFWL4y04U8TsFZbr795zvqAmDQG7Udc+nW49PZ51p8VBjbm/wMiaQoJiEfu3z6SDtOPvrV474B6E6j/98fVNxEiEl7/PF5H/ZDw+ptJsP+/ZR3109uso5rQ+sGtQmvO7D+8xULrw1sE1rcIq38UVP8oqP7ZCqo7i239oDq6GtcLmofBvH9Q/WA4qN7d//09G/rDX0792lH111sMuyGq/npAfxRV61viJfx/KKre/VFY/f+xgKWrr34ehCXp1vm9O99gbKLwflgBSs8Z+FGA8v+69b+fhwGKm5wfxR8/ij9+aPFHD7XbxB/DL0Xij/8XLurtOInoxR+7v//OwXQvn013tief7u5t78/uP9zOdj/9dPvebOfTT3ens9n9yYOfi9DETKTK+ZKS6YtMeG8YiVsb0q8Vk27i0+HY8pvW89+AD9JxPzYq4ptUX4e1IsHu3Q1T+aMA9EcB6M9hAPppPwA9ehxdmyNROH76ndcvn5+dnP7epK3YR/mg5TSfpAgIfOtKHiwNpKWITNCxf2uEI07XnolvfjIr1wh7eMXzwcHju/IBe99Hr09fnZ2+pvngAOluB9xdvytxnIW5XAzlfWrJ5DTf8eynacRwBd3KoG+/9SP4WLGm7HvJHOzYyVAN4tZXv3YgaCmi5utGpTk8R+8dA24C9cMK/77++tRNhIiEfw93P8WCw4/Cv/cL/+Dm3dItoHBu7z3Dv/1bhH+7COm8CDDwPiUAJI+E/tnDB79xsjccArp1p292jcqLLYeDRK/RTVHi05NbxIlo9KNI0cPp50+kePuowPO13mul6v+FkeL+cKR4//f3jGk/GiTB+1mNBr92nPDpDS69Z+ZuHyd8PaA/ihP0LXEX/j8UJzz40TrV/7fWqTra6mdlmcoLT54W5+e/D2U1fm/T2n0go3NQ8IcEYb0Q08ZETcBabb3+5jnrw+PVGNAfMevXYdb3SML+rDCycQM+IMxGYuzg4OHtw+wgN3lakqGoi2nRXr93kD0M6P/9IfZmIkQC7B+tr36tAPubybv/v2V99cFt1ldNcH1wq+Ca8v4Pdx/cuACrbW4IrW8RWP8orP5RWP2zFVZ31uD6YXV0ka4XNg+Def+w+mA4rN799Pf3rOcPf5X1a8fVX2+p7Ia4+usB/VFcrW+Jl/D/obh690eB9f/XYpWOvvr/fUCSbp3fv/ONRSUK7YcVmvQcgR+FJvL3j0KTn7vQxE3OjyKPH0UeP7TIo4fabSKP4Zcikcf/Cxf0dpxE9CKP/d//4b39vQf3H+xtTz/dn27vP8jOt7PZ5MH25GBv5yDLJ+fZ+eTnIigxE6lyvqRE+iIT3htG4tZm9GtFo5v4dDiq/Kb1/Af7Hx3XY6MavknxdRgrEuTe3TCRPwo8fxR4vkfgeav33iPwPOgHnkePo6tyJArHT7/z+uXzs5PT35t0FXsoH7KQ5okjQgHfspL3SsNoKQ4TZOzfGteIw7VnopqfzMo1gh1e6XxI3rd8wJ730evTV2enr2k2OCy62wF31+9KnGZhLRc5eZ9aIjmtdzz7aRov3EC3FOjbbv0I/lWsKftdMgM7dipUf7h11a8d/lmKqOm6UWEOzdB7R37DgH5YQd/XX4/aTIRI0Pdw99MHD34U9L1v0Afn7pbOAAVxe+8Z9O3fIujbRSDnxX2BzylhH/kh9M8ePviNk73hwM+tM32za1JeRDkcGnqNbooNnz69RXSIRj+KDz2cfv7Eh7ePBTwf671Wpv5fGB/eH44PH/z+nhntx4AkeD+rMeDXjg8+vcGV94zc7eODrwf0R/GBviXuwv+H4oOHP1qX+v/WulRHW/2sLEt5gcnT4vz896Fsxu9tWrsPZHQOCv6Q8KsXWtpoqAlYq63X3zxnfWicGgP5I1b9Oqz6HonXnxU2tr88J+fPBd1P85LSAem7RblsPvvo7PXZ+CQvplCOAqAeP1k3xZL6P122RUvvfOQirjfVF9Xl+7189DhbXnO4+K4pHrX0y2cfvWtmj8id+OiIhFi/HWoGHl5efETe0O2b7t7YlDu/d2Ozn8XO925s9rPY+c3NDMSbafSepLx5xt+TPDd3zQDv39jMAPz0xpbvybo3d/3/ERre3MwyotfSWlWoDqdIyFa8lx4RrfdlOTO6931edlrSAaD8y7tpXn5eZ6s5DMt7AVQHLns9z/P2a7/9qrpii/xeLx+JubUvC6iTqlwvll8fmvf+0ePjuqbECIbWvBcwHld1tSyrbPYqW168H1V0QvhF4hNDWc4cEhfZvx8/K+qm/b2Buf4mn/w+9pPfR3JTvzfn/+U3/uD3QVAtn1CTu353dwO8jQvTchOizfNiUbTvN5rdT+8d3DOuTgiIKLxaSQ7m7P2k4Ojk6Rcv8neUYfcgUDQz+Wly4kQg3weaCCMFQfZ9ErJlU1zM2/dF7Hyanz842H+wfW/n/r3t/b2Hk+3s/r1sm9yc6cP7e7N8un9OAmiAkw9V5Ffv2Qn4y8tPqj/2PhCUx07ysmyAQrPOyuMyr2XskmD2eqCllk4T1V/D8brxsYOlWS+S/ol1VtfX9JdRjMLTkGZO48gvlCQs5W/5RbtlH5EWcek/lzC9XX7yrj/wTUQ4mRfl7JuhgQw7NtDdzkB3YwPVPPKnD/7fP1LOo0sWfdOw9/5/Nuzhkd77f8NIv0l5DmLm2zN2VIJlOeP+/79EeO+bmOGfw5F+TRH+//qwby/CPycj/SZFODTJfkb7NhM9bIsf/n9CkG8ab1ee722Y7gc/W9P9DQ44lOf3ne3/r4/+xgF3pfvnZMDfpHSHBvp9h7/BTn/6/0vx3v+5mO9vcMAfJt7/Xx/9jQPu8vfPyYC/SfEOjLe3ZhUb/P5thJtM98PdB/9fkO0bRtuV7PsbpvrgZ2uqv8HhBpJ9w9i7cv3/9bHfMNyuVP+cDPeblOqhlejY4O/fRqrFZP//Uaw//bmY629wuB8i1v9fH/t7ivXP2nDv9rLnpgEJNTVvaWns6P8BJCx9M4QxAgA=</t>
        </r>
      </text>
    </comment>
    <comment ref="BJ1" authorId="0" shapeId="0" xr:uid="{637CFD75-2600-4498-9FB0-5017A16378D3}">
      <text>
        <r>
          <rPr>
            <b/>
            <sz val="9"/>
            <color indexed="81"/>
            <rFont val="Tahoma"/>
            <family val="2"/>
          </rPr>
          <t>cIoAAB+LCAAAAAAABADtvQdgHEmWJSYvbcp7f0r1StfgdKEIgGATJNiQQBDswYjN5pLsHWlHIymrKoHKZVZlXWYWQMztnbz33nvvvffee++997o7nU4n99//P1xmZAFs9s5K2smeIYCqyB8/fnwfPyIe/x7vFmV6mddNUS0/+2h3vPNRmi+n1axYXnz20bo939799KPf4+jx6btpXr7M6myRt9Q4pbeWzaN3TfHZR/O2XT26e/fq6mp8dW9c1Rd393Z2du/+3l88fz2d54tsu1g2bbac5h/Zt2Y3v/XR0eOT2eKLvM1mWZvJm599dPb6bHySF9On9NkX2TK7yOvxk3VTLPOmOV22RVvkDd6s86zNT55+8ZMysKO98afj3cd3e5+7lk/WRTmTdkFL+VzbUbf5m2KRH+3t7O1s79zb3tl/s3v/0f37j/YPxgf37/2UedE2fPzVatZF5f549/7ju70vXFODCxqOd/e9toqN/N3BZp+m6s3uw0f39x/t3Rs/PNgjhD7ZOXi0s2MAdLHiSdXu07tHj59nTfs6ry+LKTd73WaLFQPf2d95uLu3d3+H8I42onG7yTp6/CqfZE0+o2Y0H+81d0Djy3L2Kr8sCMBJXpbv/z4P63jaYlTv8+4Rzbv3rgL6ABw+r7PV/E3Rlvl7v/+sqvMpUfrr9f4iv/qyVhq+WT2nr9/Mi7q9fppdvz+wr5q8/nIFirzfu0ePn1bL9rjM61bYTfnhqK3X+eO7A1+6l54WzZR+L5brfHZ0npWN/1LwpXtHgLzKV2U2zRf5su292G/x+LtV/bZZ0Z8vSLthxE+rq2VZZTPi7bZo2mLaODC9bx6/rKsVASaoT6py9qxynUa+sbDPljRJ6PlJVb3tgg+/fMx8xBxFbLHILPze549fz6urL5fl9ev1pJnWxSSfPX1iWke/ewydoG+frJu2WhAW7qPH8pn3yRdf3L2mhwS++83jp/m0WGTlS1C2ObpHgIIPHh+v2+q8aE+qcr1YWpJ2Pn38XRrUm/ydHaT9+/GXNHNLEL5ani1Ne2Gm6FfhC6+qK9tn/wumg/fxcTM1fNr/otv4KX1mZrD/DU8KRvmsKMl2+tPhfRoyxut5nnu82/vmMVTvM1jjoyfX6PPxXffJY+JOkhD69Aiqe3tnl/73ZmfnEf+PerZfPz5dzviXnR1uFLYzXz5+sV58OSEtcMljOtql7zofPaZRlE/KbPmWPv1u0c5fHBvsI988ljEPtu9/95jknST2mj+2dPE/e3y2nJbrWS7yfbY8Z6YEbjKNg18/7n30nCT76HG2vH5zvSLN3RSPWvrls4/Ib3nUtDV5Rh8dTav1sq2voTEe39WmN71zXue/aE3O1fWz9XJ6Us1u/+ZMRvrVsmhv/U7Dw4KiWjdPc0g86/Bbvz99HwTPaUSAPot2dHeAxE/z82xdkkpuSZFfOCXb+fjxcfO228b/6PFXdWlk5Ah+ZUOO5XS2GE/JRJFtycbTaoEP7pIH9d3X5A157WFpp/np8uJ5trxYkyWzfNj93EoolOibOls2GI41XB1hjTd6bPhaDOqRz8KP73a+fPwmX6yqOiu/IGoUz5TExhSTnfoia+f6J+m8Mp8a0uJL87J9L0TI4HtTM9Zegj2YXaWp8yE3gq4Qb9C1cZ89hiR/QTxVnmRlMalF+IyOj31H8+Q8DyOmPLr380IM6Sl6IbX8e+XXR6S/3B/6OXPqrvlC+BYyevT61e7O/QcPH+7de0BGD5885jGfLWdrsH9WpmTnZ2vxN+nT/N2jdG9nd3d7d++zXVKl6Xfz4mLeNqQ0mVY6518XiP/642dGpTBiXxDXBh+E35NduiiWWdlrZ79w7Y++IG9lXl57LWXcz6spNfwaeLuXH7/JJmXOCL55svdgd//ePpHWffiYFc1d9qwAmj88e/GUHSr7AeYVQQj/cXJ6dvLy1ResaeyH5n3RgRLgXFdr7+/XMjTpjCdePnWa8+iN0V76d/Ctp1ePEDRc5mFr//uhF4UmN7ythPMN++7eNtv2zYZdQsO9AcOOWO4rdr+DOHLnode404Ziu0VG/rKJF4+bppoWLLGq5WeOhmezo3sHn94/ONg5eGCtwMyKQKxR9yuF9Ca7YM/c/1Y/OxFTrFwCGXV/my+NsBWZ/V4EyPvDcnankdJeP+k0IPyqdS0Mx+Pmvxj2CbETKdbUxQrpl+fnxJxECdfKe0M6utVripOVTZ/R+pIbsGHsUwH3xZcv3nz7+e8Tf7Hb4+d1tV71tI77NNIyqn/633beZCr1x+S+i7TX8Qy/pKNRdoJfdfS7W97jPx+bD+Uv7yt5N2yu8GwkSYxLouP/afmYtJzaoM4nj7/7min3duf3D2yOfgwv/GVVLNvm6OE9dsD1r8f08i7g8c/HZwsyhAyaqUOfdz55/O2sOX3XqhwfkcSEHxCmK0r0tZULVewHorodBfnP9OzF+Mnx8c7O3qP0ZsMAzeWZhQ5A18E3CRtj4tY3WDAMtdPOf/MWL9n24juc3Pv0052HtoWat2pVTD02LZbkxqbZcpaSF7M+z6btGl51ipeqmoYRtnfvv8er+pYY3Zf3Huwglec+QkSbIWfXUYQ0zHxRrBep+Z4j3E7L4OVbvedeMbb97Ni1EIy+rGcUFu8gWMcvj42DypbnrDF/Gh71PqFvyY+crkvkJnrN+l9Z0J66Y2ODWP78eIZceDxCDlpQrqSuxaVaakL99XpFzrUN5IcbcJLNc6hfiPPru9ju77On4ff0t/ctWcXwa3zA37Mm069Eq501yCiIf/wCxHF/0ndi9U0WlwjipYqJ/S8Lmhf8/t3Xp3Vd1QPKy31nGn5B/jlpJE5zKuVtI5lc8eZtjOI+MErzm/Pq9z/Qq3+UihB+I969A/b/TS8/JMaPvP2fr97+w9t4+2j0I2//Nq/9yNv//7q3vzvs7e86g7nPBlOt0Q/H2/+Rtx+0+5G3/3Pq7e/+yNv//5a331Ne/y/39u9/uLfvS9435fSHMP8/6/v3SfOjEODnaQiwu3OLEIAb/SgEuM1rPwoB/r8eAuwNhwB7zoreZyuqJupHIcDXhf2jEEDfEqP7/6EQYO9HIcD/t0KAnvL6f3kI8OkHhwCnJQlbXUyL9vobCgACiP9fdf97ZPmR8//z1fnfvY3zv/sj5/9Hzv/PE+f/3rDzf8/Zz09/5Px/E7B/5PzrW2J0/z/k/N/7kfP//y3nv6e8/t/t/N/f/2Dn/2VdkOK8Tj+vqlnzDbn/HZj/Xw0AIqT5UQjw//IQ4GctBNi7TQiw96MQ4EchwM+TEGB/OATYt1aUDdSPQoAPhv2jEEDfEqP7/6EQYP9HIcD/t0KAnvL6f3kIcP+DQ4CTbFW01P6bDAE6MP+/GgJESPOjEODnawhw7zYhwL0fhQA/CgF+noQA94dDgPvOit7/UQjwTcD+UQigb4nR/f9QCHD/RyHA/7dCgJ7y+n95CPDpB4cAZ8s2rxc5cX2bf6NxQAzw/1eDgSEi/Sgi+PkaEezfJiLY/1FE8KOI4OdJRPDpcETwqTOqn/4oIvgmYP8oItC3xOj+fygi+PRHEcHPUkTwsxQR9JTX/8sjggffQERwXpMjVK8hfDkLI02wfICXv9kg4VZ9/X83brjV8LrmQrTaj0KJnx+hxP3bhBL3fxRK/CiU+HkSSlh56IcSD5w1fvCjUOKbgP2jUELfEqP7/6FQ4sGPQon/b4USPeX1//JQ4uCDQwk4u+sFkeLpuobCab7R4GEQ+v9Xw4WN5PpRgPDzNUD49DYBwqc/ChB+FCD8PAkQDoYDhANnYw9+FCB8E7B/FCDoW2J0/z8UIBz8KED4/1aA0FNe/y8PEB5+cwHCC2r5sxskxHr4/3ygMES2HwULP1+DhQe3CRYe/ChY+FGw8P+zYGEoWHho5KEfLDx09vbhj4KFbwL2j4IFfUuM7v+HgoWHPwoW/r8VLPSU189SsKC/PCcTaXVr9TQv8zZP3y3KZfPZR2evz8YneTEFXwmAevxk3RRL6v902RYtvfORc1beVF9Ul1//ZeKC9373rPmynBmqvs/LjjIOADl976Z5+XmdreZgmfcCqPyevZ7nefu1335VXbE6fq+Xj0SQ7MsC6qQq14vl14fmvX/0+LiuyWnE0Jr3Asbjqq6WZZXNXmXLi/ejik4Iv0h8YijLwQrxr/378bOibtrfG5jrb/LJ72M/+X3E1/69j3bVIf+95YPfh1x2/YSa3PW7uxvgbZRTy02INs+LRdG+32h2jAILgRB1VyvxTM/eTwKOTp5+8SJ/1z6+60EgxT/5abJeHAO+FzQRRLIX9n0SsGUDX+B9ETuf5ucPDvYfbN/buX9ve3/v4WQ7u38v287yyfTh/b1ZPt0/J+EzwEkzFvnVe3YC3nqVUzQzzRdEU9Wy7wtB5pxiV2KklvTA0f8DItgbvnCKAAA=</t>
        </r>
      </text>
    </comment>
    <comment ref="BV1" authorId="0" shapeId="0" xr:uid="{288F214A-5974-449E-AD40-041A35C44A52}">
      <text>
        <r>
          <rPr>
            <b/>
            <sz val="9"/>
            <color indexed="81"/>
            <rFont val="Tahoma"/>
            <family val="2"/>
          </rPr>
          <t>2noAAB+LCAAAAAAABADtvQdgHEmWJSYvbcp7f0r1StfgdKEIgGATJNiQQBDswYjN5pLsHWlHIymrKoHKZVZlXWYWQMztnbz33nvvvffee++997o7nU4n99//P1xmZAFs9s5K2smeIYCqyB8/fnwfPyIe/x7vFmV6mddNUS0/+2h3vPNRmi+n1axYXnz20bo939799KPf4+jx6btpXr7M6myRt9Q4pbeWzaN3TfHZR/O2XT26e/fq6mp8dW9c1Rd393Z2du/+3l88fz2d54tsu1g2bbac5h/Zt2Y3v/XR0eOT2eKLvM1mWZvJm599dPb6bHySF9On9NkX2TK7yOvxk3VTLPOmOV22RVvkDd6s86zNT55+8ZMysKO98f3x7v3Hd3tfuKZP1kU504bj3X2vrXyjLann/E2xyI/2dvZ2tnfube/cf7N779G9e492dsd7ewf3dvcefrJz8Ghnx0CwbygEJqX2n949evzVahZHtveFa9pDtvONtuwgu0+T+Wb34aP7+4/2Howf7u3t7t3bN8h23lAIXWSfZ037Oq8viyk3e91mixVD39nfvbe7s/tg997ju9FGRA43n0ePX+WTrMln1Iym7L2mF2h8Wc5e5ZcFATjJy/L93+dhHU9bjOp93j3afXzXe1cBfQAOn9fZav6maMv8vd9/VtX5lCj99Xp/kV99WSsN36ye09dv5kXdXj/Nrt8f2FdNXn+5AkXe792jx0+rZXtc5nUr7Kb8cNTW6/zx3YEv3UtPi2ZKvxfLdT47Os/Kxn8p+NK9I0Be5asym+aLfNn2Xuy3ePzdqn7brOjPF6QAMeKn1dWyrLIZ8XZbNG0xbRyY3jePX9bVigAT1CdVOXtWuU4j31jYZ0uaJPT8pKredsGHXz5mPmKOIrZYZBZ+7/PHr+fV1ZfL8vr1etJM62KSz54+Ma2j3z2GTtC3T9ZNWy0IC/fRY/nM++SLL+5e00MC3/3m8dN8Wiyy8iUo2xyRqgg/eHy8bqvzoj2pyvViaUna+fTxd2lQb/J3dpD278df0swtQfhqebY07YWZol+FL7yqrmyf/S+YDt7Hx83U8Gn/i27jp/SZmcH+NzwpGOWzoiTz6k+H92nIGK/nee7xbu+bx1C9z2Cwj55co8/Hd90nj4k7SULo0yOo7u2dXfrfm52dR/w/6tl+/fh0OeNfdna4UdjOfPn4xXrx5YS0wCWP6WiXvut89JhGUT4ps+Vb+vS7RTt/cWywj3zzWMY82L7/3WOSd5LYa/7Y0sX/7PHZclquZ7nI99nynJkSuMk0Dn79uPfRc5Lso8fZ8vrN9Yo0d1M8aumXzz4i1+ZR09bkPH10NK3Wy7a+hsZ4fFeb3vTOeZ3/ojX5X9fP1svpSTW7/ZszGelXy6K99TsNDwuKat08zSHxrMNv/f70fRA8pxEB+iza0d0BEj/Nz7N1SSq5JUV+4ZRs5+PHx83bbhv/o8df1aWRkSO4ng35ntPZYjwlE0W2JRtPqwU+uEsu1HdfkzfktYelneany4vn2fJiTZbM8mH3cyuhUKJv6mzZYDjWcHWENd7oseFrMahHPgs/vtv58vGbfLGq6qz8gqhRPFMSG1NMduqLrJ3rn6TzynxqSIsvzcv2vRAhg+9NzVh7CfZgdpWmzofcCLpCvEHXxn32GJL8BfFUeZKVxaQW4TM6PvYdzZPzPIyY8ujezwsxpKcAh9Ty75VfH5H+cn/o58ypu+YL4VvI6NHrV3u7u7s7O5+SycPfj3nE0NyLalKQa/c6K/PmUfr67PiLR+nLrGnyJWGS/mQ+L6b09db57h3Sl0wmne6vBcF/9/Ezo0oYpS+IW4MPwu/JHl0Uy6zstbNfuPZHX3z54s23n/8+XksZ8fNqSg1vjbSMWF56/CablDkj9ubJvU8P9u8T29mPHrNauct+1Gw9bfnDsxdP2X2yH2AWEXLwHyenZycvX33BesV+aN4XjSfhzHW19v5+LQOSznia5VOnJ4/eGF2lfwffelr0CCHCZR629r8felHJuPltJVtgxsk237/RjEskOGTGEbl9xc62Fzbube/ueI07bSiSW2TkHZvo8LhpqmnB8qk6feZoeDY72n14f3fv051dq/JnlukjbbrfKJw32cXR2bdPjo+PDRh8EsLx2/S+IMFl66ysBMF1f5svWZDOlrMis9+LbHl/yET0G+kE6SedBjSMal0LVzJx+C+G/ZqIl7fXaXWe8jvL1BMoUmHr82zarmuKyGnk7jUPhPT89eAo1lawfX79goKTeXntiX3AzbFPBVxfX/QZ2X71eV2tVz2V5T6NtIwqr/63nTeZbH3U3HeR9kPj6TQwfAhn7Oh3t9zHfz42H8pf3lfybthc4dnwkySAJND/0woEKUs1XJ1PHn/3NVPu7c7vn+2fP8wOHtzbnmTZp9v7GYl2tjOdbk8n0/v37u3tPjjIJwRe2sOnf1kVy7Y52tu7z/68/vmYwO6iJ/75+GxBdpU7ZbrR551PHn87a07ftaoojkjawg8emzmKuN7DSNzawHnT3WPhwenexII8deJpyyx+02r4azkBHfu/UeHepOBuZqq7G+bsdb6iTHFbuUDWfiCG3okK/5mevRi/On5CpHvkaykz3FtrsnQLpLmjrkPXu+CR/Sz3h7Gzjxzzhx5JDyBHp43/1g0v2LbieZ7c+/T+/R3bQt2lalVM4x4ZNatqQjhs4d7Y2FjbiZv2knreeaDfSr/wspHV7djF9GWdL4r1IjXfcw6k0zJ4+VbvuVeMP3h27FoIRl/WM0qc7IJb8ctjE8I0Ehl1AiZSZbOjk2+/+Pz3OT1+RVoMnoln4k7mFOflzdbLvJ6O0i9p0eT498mzGo63bwi9VRLrRcpkuTDB+9Ti5BSMdkTKp/eVbQ0npteOPRsZ6o4ds0pu9SUlGlm7fL0oh5PGmWY/naLhTLSveHsfGEURfGGg8eRzLGq8ff6j7++rD2l8ee9b8Y2/njff/dubyA1fWaSdYo9mxyJ6f3MWreNaRxt/mPvtzV7/a2Kf3vf6mecee38aBuj6vd5nzr21s2i9zfAv+2bMTRz6vP+SlZX4p1FutF5A/FPbieeZ4U/zs+uw4bNvwmUDHOfw7HyQC3Z7m4xe7SfCHKG56nzm/WnlNzAvwSf2D9O2Zwq6H/p/m5dYtfFkGYWOP84a86cZpPcJfXuSldN1ieWIXrP+VxZ0hwshqV+eH8+wQh6X0KAFLY/UtajCpS6zv16vKJ9mc/fDDXhdTViDJ/GF5Lu8T7wWZ0/D7+lv71tYhuBrNhVfNXnNHqx+Jd7sWYNFBG4lVBV1owlKfOQtCJMSvix0Mr77+rSuq9pMkv75BeXaiBf92QqanTWSmbP5RveBFQxnvJ4W5+e/D/mav7dL8ZsPBHEHBX88vhu189ZiNgHX6DrAN8s0G/yGWOufXwyGL/w/vx63vU9s6176BhnU6PSv61yxb7hzsLu7d6sU8purKv3uPM9ptRqfTauK3c2t8733yiNvBPP/6mRyHPMfZZTjXygtN79tItFvOJXxw8ko7+3s35hR1jY3ZZSf3ialjEY/yinfDk43w+tz7I9yyv8fzynv/v7T6d6DT2cPd7f3Zwf0z94e2d3JzoPt6c7D8z2yx/fO9z79UU75Rhb8f0VOecisDiaWe3r3PRPL9t0fJZZ/lFj+/15iee//PYllDR5+lFhWaGEqy7z/o8TyjxLLoa849Hn/pR8lln+UWP5RYvkbyvsJVUXdvFeqz/vzG8jb/Six/P9XBvumEsu3D3D/35tYpmf/4ddILH9RkRafXk+pASWF731AbrkP6f9D6WUP+R9lmONfKDk3v21C0m84sfFDyjDv7t2cYZY2N2aYn9wmw/zkRxnm28Lp5nt9jv1Rhnljhvn//Rnmvd9/dr5/sDt5uLOd45/9nDTBw93d2fbudLZ3fjA7P9+/d/6jDPONLPj/wgxzYFmHk8xd1fueSea9HyWZb9dfPyL35vFHSeZosvhnP8l87/89SWYNJH6UZFZoP0oy/yjJ/KMk84DrBjg/SjL7f5uXfpRk/uHkAIWqom7eK+3n/fkN5PB+lGT+/yuDfVNJ5tvHuP9vTjLv7Hx6qyTzy6xpcuKpOv3JfF5Q8Pc+eeXIyz+sVHIvDL9NKnlgsD9KIXe/+GGkkO/dznOVxvvbu/e+Mc8VeYzdvU9vTCFrm5tSyMe3yCAfd8D8KIH8owTy+2cUHXk2vGSSIF7GWBKN/Ryyn4DspYx7LyngbyIcOXp77/f37NQPP118+xjmZzvP5xsfxv1nub9+EOaZyx/lFX+O8or7/bzij8LQ/zdHCR399f/eUGDnYHd371ahQLgc9HpaVcg8v088MATh/9VBwaZh/ygy6H7x///IYG9n/8bIQNvcFBk8vU1ogEbyzY9igx/FBj9vYgMrYv3YYP/39wzXj2KDH8UGP79jg/s/ig3+vxUbdPTX/3tjA3r2H36N2OCLiiRrej1l6VZmfu/wIADy/6EIoTf4HwUJ3S9+HgQJu3s3BwnS5sYg4cltgoQnPwoSbgvnR0HC/2+ChL3hIOG+JuDYgv0oSPhRkPDzO0j49EdBwv+3goSO/vpZChL0l+dF01rlWj0lT7bN03eLctl89tHZ67PxSV5MwVUCoB4/WTfFkvo/XbZFS+985PyfN9UX1eX7vXz0OFteswP8riketfTLZx+9a2aPSDN/BBWv325sdv92zQ5u12z3ds3u3a7ZNzuE/ds183EzRpKnxk0Uydt7zZNw1ZflzPDv+7zsuNABIJ/93TQvP6+z1RzC+V4AVbNkrynyar/226+qK1K0+bv3evlIVJZ9WUCdVOV6sfz60Lz3jx4f1zW58hha817AeFzV1bKsstmrbHnxflTRCeEXiU8MZTnWJC6yfz9+VtRN+3sDc/1NPvl97Ce/j4RKvzcMj/zCf/8+RxzzyK8UlXm93Q3QNlag5SZEmufFomjfbzC7n947uGesRQiICLxaSUhw9n5CcHTy9IsX+TvyXD0IZGUnP02uggjj+0ATWSTjbN8nGVs2xcW8fV/Ezqf5+YOD/Qfb93bu39ve33s42c7u38u2s3wypWhzlk/3z0n+DHAyQ0V+9Z6dgL1e5eSwT/MF0VRN2vtCkHmn7APxEhZTj/4fvNt6E9p6AAA=</t>
        </r>
      </text>
    </comment>
    <comment ref="CD1" authorId="0" shapeId="0" xr:uid="{0B7A3531-DED2-42F2-A2E0-5FA16804402C}">
      <text>
        <r>
          <rPr>
            <b/>
            <sz val="9"/>
            <color indexed="81"/>
            <rFont val="Tahoma"/>
            <family val="2"/>
          </rPr>
          <t>mjMAAB+LCAAAAAAABADtvQdgHEmWJSYvbcp7f0r1StfgdKEIgGATJNiQQBDswYjN5pLsHWlHIymrKoHKZVZlXWYWQMztnbz33nvvvffee++997o7nU4n99//P1xmZAFs9s5K2smeIYCqyB8/fnwfPyIe/x7vFmV6mddNUS0/+2h3vPNRmi+n1axYXnz20bo939799KPf4+jx6btpXr7M6myRt9Q4pbeWzaN3TfHZR/O2XT26e/fq6mp8dW9c1Rd393Z2du/+3l88fz2d54tsu1g2bbac5h/Zt2Y3v/XR0eOT2eKLvM1mWZvJm599dPb6bHySF9On9NkX2TK7yOvxk3VTLPOmOV22RVvkDd6s86zNT55+8ZMysKO98afj3cd3e5+7lk/WRTmTdkFL+VzbUbf5m2KRH+3t7B5s7+xu7+682Tl4tHPv0f2d8d79T3/KvGgbPv5qNeuicn+8e//x3d4XrqnBBQ3Hu/teW8VG/vaw2dvZ3tmnqXqz+/DR/f1H93bHDw529h58+uAToLdjIHTR4lnV/tO7R4+fZ037Oq8viyk3e91mixVD39nfebizv/vp/YeP70Yb0cDdbB09fpVPsiafUTOakPeaPKDxZTl7lV8WBOAkL8v3f5+HdTxtMar3efeIJt57VwF9AA6f19lq/qZoy/y93j86e/EqXSxH6e+u+Dg4R4+fVXU+pSn4emi9yK++rJW4b1bP6es386Jur59m1+8P7Ksmr79cgVTv9+7R46fVsj0u87oVPlRGOWrrdf747sCX7qWnRTOl34vlOp8dnWdl478UfOneESCv8lWZTfNFvmx7L/ZbPP5uVb9tVvTnC9J7GPHT6mpZVtmMmL4tmraYNg5M75vHL+tqRYAJ6pOqnD2jjnSEkS8s6LMlzRE6flJVb7vQwy8fM18whxBXLDI7pt7nj1/Pq6svl+X16/WkmdbFJJ89fWJaR797DF2hb5+sm7ZaEBbuo8fymffJF1/cvaaHFEH3m8dP82mxyMqXIGxzdI8ABR88Pl631XnRnlTlerG0FO18+vi7NKg3+Ts7SPv34y9p4page7U8W5r2QunoV+ELr6or22f/C6aD9/FxMzVs2v+i2/gpfWZmsP8NTwpG+awoyaj60+F9GjLG63mee6zb++YxVPIzmOmjJ9fo8/Fd98ljYk4SEPr0CCodBmxn983OziP+H/Vsv358upzxLzs73ChsZ758/GK9+HJCSuCSx3S0S991PnpMoyiflNnyLX363aKdvzg22Ee+eSxjHmzf/+4xiTsJ7DV/bOnif/b4bDkt17NcxPtsec5MCdxkGge/ftz76DkJ9tHjbHn95npFGr0pHrX0y2cfkUPzqGlrcpk+OppW62VbX0NhPL6rTW9657zOf9GavK7rZ+vl9KSa3f7NmYz0q2XR3vqdhocFPbVunuaQeFbht35/+j4IntOIAH0W7ejuAImf5ufZuiSN3JIev3A6tvPx4+PmbbeN/9Hjr+rSyMgRHM6GPM7pbDGekoUi05KNp9UCH9wl1+q7r8lL8trD0E7z0+XF82x5sSZDZvmw+7mVUCjRN3W2bDAca7c6whpv9NjwtdjTI2H2L9csjsLsFX37+G6n3eM3+WJV1Vn5BRGmeKbUNkaZLNYXWTvXP0n9lfnUUBlfmpfteyFuBvWbmrEik4GA71WwOh9yI4xGHEbXxn32GOP8gtirPMnKYlKLHBp1H/uOpsz5IEZieXTv54+YWaAIhzT075VfH5Eqc3/o58y0u+YLYWGI69HrV3s793YP9g/I+uHvxzziL+49Sp/QbKUUE8yKNm2r9KRaLPJ6WmRl+pqmoqofpV+2c3LASXEykVR1fY33/TcfPzMahdH5gpg2+CD8nszSRbHMyl47+4Vrf/QFOSvz8tprKaN9Xk0B4b1Qdu89fpNNypxxe/Pk3qcPdshJcB89ZgVzlx2q2Xra8odnL56yI2U/wCQiKOE/Tk7PTl6++oI1jP3QvC+6TwKe62rt/f1axiSd8SzLp05jHr0xWkv/Dr719OkRgojLPGztfz/0olDkhreVbM5i7z68T1b63o0GXWLFTjtr0BHbfcVedxBY7jz0GnfaUKy3yMhNNvHjcdNUNNtAUrX7zNHwjMJakpTdhzu7VvnPLNdH2nS/UThvsoujs9/ryydPDBR8EILxmvQ+J6llK62MBKl1f5svWZLOlrMis9+LcHl/yDT0G+n06CedBjSIal0LTzJp+C+G/SqH65SLDFXnqb7otfBaSyc3vqK4WHn1ebAvzQGHxj5VQf/yxZtvP/994i92e/y8rtarniZyn0ZaRnVS/9vOm6I2e2Ny30Xa63iGX9LRKBPB1dL43DIWf/Y4+EY+8r5XTum/qOBtqElMTkLm/2l5nvShmqbOJ4+/+5oJ+Xbn9/dMkX4IL/1lVSzb5uj+wX320PXPx/TuLsDxz8dnCzKPDJlpRZ93Pnn87aw5fdeqwB+R3IQfEKIrShGSjrexjP1ANLyjJ/+Znr0Y/17HxxRjPEppBvLr9PV6tcI0dFq7t2/9IrBhbyWYZMpQ1dfdd3oN/Vdv85Z9QbyBk3sPdu7v2RZqw6pVMe3jQhiHX7iGsTb6tVjKl2QpP/1Uv5Ve4Ocg9dZRTunLOl8U60VqvueAtNMyePlW77lXjEk+O3YtBKMv6xlFsTuIrfHLY+NEssE4a8yfhmO8T+hb8vWm6xKphF6z/lcWtKeKOGmD0Pv8eIacdjygDVpQaqOuxQVaamIcU17VJnsz/D1nxDyf94X4p74X7P4+exp+T39738JMBV+z3cKfrFr0K1EzZw3if3FhX4A27k/6Tmy1ycUSPbyELzlElwVNC37/7uvTuq7qqCJx35hmX5ADTcoBLxqy20Yys+Ju2yDCfWDU1/8L3O70e7/7ybePX3x+uvUlTWX6++RZfef7H+qLDwD9YTnoPcv8dR30DcT5kdfe/eLreu2f7t3Oa999sL27d1uvXRandvZ/5LX/yGv//4rX3kPtNl778EsRr/13jznsv/ugrx42f3833cpK303f/f339j7d3cmyyfb00/172/uz+w+3D/bzT7fP75+f7z7cu/cg2z+PevAPdr9RD77rwZs5UtH10+HDSNzamH2tIG0TC4ZT+E3r1a/rAHRs/UYlepPa6rBQJPa7u2HOfhSQsZ/4o4CsF5Dt9gMyWSzorCGQJz87Ovn2i89/n9PjV+TFw+57xqbvIWKZxjNG5I8RXi3cSeudyaQ459371GLjhPy4psw/gSimX9KiOTM2SVi/nX0VvoJ7KY29xe5ENzJVwarkhfzrhiUYJ+aCQ0+nBzhS8vVi7wMjx8EXBhpzBK/ZGAeb/+i72Oq2GffZ+1bc0a/nQHf/7oTYm/xd/t6q3mj8HdHMmxeeO95stPGHebze7PW/Jvbpfa+feT6p96dhgK6z6X3mfEo7i9YZDP+yb8a8uKHP+y9ZyYl/GuVGa6Tjn9pOPMcJf5qfXX8Kn72HRzWY+AQc54/sfJCHdHuTiV7tJ8IcodnqfOb9aeU3MDXBJ/YP07ZnH7of+n+bl1i18WQZLY8//j+WdtPO/9+cdxOqirp5r1Sb9+c3kFLzjNfT4vz89yFX8Pc2rd0HgriDgj8e340af2sxm4BrJBH6DTNN1JmItfsGWevnT0b39jHnz1KyV395XjSt1ezV07wk5zB9tyiXzWcfnb0+G5/kxRRaTADU4yfrplhS/6fLtmjpnY9EjcrrX1SXX/9l4o73fves+bKcGXK/z8uOMg4AeTvvpnn5eZ2t5qzA3wugrCWOUgp/QzBiBV7P87x9b6jGhryqrijeyN+918tHInj2ZQF1UpXrxfLrQ/PeP3p8XNfkcGFozXsB43FVV8uyymavsuXF+1FFJ4pfJP4xlOV8NfG1/fvxs6Ju2t8bmOtv8snvYz/5fcT5/L2P9sRB/b3l798HmQj5hFrc9Xu7G6BtdFnLTYg0z4sF+VbvNZgdo/BCIETc1Uq8zLP3E4yjk6dfvMjftY/vehDI95j8NHk7HKK8FzSRTwrL7Pskd8umuJi374vY+ezh7OD+vd3tvXsHe9v7n2bZ9mS2l2/n2f5kdm/3/HyaE9ktcNKkRX71np2AtV7l5NdO8wXRVLXy+0KQOXfR8tH/A7EeddSaMwAA</t>
        </r>
      </text>
    </comment>
    <comment ref="CH1" authorId="0" shapeId="0" xr:uid="{69C03DDC-CB6C-45F8-9EB1-8EF8B4A07163}">
      <text>
        <r>
          <rPr>
            <b/>
            <sz val="9"/>
            <color indexed="81"/>
            <rFont val="Tahoma"/>
            <family val="2"/>
          </rPr>
          <t>/msAAB+LCAAAAAAABADtvQdgHEmWJSYvbcp7f0r1StfgdKEIgGATJNiQQBDswYjN5pLsHWlHIymrKoHKZVZlXWYWQMztnbz33nvvvffee++997o7nU4n99//P1xmZAFs9s5K2smeIYCqyB8/fnwfPyIe/x7vFmV6mddNUS0/+2h3vPNRmi+n1axYXnz20bo939799KPf4+jx6btpXr7M6myRt9Q4pbeWzaN3TfHZR/O2XT26e/fq6mp8dW9c1Rd393Z2du/+3l88fz2d54tsu1g2bbac5h/Zt2Y3v/XR0eOT2eKLvM1mWZvJm599dPb6bHySF9On9NkX2TK7yOvxk3VTLPOmOV22RVvkDd6s86zNT55+8ZMysKO98f3x7v3Hd3tfuKZP1kU504bj3X2vrXyjLann/E2xyI/2dnYPtnd2t3d33ux++mjn00f3H44/3d/d2bm398nOwaOdHQPBvqEQmJTaf3r36PFXq1kc2d4XrmkP2c432tJDdm9ne2efJvPN7sNH9/cf3bs/3js4+PThvQODbOcNhdBF9nnWtK/z+rKYcrPXbbZYMfSd/d17u3u7O3sPHt+NNiJyuPk8evwqn2RNPqNmNGXvNb1A48ty9iq/LAjASV6W7/8+D+t42mJU7/Pu0e7ju967CugDcPi8zlbzN0Vb5u/1Prhv7zNitlEKscFvipgDePT4WVXnU5qLr4ffi/zqy1qp/Gb1nL5+My/q9vppdv3+wL5q8vrLFWj2fu8ePX5aLdvjMq9bYUjlmKO2XueP7w586V56WjRT+r1YrvPZ0XlWNv5LwZfuHQHyKl+V2TRf5Mu292K/xePvVvXbZkV/viAViRE/ra6WZZXNiPvbommLaePA9L55/LKuVgSYoD6pytkz6khHGPnCgj5b0hyh4ydV9bYLPfzyMfMFcwhxxSKzY+p9/vj1vLr6cllev15PmmldTPLZ0yemdfS7x1Aa+vbJummrBWHhPnosn3mffPHF3Wt6SCN0v3n8NJ8Wi6x8CcI2R/cIUPDB4+N1W50X7UlVrhdLS9HOp4+/S4N6k7+zg7R/P/6SJm4JulfLs6VpL5SOfhW+8Kq6sn32v2A6eB8fN1PDpv0vuo2f0mdmBvvf8KRglM+KkuyvPx3epyFjvJ7nuce6vW8eQzc/g0U/enKNPh/fdZ88JuYkAaFPj6DbYeh2dt/s7Dzi/1HP9uvHp8sZ/7Kzw43CdubLxy/Wiy8npAQueUxHu/Rd56PHNIrySZkt39Kn3y3a+Ytjg33km8cy5sH2/e8ek7iTwF7zx5Yu/mePz5bTcj3LRbzPlufMlMBNpnHw68e9j56TYB89zpbXb65XpNqb4lFLv3z2Efk+j5q2Ju/qo6NptV629TUUxuO72vSmd87r/BetyUG7frZeTk+q2e3fnMlIv1oW7a3faXhY0FPr5mkOiWcVfuv3p++D4DmNCNBn0Y7uDpD4aX6erUvSyC3p8QunYzsfPz5u3nbb+B89/qoujYwcwTdtyDmdzhbjKVkoMi3ZeFot8MFd8rG++5rcJa89DO00P11ePM+WF2syZJYPu59bCYUSfVNnywbDsXarI6zxRo8NX4s9PRJm/3LN4ijMXtG3j+922j1+ky9WVZ2VXxBhimdKbWOUyWJ9kbVz/ZPUX5lPDZXxpXnZvhfiZlC/qRkrMhkI+F4Fq/MhN8JoxHN0bdxnjzHOL4i9ypOsLCa1yKFR97HvaMqcD2Iklkf3fv6ImQUKhkhD/1759RGpMveHfs5Mu2u+EBaGuB69fnXw4P7+wc6n5CfzB495yCeE1HqR1+nLmrzm9Iyk4B1pSKaG6qgN7fwWj58ZFcHgvyAuDD4Ivyc7c1Ess7LXzn7h2h99Qd7HvLz2Wgr2z6spNRwegnz/+E02KXPG4c2Tvb0He/ceEg3ch49ZN9xlX2i2nrb84dmLp+wD2Q9AfwQW/MfJ6dnJy1dfsHKwH5r3RW1J0HJdrb2/Xwv20hlPkHzqlN3RG6Nw9O/gW08VHiEQuMzD1v73Qy8KTW54Wwnn2+Ldvo2N2GKJ9+4N2GLEZ1+xwxwGh/e8xp02FK8tMvJwTQx43DTVtGDJUsU8czQ8mx3d+/T+vZ0HPMP2M8PIsUbdrxTSm+zi6OzsO5+fHn9+jOfpSwMP34QAY217DUgI2egqc0EG3d/mS5Yj4t8is9+LaHl/yNT0G+mU6SedBjSsal0LnzK5+C8RbOJC0pupCwrSL8/PiadpwK6V94YK3W1eU5ys1Pr82ZfpgHtjnwq4L7588ebbz3+f+IvdHj+vq/Wqp4/cp5GWUc3U/7bzJlOpPyb3XaS9jmf4JR2NMhM8KBt/WxbjTx93vpMPvRYCKfqydmLjSBICauD/aWWCNKbanc4nj7/7msn5duf39+2Mfgof/GVVLNvm6OAeu9/612N6dxfg+OfjswXZPobMFKPPO588/nbWnL5rVSUckRSFHxCiK0oVtpULVOwHYgUcVfnP9OzF+OyY4odHacyKPEodxTqvO3BfHxLwZWfFl+vzkpXbzWB67/rQviYgC0NchhO2lgcPbBu1l9WqmEZwpqGF37iW0Ub6vVjml/ce7O7s6rfSDxwiJOs6ao/GkS+K9SI133Pk2mkZvHyr99wrxgE4O3YtBKMv6xmFu7sIwvHLY+Ntsnk6a8yfhvu8T+hbcgqn6xI5h16z/lcWtKfcOLuDGP38eIY8eTzyDVpQDqSuxbVaarL99XpFnrIN0IcbcO7M845fiCfr+8vu77On4ff0t/ctLGDwNZtE/MmaSr8SrXXWIFMgzu4LEMf9Sd+Ja2DSt0QQL0dM/tdlQfOC37/7+rSuqzquldxXpt0X5GuTqsGbhvC2kcyteOY23nAfGGX4DXjoezufPrz/6f3QQX95BmHd2V09guiuEbWS3YV+ppHzZzD0ysG+x367F//f4cLfDteu+hXN8eTeg4O9T3/k0b+fR7/78ODh7T36vffz6IPGAx79EVRrOskpQM/T72TLdVZfgwc+TYsmvciXOeLn5UWKSPgiJQ6JcEaatSkNhA1ZCjWdXlEInpbF8i1eOs+mZPrT6jzdH396b/wbJwNQ+KUQTiMK5uzpI/ri/r17B7BN1s+4TSRC9H24yybNftQLRFybjXHI8enxTeEHN/n/TtTxPJvQH+mTNa1MrtPPKzI9S6xnYK4UyKbo471e/1EU8rMQhZi1v1gUYr4bjEJ2dj/78CjEClY/Ctn9/T1b2g9C7u0/+AajkN/nm4lCTjfEDhtM4m3Ckg8F/XXilD7cD45YbgDZjV1IZT/Y+1HkEkQuez+KXP6/Fbl0NNn/7wKXdOt8987Xjl707R9WCNMz+e8dwnjD/VEc0/3iZzuO2X2wvdtpNxzHoPHe9t7DH8UxP4pjfhTH/NzEMT3UbhPHDL8UjWP+X72asvf77z/49P7BNMu3Hz64f297f/9hvp3Npjvb08mn+3uf3ns4m93b/7kIcczEqZwvSfktMuG1YSRubZq/Viy7iS+jgek3bUPe233peC4bNe5NOq7DQpHg+O6GOftRxBqD+6OI9ec+Yt3vR6xHj7/I2rn588uVfkhScvz0O69fPj87Of29SWOxn+IZwderkqZmKzZTiCF8c0keMCHZ0nxJX/ZvDXjEqdoz4c5PZuUaUZBbYpJP2H0/en366uz0NRGbA6a7HXh3/b7E8xZucDGV96klgtNtx7OfJh6D00Cqr/etfQFeVKwpe1dC4R1LalUd1ZcrOK/5BwSGjiRqoVg5RqYgGgNG2/2wor3NC1aDQ4jEdbyK/vDBjyK794vsyNr2c0TvbZUHIrvdvZsjOyHnzRHSvU/v39t5wDPsDHY3EPIabYyRvvP56fHnx3ievrwpWArb/n8najohLqzJKIIHiqYtpk365fk58fTmaOlWr/28i5Ju7yE78rzvas//q6Oknd/ftzP9WOjg3jcYCr34ZlZ7jjc4uI5it3GV3xPS1/GMHZgP9IejgLpeMFvLgwe2jdrLn+d+8O6PVm7+v7Vy09VKPytLN56L/rQ4P/99KKT/vU1r94EMz0HBHxKI9IIoGxc0AW+19fobZi1A3RyRRZjxR6z4tVjx9mnEnxUmNbb8A8LID1tfpH/27nzYIqOC+GHFnt/QSqM38EhY+qPlxq8RlH4zqeIfLTeCuKoqf7TceOvA+fn7rBf2A+j3ev3nXSD9s7/c+LvHIujffTB0Dpt/ozHzvd9/b7I32zsgvXOe3/90e/9gsrP98Dyfbk/2Hu5+uptPzmfZwx+tLN7Igv/vXFlk6/+zuLwY4awfLS+WH7IW+HXSKTeA7CZWfrS82E+r3P/R8uKPlhd/tLw4+3kYyf1oefGm4Chs+/+dKOlW64T96OhWr/28i4pu7yY78vxoefHrxkM/Wl78AH/4R8uLX9sP3v3R8uL/t9Z0/r+5vDgUWZ18+8Xnv8/p8at+WHUyz5YXebP1Mq+no/RLms/j3yfP6uGQyjmiIvC3DXS0oxujnF67n80QB4MBW7KYuMCE59SPMHofGJsefGGgsTrBHzZg4D/6IYO6oSYc8L79kICg+3dHHQx8ZZF2LnpUV0Q8+Gi7IQ8+2vjDPHhv9vpfE/v0vtfPPH/a+9MwQNdR9j5j6APecfiXfTPmeQ593n/Jykr80wg3ei5h/50AM8+vw5/mZ9fdw2ffhMMHOM6d2/kg3+72vht6tZ8Ic4SuUOcz708rv4GjEnxi/zBtfSfBEdr70P/bvMSqjSfrRy7Cz6aLIFT9Gl6B9+f/G42/tZhNwDVtvf7mmWZjOjb9hRftYTrsWcTg/fxiwW/KS739MuPPiv9qf3lO+RznlD3NS3IV03eLctl89tHZ67PxSV5Moe4EQD1+sm6KJfV/umyLlt75SPStvP4FrZu/18tHj7PlNbtX75riUUu/fPbRu2b2iIzKR0eUPdBvNzbb95pZAQUmDi/ivPdCS4j4ZTkzM/k+LzuiOwDkcb2b5uXndbaasxF5L4Ameh/x6qbE8SE8MUmv53nevjd4Y9BeVVesBN7r5SORbvuygDqpyvVi+fWhee8fPT6ua/L+MLTmvYDxuKqrZVlls1dQaO/1ts4Yv0iMZCjLiwHEZvbvx8+Kuml/b2Cuv8knv4/95PcRT/j3BqPKL/z374NplU+oxV2/t7sB2kZhttyESPO8WJCj916D2f30HpJxMUBE4NVK3N6z95OSo5OnX7zI39GalgeBnKHJT5P7JdL6PtBEWClOtO+TEC6b4mLevi9i57OHs4P793a3KZ+1t73/aZZtT2Z7+Xae7U9m93bPz6c5kd4CJ41d5Ffv2QnY61VOjvY0x8Keav/3hSDz7i1F/j9k8GSR/msAAA==</t>
        </r>
      </text>
    </comment>
    <comment ref="CP1" authorId="0" shapeId="0" xr:uid="{AE583CC0-0365-4D40-879F-C2F50A150338}">
      <text>
        <r>
          <rPr>
            <b/>
            <sz val="9"/>
            <color indexed="81"/>
            <rFont val="Tahoma"/>
            <family val="2"/>
          </rPr>
          <t>2jMAAB+LCAAAAAAABADtvQdgHEmWJSYvbcp7f0r1StfgdKEIgGATJNiQQBDswYjN5pLsHWlHIymrKoHKZVZlXWYWQMztnbz33nvvvffee++997o7nU4n99//P1xmZAFs9s5K2smeIYCqyB8/fnwfPyIe/x7vFmV6mddNUS0/+2h3vPNRmi+n1axYXnz20bo939799KPf4+jx6btpXr7M6myRt9Q4pbeWzaN3TfHZR/O2XT26e/fq6mp8dW9c1Rd393Z2du/+3l88fz2d54tsu1g2bbac5h/Zt2Y3v/XR0eOT2eKLvM1mWZvJm599dPb6bHySF9On9NkX2TK7yOvxk3VTLPOmOV22RVvkDd6s86zNT55+8ZMysKO98f3x7v3Hd3tfuKZP1kU504bj3X2vrXyjLann/E2xyI/2dvZ2tnfube88eLP74NG9+4/26N2Hew929+9/snPwaGfHQLBvKAQmpfaf3j16/NVqFke294Vr2kO284227CC7T5P5Zvfho/v7j+59Or6/f2/33sGuQbbzhkLoIvs8a9rXeX1ZTLnZ6zZbrBj6zr29Bzv37u3v7j6+G21E5HDzefT4VT7JmnxGzWjK3mt6gcaX5exVflkQgJO8LN//fR7W8bTFqN7n3SManfeuAvoAHD6vs9X8TdGW+Xu//6yq8ylR+uv1/iK/+rJWGr5ZPaev38yLur1+ml2/P7Cvmrz+cgWKvN+7R4+fVsv2uMzrVthN+eGordf547sDX7qXnhbNlH4vlut8dnSelY3/UvCle0eAvMpXZTbNF/my7b3Yb/H4u1X9tlnRny9IAWLET6urZVllM+LttmjaYto4ML1vHr+sqxUBJqhPqnL2rHKdRr6xsM+WNEno+UlVve2CD798zHzEHEVsscgs/N7nj1/Pq6svl+X16/WkmdbFJJ89fWJaR797DJ2gb5+sm7ZaEBbuo8fymffJF1/cvaaHBL77zeOn+bRYZOVLULY5ukeAgg8eH6/b6rxoT6pyvVhaknY+ffxdGtSb/J0dpP378Zc0c0sQvlqeLU17YaboV+ELr6or22f/C6aD9/FxMzV82v+i2/gpfWZmsP8NTwpG+awoybz60+F9GjLG63mee7zb++YxVO8zGOyjJ9fo8/Fd98lj4k6SEPqUlDfZhZ1d+t+bnZ1H/D/q2X79+HQ54192drhR2M58+fjFevHlhLTAJY/paJe+63z0mEZRPimz5Vv69LtFO39xbLCPfPNYxjzYvv/dY5J3kthr/tjSxf/s8dlyWq5nucj32fKcmRK4yTQOfv2499Fzkuyjx9ny+s31ijR3Uzxq6ZfPPiLX5lHT1uQ8fXQ0rdbLtr6Gxnh8V5ve9M55nf+iNflf18/Wy+lJNbv9mzMZ6VfLor31Ow0PC4pq3TzNIfGsw2/9/vR9EDynEQH6LNrR3QESP83Ps3VJKrklRX7hlGzn48fHzdtuG/+jx1/VpZGRI7ieDfme09liPCUTRbYlG0+rBT64Sy7Ud1+TN+S1h6Wd5qfLi+fZ8mJNlszyYfdzK6FQom/qbNlgONZwdYQ13uix4WsxqEc+Cz++2/ny8Zt8sarqrPyCqFE8UxIbU0x26ousneufpPPKfGpIiy/Ny/a9ECGD703NWHsJ9mB2labOh9wIukK8QdfGffYYkvwF8VR5kpXFpBbhMzo+9h3Nk/M8jJjy6N7PCzGkpwCH1PLvlV8fkf5yf+jnzKm75gvhW8jo0etXezsH9x/s3SeTh78f84jhnxUXy/RNta6B0nFdF5c0mHTrfPcOqUemis7ubV7wmz5+ZhQFd/gF8WLwQfg9WZuLYpmVvXb2C9f+6IsvX7z59vPfx2sp43leTanhEI4yHmnz+E02KXPG482Te59+uk/xifvoMeuIu+wUzdbTlj88e/GUfSH7AaYE8QP/cXJ6dvLy1ResJOyH5n1RXxKbXFdr7+/Xgr90xnMmnzqld/TGKB79O/jWU4lH8Pcv87C1//3Qi0KRG95Wsjmju/vw4AHHljfYZAnrhmwywrCv2HP2YsC97b0dr3GnDYVli4xcXRPqHTdNNS1Y2FRBzxwNzygC3d3fv7+3s2v198yydKRN9xuF8ya7ODr7iafHBgj+DqG4Fr2PSQLZzCobQQLd3+ZLlpmz5azI7PciRt4fMgn9Rjo5+kmnAQ2BBEE4kgnDfzHsL4olCUh9nVbnKi3kN3vfe22lixteUDysVPrc9wXFDfPy2pPZgDdjn2qfPWHvs6X96vO6Wq96+sZ9GmkZ1Tz9bztvCv16qLnvIu2HxtNpYPgKftLR7275if98bD6Uv7yv5N2wucKzkSHxM8mT/6dlb1J9alM6nzz+7mum3Nud3//TTyefHkwfTrfv7ew/2N5/ML2/ffDg00+3H57fnxwc7H66P81hBaU93O2XVbFsKYZ6eJ9dbf3zMYHdRU/88/HZgkwed8p0o887nzz+dtacvmtV7I9IfsIPHps5injFw0jc2jp5091j4cHp3sSCPHUvKV8F71Lm8ZtWq7cx2R1rvVFf3qSjbuaiuxsm6XW+oqxtW7mg0n4gdtrJBv+Znr0Y/8QTivUepUODe5ROrlNBkXpT2941/4z7B0ME/uxzeliKahwGhiF23vGhvCcA+654eifkz+zesy3Uo6lWxbSHYYo2VU2jCb92zYdbaiPxoV7e+/T+zj39VnqEP4v8acdwpS/rfFGsF6n5nrMNnZbBy7d6z71inLWzY9dCMPqynlGKYhe8iF8em2ChkRikE5qQZpodnXz7xee/z+nxK1JKcBs8i3Uyp4gqb7ZIkKej9Etanjj+ffKshhPs2zVvPcK6eDJNziH3PrU4OX2hHZEu6X1lW8PL6LVj10OGumPHrHJZfUkpPVYVXy+e4PRspnlGp0Y45+vr0d4HRg0EXxhoPPkc9RlXnP/oO+Pq4BlH2/tWHNev52p3//YmcsNXFmmnpaN5qIgS35yv6vi90cYf5ht7s9f/mtin971+5vmv3p+GAbqOqfeZ8z/tLFrnMfzLvhnz+oY+779kZSX+aZQbrVGPf2o78Rwt/Gl+dv0vfPZNeGCA4/yXnQ/yqG5vcdGr/USYIzRcnc+8P638BrYl+MT+Ydr2TEH3Q/9v8xKrNp4so9Dxx1lj/jSD9D6hb0+ycroukfjvNet/ZUF3uBCS+uX58Qxr0XEJDVrQQkRdiypc6oL26/WKMlc2Sz7cgFewhDV4El9IZsn7xGtx9jT8nv72voVlCL5mU4E/2R3Vr8Q1PWuQrudWQlVRN5oKxEfe0isp4ctCJ+O7r0/ruqrNJOmfX1BWi3jRn62g2VkjOTCb2TtrzAdWMJzxelqcn/8+5En+3i6Zbj4QxB0U/PH4btTOW4vZBFyjGfdvlmk2+A2x1j+/GAxf+H9+PW57n1DVvfQNMqjR6V/XuXrPZO375Gl/eCnaXqz8oxTt/7tTtHu3c0Ol8b3tvQffmBv6oxTtj1K0P2sp2tvn7DwaDr9k8hNeTtak8vp52jDJ10vMRl5U8N9EvHD0dvf39wzJDz8te/sg48OTcL7JYOw+GGI/0nnPrJxRxz9K63li87OX1tvrp/V+FAX+v9lJ72innyVPXH95TlJmVWf1NC8pJZu+W5TL5rOPzl6fjU/yYgquEgD1+Mm6KZbU/+myLVp65yPnr7ypvqgu3+/lo8fZ8pod1ndN8ailXz776F0ze0R69yMwrn67sdnu+zczhoERdugTF74X9kLrL8uZmdX3ednNjQNAnue7aV5+XmerOVj2vQCqvGWv53nefu23X1VXpH7yd+/18pEIsn1ZQJ1U5Xqx/PrQvPePHpMhILcUQ2veCxiPq7pallU2e4UEw3u9rRPCLxKfGMpyxERcZP9+/Kyom/b3Bub6m3zy+9hPfh9x+H9vcLX8wn//PhQ2aJhALe76vd0N0Da6seUmRJrnxYLSqu81mN1P7x3cMzo0BEQEXq3EGT57PyE4Onn6xYv8Xfv4rgeBbM/kp8mAijC+DzSRRTJZ9n2SsWVTXMzb90XsfJqfPzigLMe9nfv3tvf3Hk62s/v3su0sn0wf3t+b5dP9c5I/A5yUc5FfvWcnYK9XOTmp03xBNFVF/74QZN7ditjR/wOiy3tS2jMAAA==</t>
        </r>
      </text>
    </comment>
    <comment ref="CS1" authorId="0" shapeId="0" xr:uid="{E5CDBE30-E3DD-4270-8283-E1538452AC55}">
      <text>
        <r>
          <rPr>
            <b/>
            <sz val="9"/>
            <color indexed="81"/>
            <rFont val="Tahoma"/>
            <family val="2"/>
          </rPr>
          <t>0TQAAB+LCAAAAAAABADtvQdgHEmWJSYvbcp7f0r1StfgdKEIgGATJNiQQBDswYjN5pLsHWlHIymrKoHKZVZlXWYWQMztnbz33nvvvffee++997o7nU4n99//P1xmZAFs9s5K2smeIYCqyB8/fnwfPyIe/x7vFmV6mddNUS0/+2h3vPNRmi+n1axYXnz20bo939799KPf4+jx6btpXr7M6myRt9Q4pbeWzaN3TfHZR/O2XT26e/fq6mp8dW9c1Rd393Z2du/+3l88fz2d54tsu1g2bbac5h/Zt2Y3v/XR0eOT2eKLvM1mWZvJm599dPb6bHySF9On9NkX2TK7yOvxk3VTLPOmOV22RVvkDd6s86zNT55+8ZMysKO98f3x7v3Hd3tfuKZP1kU504bj3X2vrXyjLann/E2xyI/2dvZ2tnfube88eLP76aOdvUf7O+N7O7v37j84+GTn4NHOjoFg31AITErtP7179Pir1SyObO8L17SHbOcbbdlBdp8m883uw0f39x/dezh+uL9z797BPYNs5w2F0EX2eda0r/P6sphys9dttlgx9J393Xu7O7sPdu89vhttRORw83n0+FU+yZp8Rs1oyt5reoHGl+XsVX5ZEICTvCzf/30e1vG0xaje592j3cd3vXcV0Afg8HmdreZvirbM3/v9Z1WdT4nSX6/3F/nVl7XS8M3qOX39Zl7U7fXT7Pr9gX3V5PWXK1Dk/d49evy0WrbHZV63wm7KD0dtvc4f3x340r30tGim9HuxXOezo/OsbPyXgi/dOwLkVb4qs2m+yJdt78V+i8ffreq3zYr+fEEKECN+Wl0tyyqbEW+3RdMW08aB6X3z+GVdrQgwQX1SlbNnles08o2FfbakSULPT6rqbRd8+OVj5iPmKGKLRWbh9z5//HpeXX25LK9fryfNtC4m+ezpE9M6+t1j6AR9+2TdtNWCsHAfPZbPvE+++OLuNT0k8N1vHj/Np8UiK1+Css0RqYrwg8fH67Y6L9qTqlwvlpaknU8ff5cG9SZ/Zwdp/378Jc3cEoSvlmdL016YKfpV+MKr6sr22f+C6eB9fNxMDZ/2v+g2fkqfmRnsf8OTglE+K0oyr/50eJ+GjPF6nuce7/a+eQzV+wwG++jJNfp8fNd98pi4kySEPj2C6t7e2aX/vdnZecT/o57t149PlzP+ZWeHG4XtzJePX6wXX05IC1zymI526bvOR49pFOWTMlu+pU+/W7TzF8cG+8g3j2XMg+373z0meSeJveaPLV38zx6fLaflepaLfJ8tz5kpgZtM4+DXj3sfPSfJPnqcLa/fXK9IczfFo5Z++ewjcm0eNW1NztNHR9NqvWzra2iMx3e16U3vnNf5L1qT/3X9bL2cnlSz2785k5F+tSzaW7/T8LCgqNbN0xwSzzr81u9P3wfBcxoRoM+iHd0dIPHT/Dxbl6SSW1LkF07Jdj5+fNy87bbxP3r8VV0aGTmC69mQ7zmdLcZTMlFkW7LxtFrgg7vkQn33NXlDXntY2ml+urx4ni0v1mTJLB92P7cSCiX6ps6WDYZjDVdHWOONHhu+FoN65LPw47udLx+/yRerqs7KL4gaxTMlsTHFZKe+yNq5/kk6r8ynhrT40rxs3wsRMvje1Iy1l2APZldp6nzIjaArxBt0bdxnjyHJXxBPlSdZWUxqET6j42Pf0Tw5z8OIKY/u/bwQQ3oKcEgt/1759RHpL/eHfs6cumu+EL6FjB69frW3u/Nwd/cBmTz8/ZhHDM29qCYFuXavszJvHqWvz46/eJSeVItFXk+LrEx/Mp8XU/p+63z3DilMppPO99cD4b/8+JlRJozUF8SvwQfh92SRLoplVvba2S9c+6Mvvnzx5tvPfx+vpYz5eTWlhrfHWsYsbz1+k03KnDF78+Tepwf794nz7EePWbPcZVdqtp62/OHZi6fsQdkPMJGIOviPk9Ozk5evvmDVYj8074vSk4jmulp7f7+WEUlnPNPyqVOVR2+MutK/g289RXqEKOEyD1v73w+9qHTc/LaSLbDkZJ7v32jJJRgcsuQI3r5if9uLHPe2d3e8xp02FMwtMnKQTYB43DQVTTOQVLU+czQ8mx3tPry/e39/Z9dq/Zll+0ib7jcK5012cXT27ZPj4ycGDD4J4fhtel+Q7LKBVlaC7Lq/zZcsSWfLWZHZ70W4vD9kIvqNdIL0k04DGka1roUrmTj8F8N+TcTL2+u0Ok/5nWXqSRRpsfV5Nm3XNQXlNHL3mgdCev56cBRrK9k+v35B8cm8vPbkPuDm2KcCrq8w+oxsv/q8rtarns5yn0ZaRrVX/9vOm0y2Pmruu0j7ofF0Ghg+hD929Ltb7uM/H5sP5S/vK3k3bK7wbARKEkAS6P9pBYKUpdquziePv/uaKfd25/ffn+QPd+5n0+2Hu5/ubO/fz3e2Dx48nGzvTw4ezrLJdG93Amsr7eHWv6yKZdsc7e3dZ5de/3xMYHfRE/98fLYg08qdMt3o884nj7+dNafvWlUURyRt4QePzRxFvO9hJG5t4bzp7rHw4HRvYkGeOnG2ZRa/aTX89dyAjgewUePepOFu5qq7Gybtdb6ibHFbuWDWfiCW3skK/5mevRi/On5CtHvkqykz3lursnQLtLmjvkPXveCR/Sz3h7GznxzziB5JDyBHp43/1g0v2LbifZ7c+/T+/R3bQv2lalVM4z4ZNatqQjhs4d7Y2FjbiZ/2knreeaDfSr/wtJHZ7RjG9GWdL4r1IjXfcx6k0zJ4+VbvuVeMQ3h27FoIRl/WM0qe7IJb8ctjE8Y0Eh11gibSZbOjk2+/+Pz3OT1+RWoMroln407mFOvlzdZLkrtR+iUtnBz/PnlWw/X2LaG3UmLdSJksFyp4n1qcnIbRjkj79L6yreHF9NqxayND3bFjVsmtvqRkI6uXrxfpcOI40wyoUzScjfY1b+8DoyiCLww0nnyOR427z3/0HX51Io0z730rzvHXc+e7f3sTueEri7TT7NEMWUTxb86kdXzraOMP87+92et/TezT+14/8/xj70/DAF3H1/vM+bd2Fq27Gf5l34z5iUOf91+yshL/NMqN1g2If2o78Vwz/Gl+dj02fPZN+GyA4zyenQ/ywW5vk9Gr/USYIzRXnc+8P638BuYl+MT+Ydr2TEH3Q/9v8xKrNp4so9Dxx1lj/jSD9D6hb0+ycrousSTRa9b/yoLucCEk9cvz4xlWyeMSGrSgJZK6FlW41KX21+sV5dRs/n64Aa+tCWvwJL6QnJf3idfi7Gn4Pf3tfQvLEHz9JruQ79mF1a/EnT1rsJDArYSqom40SYmPvEVhUsKXhU7Gd1+f1nVVm0nSP7+gfBvxoj9bQbOzRrJzNufoPrCC4YzX0+L8/PchX/P3dml+84Eg7qDgj8d3o3beWswm4BpdC/hmmWaD3xBr/fOLwfCF/+fX47b3CW7dS98ggxqd/nWdqw9OI39YBvmHlzzuReA/Sh7/fy15fO92zqs03t/evfeNOa8/Sh7/KHn8/6Lk8e2ziY48G14yeRAvWyxJxn7+2E8+9tLFvZcU8DcRkRy93f39PVP1w08V3z6M+dlO9fnGh3H/We6vH4d59vJHqcWfo9TiXj+1+KNI9P/NgUJHf/0sRQP6y/Oiaa1yrZ7mJaWF03eLctl89tHZ67PxSV5MwVUCoB4/WTfFkvo/XbZFS+985LyfN9UX1eX7vXz0OFtes/v7riketfTLZx+9a2aPSDN/BMbVbzc22/WaGZvAmDi8iL3eCy0h4pflzEzX+7zsiO4AkIP6bpqXn9fZag5efC+AKkjZ63met1/77VfVFemV/N17vXwkEmpfFlAnVbleLL8+NO/9o8fHdU2eK4bWvBcwHld1tSyrbPYK2Yv3elsnhF8kPjGU5cCKuMj+/fhZUTft7w3M9Tf55Pexn/w+Ehf83mBX+YX//n0outiVT6jFXb+3uwHaRum13IRI87xYUM72vQaz++m9g3tGOYaAiMCrlXjAZ+8nBEcnT794kb8jR82DQEZl8tNkGUUY3weayCLZIvs+ydiyKS7m7fsidj7Nzx8c7D/Yvrdz/972/h6lULL797LtLJ9MH97fm+XT/XOSPwOctG6RX71nJ2CvVzn5p9N8QTRVDf6+EGTe3XLb0f8DuZ6SltE0AAA=</t>
        </r>
      </text>
    </comment>
    <comment ref="CW1" authorId="0" shapeId="0" xr:uid="{841D0389-CF00-490C-B5F2-4CE286820072}">
      <text>
        <r>
          <rPr>
            <b/>
            <sz val="9"/>
            <color indexed="81"/>
            <rFont val="Tahoma"/>
            <family val="2"/>
          </rPr>
          <t>9CkAAB+LCAAAAAAABADtvQdgHEmWJSYvbcp7f0r1StfgdKEIgGATJNiQQBDswYjN5pLsHWlHIymrKoHKZVZlXWYWQMztnbz33nvvvffee++997o7nU4n99//P1xmZAFs9s5K2smeIYCqyB8/fnwfPyIe/x7vFmV6mddNUS0/+2h3vPNRmi+n1axYXnz20bo939799KPf4+jx6btpXr7M6myRt9Q4pbeWzaN3TfHZR/O2XT26e/fq6mp8dW9c1Rd393Z2du/+3l88fz2d54tsu1g2bbac5h/Zt2Y3v/XR0eOT2eKLvM1mWZvJm599dPb6bHySF9On9NkX2TK7yOvxk3VTLPOmOV22RVvkDd6s86zNT55+8ZMysKO98afj3cd3e5+7lk/WRTmTdkFL+VzbUbf5m2KRH+3t7O1s79zb3nnwZufg0e6DR/u74/v7Bz9lXrQNH3+1mnVRuT/evf/4bu8L19Tggobj3X2vrWIjf3ew2aeperP78NH9fWCzt3ew92D3/ieE3s6OgdBFi2dV+0/vHj1+njXt67y+LKbc7HWbLVYMfWdv92B3d3fn/oPHd6ONaOButo4ev8onWZPPqBlNyHtNHtD4spy9yi8LAnCSl+X7v8/DOp62GNX7vHtEE++9q4A+AIfP62w1f1O0Zf7e7z+r6nxKlP56vb/Ir76slYZvVs/p6zfzom6vn2bX7w/sqyavv1yBIu/37tHjp9WyPS7zuhV2U344aut1/vjuwJfupadFM6Xfi+U6nx2dZ2XjvxR86d4RIK/yVZlN80W+bHsv9ls8/m5Vv21W9OcLUm8Y8dPqallW2Yx4uy2atpg2Dkzvm8cv62pFgAnqk6qcPatcp5FvLOyzJU0Sen5SVW+74MMvHzMfMUcRWywyC7/3+ePX8+rqy2V5/Xo9aaZ1MclnT5+Y1tHvHkMn6Nsn66atFoSF++ixfOZ98sUXd6/pIYHvfvP4aT4tFln5EpRtju4RoOCDx8frtjov2pOqXC+WlqSdTx9/lwb1Jn9nB2n/fvwlzdwShK+WZ0vTXpgp+lX4wqvqyvbZ/4Lp4H183EwNn/a/6DZ+Sp+ZGex/w5OCUT4rSjKe/nR4n4aM8Xqe5x7v9r55DNX7DOb46Mk1+nx8133ymLiTJIQ+JeVNdmFnl/73ZmfnEf+PerZfPz5dzviXnR1uFLYzXz5+sV58OSEtcMljOtql7zofPaZRlE/KbPmWPv1u0c5fHBvsI988ljEPtu9/95jknST2mj+2dPE/e3y2nJbrWS7yfbY8Z6YEbjKNg18/7n30nCT76HG2vH5zvSLN3RSPWvrls4/IcXnUtDW5Rh8dTav1sq2voTEe39WmN71zXue/aE3e1fWz9XJ6Us1u/+ZMRvrVsmhv/U7Dw4KiWjdPc0g86/Bbvz99HwTPaUSAPot2dHeAxE/z82xdkkpuSZFfOCXb+fjxcfO228b/6PFXdWlk5AiOZUOe5XS2GE/JRJFtycbTaoEP7pIL9d3X5A157WFpp/np8uJ5trxYkyWzfNj93EoolOibOls2GI41XB1hjTd6bPhaDOqRz8KP73a+fPwmX6yqOiu/IGoUz5TExhSTnfoia+f6J+m8Mp8a0uJL87J9L0TI4HtTM9Zegj2YXaWp8yE3gq4Qb9C1cZ89hiR/QTxVnmRlMalF+IyOj31H8+Q8DyOmPLr380IM6Sl8IbX8e+XXR6S/3B/6OXPqrvlC+BYyevT61cHB3s7Dffi+/MFjHvLZcrYG92dlera8zJsWvsSjFCa/Iq/L+5CUJdNI5/q93/bfe/zM6BBG5Qti0+CD8HsyRBfFMit77ewXrv3RF+SezMtrr6WM9Hk1pYbvg7B76/GbbFLmjNmbJwcP9nc/JYazHz1mhXKXPajZetryh2cvnrLjZD/A/CHY4D9OTs9OXr76gjWK/dC8L7pOApnrau39/VpGJJ3xBMunTkMevTFaSv8OvvX05xGCg8s8bO1/P/SiUOSGt5VsgQF/cBsDvrez+3B7d2/AgCNm+4rdbC9g3NvePfAad9pQDLfIyC82ceFx01TTgiVTtfnM0fCMwtX7uwcPdg529qy2n1mWjzXqfqWQ3mQX7IH73+pnJ2JylUsgjO5v86URriKz34vceH9Yhu40UtrrJ50GhF+1roXheNz8F8N+mq9oOsD6aXWeeoLysiqL6XWaLWeQk0UlVtF704MinX9tUIq7FV2fIfuCHbBr7FMB98WXL958+/nvE3+x2+PndbVe9ZSS+zTSMqqe+t923mTK9cfkvou01/EMv6SjUbaDn0Us9ipdLC2j8mePg2/kI+975az+iwreBprE7yRx/p+W/Uk5qonqfPL4u6+ZkG93fn/fJOmn8NFfVsWybY52799j/1z/fEwv7wIe/3x8tiA7yaCZWPR555PH386a03etiv8RCVr4AWFKTJq1lYtk7Aei7x1B+c/07MX4yycUYDzyOdo3GJ23HJT3BgDs2I25wXIB6U47/81bvGTbi5NwQtZt54FtofatWhVTHxMP4/Ar1zTeShuIJX1579NP79/Xb6UnuEBIuXX0GymLfFGsF6n5ngPUTsvg5Vu9514xJvvs2LUQjL6sZxTV7iDWxi+PjX/JBuWsMX8aHvI+oW/JDZyuS6QWes36X1nQnnZiG4JQ/Px4hlx2PMANWlCqo67FQVpqQvz1ekW+cav+7PD3nCLz3OEX4rr6DrL7++xp+D397X1Lti78Gh/w96xt9CvRPGcN8gHi3b4Abdyf9J3YcpODJXp4iV6yIZcFTQt+/+7r07qu6rhucV+Zdl+Qc036gnOUSnfbSKZWXHEbYLgPjEr7Zlzy3Z2d27nk1+0sUBynZM/zFYHM17SS8UW+oPCHvl1Qo8Wq5Jzg1/XfP7yr/zc7+x8+uq6OF332ZG/v4b370J4/ig3eLzbY3fn/RGxA9mr3wb2D3QdmbLHYwGv0o9jgR7HBj2KDwdhgdzg22P39fdsYiQ12d4PY4P8tscGnA679rezNrQOIb6qXH0UZ/++KMnZ/FGUIwf4/EmV0tdTPUpShv8hak46zepqXeZu/1xKC82XeVF9Ul1//ZeKB9373rPmynBmivs/LjjIOAPmE76Z5+Tktqc/BMe8FULk94xXor/02rbaT8Ofv3uvlIxEj+7KAknX+rw/Ne5/WGOuafEoMrXkvYDwuXfN7RUuF70cVnRB+kfjEUJZjGeJf+zetmNdN+3sDc/1NPvl97Ce/j7jiv/fRnrjrv7f8/fsc7T48kE+oxV2/N7tUqX+L5mm5CZHmebEo3nOpbceorxAIEXe1En/07P0E4IgWbF/k78hGeRBI609+mgygLEe/DzSRQzIW9n2Sr2VTXMzb90XsfJqfPzjYf7B9b+f+ve39vYeT7ez+vWw7yyfTh/f3Zvl0/5xkzwAnvVjkV+/ZCVjrVU5+4pRjadWx7wtB5pwiW+KjltTA0f8DYZGvYvQpAAA=</t>
        </r>
      </text>
    </comment>
    <comment ref="DB1" authorId="0" shapeId="0" xr:uid="{674D1D18-0286-4740-B23A-96477469263D}">
      <text>
        <r>
          <rPr>
            <b/>
            <sz val="9"/>
            <color indexed="81"/>
            <rFont val="Tahoma"/>
            <family val="2"/>
          </rPr>
          <t>4ioAAB+LCAAAAAAABADtvQdgHEmWJSYvbcp7f0r1StfgdKEIgGATJNiQQBDswYjN5pLsHWlHIymrKoHKZVZlXWYWQMztnbz33nvvvffee++997o7nU4n99//P1xmZAFs9s5K2smeIYCqyB8/fnwfPyIe/x7vFmV6mddNUS0/+2h3vPNRmi+n1axYXnz20bo939799KPf4+jx6btpXr7M6myRt9Q4pbeWzaN3TfHZR/O2XT26e/fq6mp8dW9c1Rd393Z2du/+3l88fz2d54tsu1g2bbac5h/Zt2Y3v/XR0eOT2eKLvM1mWZvJm599dPb6bHySF9On9NkX2TK7yOvxk3VTLPOmOV22RVvkDd6s86zNT55+8ZMysKO98f3x7v3Hd3tfuKZP1kU504bj3X2vrXyjLann/E2xyI/2dvZ2tnfube/sv9m79+jezqO9g/Huw93dg4O9T3YOHu3sGAj2DYXApNT+07tHj79azeLI9r5wTXvIdr7Rlh1k92ky3+w+fHR//9E+vbt3cHCwa3DtvKAAurg+z5r2dV5fFlNu9rrNFisGvnPv3u7uzt49gIo2Imq46Tx6/CqfZE0+o2Y0Y+81u0Djy3L2Kr8sCMBJXpbv/z4P63jaYlTv8+7R7uO73rsK6ANw+LzOVvM3RVvm7/3+s6rOp0Tpr9f7i/zqy1pp+Gb1nL5+My/q9vppdv3+wL5q8vrLFSjyfu8ePX5aLdvjMq9bYTflh6O2XueP7w586V56WjRT+r1YrvPZ0XlWNv5LwZfuHQHyKl+V2TRf5Mu292K/xePvVvXbZkV/viD9hxE/ra6WZZXNiLfbommLaePA9L55/LKuVgSYoD6pytmzynUa+cbCPlvSJKHnJ1X1tgs+/PIx8xFzFLHFIrPwe58/fj2vrr5cltev15NmWheTfPb0iWkd/e4xdIK+fbJu2mpBWLiPHstn3idffHH3mh4S+O43j5/m02KRlS9B2eboHgEKPnh8vG6r86I9qcr1YmlJ2vn08XdpUG/yd3aQ9u/HX9LMLUH4anm2NO2FmaJfhS+8qq5sn/0vmA7ex8fN1PBp/4tu46f0mZnB/jc8KRjls6Ik6+pPh/dpyBiv53nu8W7vm8dQvc9gr4+eXKPPx3fdJ4+JO0lC6FNS3mQWdnbpf292dh7x/6hn+/Xj0+WMf9nZ4UZhO/Pl4xfrxZcT0gKXPKajXfqu89FjGkX5pMyWb+nT7xbt/MWxwT7yzWMZ82D7/nePSd5JYq/5Y0sX/7PHZ8tpuZ7lIt9ny3NmSuAm0zj49ePeR89Jso8eZ8vrN9cr0txN8ailXz77iDybR01bk+/00dG0Wi/b+hoa4/FdbXrTO+d1/ovW5H5dP1svpyfV7PZvzmSkXy2L9tbvNDwsKKp18zSHxLMOv/X70/dB8JxGBOizaEd3B0j8ND/P1iWp5JYU+YVTsp2PHx83b7tt/I8ef1WXRkaO4Hk25HpOZ4vxlEwU2ZZsPK0W+OAueVDffU3ekNcelnaany4vnmfLizVZMsuH3c+thEKJvqmzZYPhWMPVEdZ4o8eGr8WgHvks/Phu58vHb/LFqqqz8guiRvFMSWxMMdmpL7J2rn+SzivzqSEtvjQv2/dChAy+NzVj7SXYg9lVmjofciPoCvEGXRv32WNI8hfEU+VJVhaTWoTP6PjYdzRPzvMwYsqjez8vxJCe4htSy79Xfn1E+sv9oZ8zp+6aL4RvIaNHr1/t7ny6c7D3YOcBGT188pjHfPL58aP084qCqyXciPT03Spfzop2XeePUvK9cnJN0uMpKwrSl0wmne6v8b7/5uNnRpEwOl8QrwYfhN+TNboollnZa2e/cO2PviAfZV5eey1ltM+rKTV8P5Tde4/fZJMyZ9zePNnb33u485Bo6T58zJrlLrtSs/W05Q/PXjxlD8p+gIlE1MF/nJyenbx89QWrFvuheV+UnkQ019Xa+/u1jEo645mWT52qPHpj1JX+HXzrKdIjRAmXedja/37oRaHJDW8r4Zyp3n348ME2G/PNllxiwb0BS47g7Sv2t4Mo957fuNOGgrlFRg6yCRCPm6aaFiyiqtZnjoZns6N7Bw8OHt7f2Xtg1f7MMn6sUfcrhfQmuzg6e/bm5PTpk5Mnx8fHXz438PBNCDDWtteApJlNtjIXZNn9bb5k+Tojns7s9yJy3h8yNf1GOmX6SacBData18KnTC7+SxQByVwN9V2nn+fLnHRxWp0bMWpo1K6p95pK5K3fVeysXPuc2pf6gI9jnwq4L7588ebbz3+f+IvdHj+vq/Wqp7Hcp5GWUd3V/7bzJpOqPyb3XaS9jmf4JR2NshU8MWKiV+liaVmNP3scfCMfed8r7/RfVPA2FCVBIFH0/7RyQVpTjVjnk8fffc2EfLvz+wdGSz+GG/+yKogvjvY+fcAuvP75mN7eBUD++fhsQaaUYTO16PPOJ4+/nTWn71pVDEckS+EHhOqKkolt5YId+4HYAkdR/jM9ezF+dkwxyKP0hHQy2NiZGfpsI5enW2SX7sAAkb+3or+z5cw3TWppuuaIR/JD7R10YR/LoWIAuv5Aq04j/7Wb3rCNxXc5YWt78MC2UXtbrYqph4Uz6cD+5XpSFtP0GckWmUoaQNjavX3rF/Ud8QBe3vv04P6efiv4wINDxrCjXtOXdb4o1ovUfM/xdadl8PKt3nOvGEfj7Ni1EIy+rGcUlO8iVYBfHhv3mM3gWWP+NPztfULfkhc7XZfIjPSa9b+yoD3VyUkoZBLOj2fI1cfj86AFZWrqWly7pSb8X69X5Nq36o4Pf88ZPs+bfyGet+/fu7/Pnobf09/etzC0wddsefEnq0L9StTiWYN0hjjnL0Ab9yd9Jx6ISSETPbw8Nbl5lwVNC37/7uvTuq7qAcXnvjMNv6DggJQZ51iV8LaRzK2EEjZAch8YhftNhBQPD3YPdg6+dkDxKD1bUpYkp2DoZXYtWkBZ+2uGGDGI/58LOobI8qMw5OddGLL78N7+/d2d3U1RiGuzMQh58uTkptiDm/wo5PhRyPH/rpDjGw45rDD1Q47d398zaj8KOH4UcPwo4Pg6AcfejwIOIdj/RwKOjtr7WQo39BdZNNNhVk/zMm/z91oLcQ7Sm+oLkqSv/TKxwHu/e9Z8Wc4MTd/nZUcZB4AczXfTvPy8zlZzMMx7AVRmz3gp/Wu//aq6ItnP373Xy0ciRfZlAUWLd+vF8utD896nxdK6Jh8UQ2veCxiPSxcvX9Ga5/tRRSeEXyQ+MZTlAIn41/5NS/910/7ewFx/k09+H/vJ7yP+/e8NXSi/8N+/D0UJGhVQi7t+b3bNVf8WxdNyEyLN82JRvOea4e6n9w7uGQ0WAiICr1bi4569nxAc0erzi/wdmU8PAin+yU+TpZS19feBJrJI9sK+TzK2bIqLefu+iH269+DTTyez6fbD8/sPtvcPHtzfzh6c723Ppnufzu6dn5/vQ71Z4KQai/zqPTsBe73Kyfec5jDfqmbfF4LMO4XMxEsU6DdH/w/zsook4ioAAA==</t>
        </r>
      </text>
    </comment>
    <comment ref="DF1" authorId="0" shapeId="0" xr:uid="{E8ED5527-F8AB-476D-9F16-BB8793F24975}">
      <text>
        <r>
          <rPr>
            <b/>
            <sz val="9"/>
            <color indexed="81"/>
            <rFont val="Tahoma"/>
            <family val="2"/>
          </rPr>
          <t>pGsAAB+LCAAAAAAABADtvQdgHEmWJSYvbcp7f0r1StfgdKEIgGATJNiQQBDswYjN5pLsHWlHIymrKoHKZVZlXWYWQMztnbz33nvvvffee++997o7nU4n99//P1xmZAFs9s5K2smeIYCqyB8/fnwfPyIe/x7vFmV6mddNUS0/+2h3vPNRmi+n1axYXnz20bo939799KPf4+jx6btpXr7M6myRt9Q4pbeWzaN3TfHZR/O2XT26e/fq6mp8dW9c1Rd393Z2du/+3l88fz2d54tsu1g2bbac5h/Zt2Y3v/XR0eOT2eKLvM1mWZvJm599dPb6bHySF9On9NkX2TK7yOvxk3VTLPOmOV22RVvkDd6s86zNT55+8ZMysKO98f3x7v3Hd3tfuKZP1kU504bj3X2vrXyjLann/E2xyI/2dvZ2tnfube/sv9m792h/99H9/fHewc6n+7u7n+wcPNrZMRDsGwqBSan9p3ePHn+1msWR7X3hmvaQ7XyjLTvI7tNkvtl9SJg+2r8/fnD/00/p/wbZzhsKoYvs86xpX+f1ZTHlZq/bbLFi6Dv7u/d293Z39h48vhttRORw83n0+FU+yZp8Rs1oyt5reoHGl+XsVX5ZEICTvCzf/30e1vG0xaje592j3cd3vXcV0Afg8HmdreZvirbM3+t9Ivnu3me7OzujFGKD3xQxB/Do8bOqzqc0F18Pvxf51Ze1UvnN6jl9/WZe1O310+z6/YF91eT1lyvQ7P3ePXr8tFq2x2Vet8KQyjFHbb3OH98d+NK99LRopvR7sVzns6PzrGz8l4Iv3TsC5FW+KrNpvsiXbe/FfovH363qt82K/nxBKhIjflpdLcsqmxH3t0XTFtPGgel98/hlXa0IMEF9UpWzZ5XrNPKNhX22pElCz0+q6m0XfPjlY2YMZhFii0Vm4fc+f/x6Xl19uSyvX68nzbQuJvns6RPTOvrdY2gNfftk3bTVgrBwHz2Wz7xPvvji7jU9pBK63zx+mk+LRVa+BGWbo3sEKPjg8fG6rc6L9qQq14ulJWnn08ffpUG9yd/ZQdq/H39JM7cE4avl2dK0F2aKfhW+8Kq6sn32v2A6eB8fN1PDp/0vuo2f0mdmBvvf8KRglM+KkgywPx3epyFjvJ7nuce7vW8eQzk/g0k/enKNPh/fdZ88Ju4kCaFPj6Dct3d26X9vdnYe8f+oZ/v149PljH/Z2eFGYTvz5eMX68WXE9IClzymo136rvPRYxpF+aTMlm/p0+8W7fzFscE+8s1jGfNg+/53j0neSWKv+WNLF/+zx2fLabme5SLfZ8tzZkrgJtM4+PXj3kfPSbKPHmfL6zfXK9LtTfGopV8++4icn0dNW5N79dHRtFov2/oaGuPxXW160zvndf6L1uShXT9bL6cn1ez2b85kpF8ti/bW7zQ8LCiqdfM0h8SzDr/1+9P3QfCcRgTos2hHdwdI/DQ/z9YlqeSWFPmFU7Kdjx8fN2+7bfyPHn9Vl0ZGjuCcNuSdTmeL8ZRMFNmWbDytFvjgLjlZ331N/pLXHpZ2mp8uL55ny4s1WTLLh93PrYRCib6ps2WD4VjD1RHWeKPHhq/FoB4Js3+5ZnEUZq/o28d3O+0ev8kXq6rOyi+IMMUzpbaxymSyvsjauf5J6q/Mp4bK+NK8bN8LcTOo39SMFZkMBHyvgtX5kBthNOI6ujbus8cY5xfEXuVJVhaTWuTQqPvYdzRlzgkxEsujez+HxMwCRUOkoX+v/PqIVJn7Qz9npt01XwgLQ1yPXr86eHB/nwIFcpT5g8c85BNCar3I6/RlTW5zekZS8I40JFNDddSGdn6Lx8+MimDwXxAXBh+E35OduSiWWdlrZ79w7Y++IO9jXl57LQX759WUGg4PQb5//CablDnj8ObJ3t6DvXsPiQbuw8esG+6yMzRbT1v+8OzFU/aB7AegPyIL/uPk9Ozk5asvWDnYD837orYkarmu1t7frwV76YwnSD51yu7ojVE4+nfwracKjxAJXOZha//7oReFJje8rYTzbfFu38ZGbLGNTqO2GAHaV+wxh9HhPa9xpw0FbIuMXFwTBB43TTUtWLJUMc8cDc9mR/c+vX9v5wHPsP3MMHKsUfcrhfQmuzg6O/vO56fHnx/jefrSwMM3IcBY214DEkI2uspckEH3t/mS5Yj4t8js9yJa3h8yNf1GOmX6SacBData18KnTC7+SwSbuJD0ZuqigvTL83PiaRqwa+W9oUJ3m9cUJyu1Pn/2ZTrg3tinAu6LL1+8+fbz3yf+YrfHz+tqverpI/dppGVUM/W/7bzJVOqPyX0Xaa/jGX5JR6PMBA/KBuCWxfjTx53v5EOvhUCKvqyd2ECShIAa+H9amSCNqXan88nj775mcr7d+f19O6Ofwgd/WRXLtjk6uMfut/71mN7dBTj++fhsQbaPITPF6PPOJ4+/nTWn71pVCUckReEHhOiKcoVt5QIV+4FYAUdV/jM9ezE+O6b44VEasyKPUkexzusO3NeHBHzZWfHl+rxk5XYzmN67PrSvCcjCEJfhhK3lwQPbRu1ltSqmEZxpaOE3rmW0kX4vlvnlvQe7O7v6rfQDhwjZuo7ao3Hki2K9SM33HLl2WgYv3+o994pxAM6OXQvB6Mt6RuHuLoJw/PLYeJtsns4a86fhPu8T+pacwum6RM6h16z/lQXtKTdO7yBGPz+eIVEej3yDFpQDqWtxrZaabX+9XpGnbAP04QacPPO84xfiyfr+svv77Gn4Pf3tfQsLGHzNJhF/sqbSr0RrnTXIFIiz+wLEcX/Sd+IamPwtEcRLEpP/dVnQvOD3774+reuqjmsl95Vp9wX52qRq8KYhvG0kcyueuY033AdGGX4DHvrezqcP7396P3TQX55BWHd2V48gumtErWR3oZ9p5PwZDL1ysO+x3+7F/3e48LfDtat+RXM8uffgYO/TH3n07+fR7z48eHh7j37v/Tz6oPGAR38E1ZpOcgrQ8/Q72XKd1dfggU/Tokkv8mWO+Hl5kSISvkiJQyKckWZtSgNhQ5ZCTadXFIKnZbF8i5fOsymZ/rQ6T/fHn94b/8bJABR+KYTTiII5e/qIvrh/794BbJP1M24TiRB9H+6ySbMf9QIR12ZjHHJ8enxT+MFN/r8TdTzPJvRH+mRNS5Pr9POKTM8SCxqYKwWyKfp4r9d/FIX8LEQhZvEvFoWY7wajkJ3dbyAKsYLVj0J2f3/PlvaDkHv7D77BKOT3+WaikNMNscMGk3ibsORDQX+dOKUP94MjlhtAdmMXUtkP9n4UuQSRy96PIpf/b0UuHU32/7vAJd06373ztaMXffuHFcL0TP57hzDecH8Ux3S/+NmOY3YfbO922g3HMWi8t7338EdxzI/imB/FMT83cUwPtdvEMcMvReOY/1evpuz9/vsPPr1/MM3y7YcP7t/b3t9/mG9ns+nO9nTy6f7ep/cezmb39n8uQhwzcSrnS1J+i0x4bRiJW5vmrxXLbuLLaGD6TduQ93ZfOp7LRo17k47rsFAkOL67Yc5+FLHG4P4oYv25j1jv9SPWo8dfZO3c/PnlSj8kKTl++p3XL5+fnZz+3qSx2E/xjODrVUlTsxWbKcQQvrkkD5iQbGm+pC/7twY84lTtmXDnJ7NyjSjILTHJJ+y+H70+fXV2+pqIzQHT3Q68u35f4nkLN7iYyvvUEsHptuPZTxOPwWkg1df71r4ALyrWlL0rofCOJbWqjurLFZzX/AMCQ0cStVCsHCNTEI0Bo+1+WNHe5gWrwSFE4jpeRX/44EeR3ftFdmRt+zmi97bKA5Hd7t7NkZ2Q8+YI6d6n9+/tPOAZdga7Gwh5jTbGSN/5/PT482M8T1/eFCyFbf+/EzWdEBfWZBTBA0XTFtMm/fL8nHh6c7R0q9d+3kVJt/eQHXned7Xn/9VR0s7v79uZfix0cO8bDIVefDOrPccbHFxHsdu4yu8J6et4xg7MB/rDUUBdL5it5cED20bt5c9zP3j3Rys3/99auelqpZ+VpRvPRX9anJ//PhTS/96mtftAhueg4A8JRHpBlI0LmoC32nr9zbIWQ90ckUWY8Ues+LVY8fZpxJ8VJjW2/APCyA9bX6R/9u582CKjgvhhxZ7f0EqjN/BIWPqj5cavEZR+M6niHy03griqKn+03HjrwPn5+6wX9gPo93r9510g/bO/3Pi7xyLo330wdA6bf6Mx873ff2+yN9s7IL1znt//dHv/YLKz/fA8n25P9h7ufrqbT85n2cMfrSzeyIL/71xZZOv/s7i8GOGsHy0vlh+yFvh10ik3gOwmVn60vNhPq+z/aHnxR8uLP1penP08jOR+tLx4U3AUtv3/TpR0q3XCfnR0q9d+3kVFt3eTHXl+tLz4deOhHy0vfoA//KPlxa/tB+/+aHnx/1trOv/fXF4ciqxOvv3i89/n9PhVP6w6mWfLi7zZepnX01H6Jc3n8e+TZ/VwSOUcURH42wY62tGNUU6v3c9miIPBgC1ZTFxgwnPqRxi9D4xND74w0Fid4A8bMPAf/ZBB3VATDnjffkhA0P27ow4GvrJIOxc9qisiHny03ZAHH238YR68N3v9r4l9et/rZ54/7f1pGKDrKHufMfQB7zj8y74Z8zyHPu+/ZGUl/mmfG32XsP9OgJnn1+FP87Pr7uGzb8LhAxznzu18kG93e98NvdpPhDlCV6jzmfenld/AUQk+sX+Ytr6T4Ajtfej/bV5i1caT9SMX4WfTRRCqfg2vwPvz/43G31rMJuCatl5/80yzMR2b/sKL9jAd9ixi8H5+seA35aXefpnxZ8V/tb88p3yOc8qe5iW5ium7RblsPvvo7PXZ+CQvplB3AqAeP1k3xZL6P122RUvvfCT6Vl7/gtbNv/bLxB7v/e5Z82U5M+R+n5cdZRwAcoveTfPy8zpbzVnTvxdAE2KPeAlSgu0QntiN1/M8b98bvLE6r6orltT3evlIRNC+LKBOqnK9WH59aN77R4+P65pcNAyteS9gPK7qallW2ewVtM57va0zxi8SIxnKcsaeGNz+/fhZUTft7w3M9Tf55Pexn/w+4q7+3kf74tL+3vL374NplU+oxV2/t7sB2kartdyESPO8WJA39l6D2f30HjJmMUBE4NVKfNOz95OSo5OnX7zI39HCkweBPJbJT5OPxIHNe0ETYaVgzr5PQrhsiot5+76Inc8ezg7u39vdpqTT3vb+p1m2PZnt5dt5tj+Z3ds9P5/mRHoLnNRqkV+9Zydgr1c5ecPTHKtvqqLfF4LMu7de+P8AtD1IZ6RrAAA=</t>
        </r>
      </text>
    </comment>
    <comment ref="DQ1" authorId="0" shapeId="0" xr:uid="{AEAE1AFB-A0AC-4A11-8694-5CD96208DEE7}">
      <text>
        <r>
          <rPr>
            <b/>
            <sz val="9"/>
            <color indexed="81"/>
            <rFont val="Tahoma"/>
            <family val="2"/>
          </rPr>
          <t>tt0AAB+LCAAAAAAABADtvQdgHEmWJSYvbcp7f0r1StfgdKEIgGATJNiQQBDswYjN5pLsHWlHIymrKoHKZVZlXWYWQMztnbz33nvvvffee++997o7nU4n99//P1xmZAFs9s5K2smeIYCqyB8/fnwfPyIe/x7vFmV6mddNUS0/+2h3vPNRmi+n1axYXnz20bo939799KPf4+jx6btpXr7M6myRt9Q4pbeWzaN3TfHZR/O2XT26e/fq6mp8dW9c1Rd393Z2du/+3l88fz2d54tsu1g2bbac5h/Zt2Y3v/XR0eOT2eKLvM1mWZvJm599dPb6bHySF9On9NkX2TK7yOvxk3VTLPOmOV22RVvkDd6s86zNT55+8ZMysKO98f3x7v3Hd3tfuKZP1kU504bj3X2vrXyjLann/E2xyI/2dvZ2tnfube/uvtl58Gj/waO9e+MHezsPdz79ZOfg0c6OAWBfUABMSe0+vXv0+KvVLI5r7wvXtIdr5xtt2cF1n+byze7DR/f3H+0/HN//9NOdT/ceGmQ7byiELrLPs6Z9ndeXxZSbvW6zxYqh7+zv3t+9t7O3e+/x3WgjIoebzqPHr/JJ1uQzakYz9l6zCzS+LGev8suCAJzkZfn+7/OwjqctRvU+7x7tPr7rvauAPgCHz+tsNX9TtGX+3u8/q+p8SpT+er2/yK++rJWGb1bP6es386Jur59m1+8P7Ksmr79cgSLv9+7R46fVsj0u87oVdlN+OGrrdf747sCX7qWnRTOl34vlOp8dnWdl478UfOneESCv8lWZTfNFvmx7L/ZbPP5uVb9tVvTnC9J/GPHT6mpZVtmMeLstmraYNg5M75vHL+tqRYAJ6pOqnD2rXKeRbyzssyVNEnp+UlVvu+DDLx8zHzFHEVssMgu/9/nj1/Pq6stlef16PWmmdTHJZ0+fmNbR7x5DJ+jbJ+umrRaEhfvosXzmffLFF3ev6SGB737z+Gk+LRZZ+RKUbY5IVYQfPD5et9V50Z5U5XqxtCTtfPr4uzSoN/k7O0j79+MvaeaWIHy1PFua9sJM0a/CF15VV7bP/hdMB+/j42Zq+LT/RbfxU/rMzGD/G54UjPJZUZJ19afD+zRkjNfzPPd4t/fNY6jeZ7DXR0+u0efju+6Tx8SdJCH06RFU9/bOLv3vzc7OI/4f9Wy/fny6nPEvOzvcKGxnvnz8Yr34ckJa4JLHdLRL33U+ekyjKJ+U2fItffrdop2/ODbYR755LGMebN//7jHJO0nsNX9s6eJ/9vhsOS3Xs1zk+2x5zkwJ3GQaB79+3PvoOUn20eNsef3mekWauyketfTLZx+RZ/OoaWvynT46mlbrZVtfQ2M8vqtNb3rnvM5/0Zrcr+tn6+X0pJrd/s2ZjPSrZdHe+p2GhwVFtW6e5pB41uG3fn/6Pgie04gAfRbt6O4AiZ/m59m6JJXckiK/cEq28/Hj4+Ztt43/0eOv6tLIyBE8z4Zcz+lsMZ6SiSLbko2n1QIf3CUX6ruvyRvy2sPSTvPT5cXzbHmxJktm+bD7uZVQKNE3dbZsMBxruDrCGm/02PC1GNQjn4Uf3+18+fhNvlhVdVZ+QdQonimJjSkmO/VF1s71T9J5ZT41pMWX5mX7XoiQwfemZqy9BHswu0pT50NuBF0h3qBr4z57DEn+gniqPMnKYlKL8BkdH/uO5sl5HkZMeXTv54UY0lN8Q2r598qvj0h/uT/0c+bUXfOF8C1k9Oj1q72dg4cH+3D58fdjHvHpO6Ja2zxKv3r9NN06371DKpEpoTM61Mj/+vEzoxAY8BfEc8EH4fdkVS6KZVb22tkvXPujL7588ebbz38fr6Xg/byaUkMfL8FbPn/8JpuUOff95sm9Tx88+JT4w370mOX/Ljs8s/W05Q/PXjxlP8d+AHIjNuA/Tk7PTl6++oIVgP3QvC+qSeKO62rt/f1acJbOeD7kU6fQjt4YpaJ/B9966u4IvvxlHrb2vx96UShyw9tKNmdQdx8+5FDsJnsrIduQvUWI9RV7xV58t7e9d+A17rShkGuRkRt79Gaep18USxKT+jqtztOTarHISZOl2XKWni1na/5iVVeXBSnrdEFO6by8Tt9UbVamyhij9NmXT0ZpsQSDjB/fNbAZseOmqaYFi6iq9ZmbnbMZkeDTTx9+urNrtf7MCkWkTfcbhfMmuzg6+87xEwMEf4dQXIvexyS3bJyVQSG37m/zJUsg0aPI7PcilN4fMr39Rjrt+kmnAQ2hWtfC60wY/oth3zgvNFzX2ntTOnyv1xVHK/8+z38hk+5ph0AiYp8qBj210hcG+9XndbVe9TSb+zTSMqrj+t923hTa9lBz30XaD42n08DwHDyvo9/d8hr/+dh8KH95X8m7YXOFZ2NN4nWSYv9Py/qkcNVKdT55/N3XTLm3O7//dDbZf/hw9972/Yefnm/v7z/Ith/uPjjffjCb7u58mn+aUyaGwEt7OPAvq2LZUlR2/4Cdd/3zMYHdRU/88/HZgowod8p0o887nzz+dtacvmuNQiDKhR88NnPU8/g2IXFrO+hNd4+FB6d7Ewvy1ME6L5ZmHr9pZT7kEHR8gY368yaddTPn3N0wMa/zFaV+28qFpvYD8QicPPCf6dmL8XeOjylkfJSSq0hqDoZR0iHqMHR9CkbzfV4GVuyPOkhIiRUXS3kLSHa+99/Y0Ni2E+/u5N6DnYMd20I9nWpVTAd77nzrWg821DbiWb289+nD+w/1W+kPHiwyph2jk76s80WxXqTme84vdFoGL9/qPfeKceHOjl0LwejLekZJiV3wDX55bMKDRqKOTjBCmmN2dPLtF5//PqfHr0hpwOR7FuVkTjFU3my9JIs1Sr+k9Yjj3yfParjDvt3xFiCs4yeT5Fxw71OLk5Nn7YhkvfeVbQ0PodeO3QYZ6o4ds8pQ9SUl8ViUv14EwQnZTDOLTuQ5y+vrud4HRmSDLww0nnyO84yDzn/0XXR1zoz77X0r7uzXc8C7f3sTueEri7TTotHMU0TJbs5QdbzhaOMBj1nGf6Nf681e/2tin973+pnne3p/GgboOpXeZ853tLNonbvwL/tmzCsb+rz/kpWV+KdRbrRGN/6p7cRzhPCn+dn1j/DZN+EhAY7zL3Y+yOO5vXVEr/YTYY7QRHU+8/608huYluAT+4dp2zMF3Q/9v81LrNp4soxCxx9njfnTDNL7hL49ycrpukSqv9es/5UF3eFCSOqX58czLD7HJTRoQUsPdS2qcKkr2K/XK/hPpvPhBrxmJazBk/hCckneJ16Ls6fh9/S39y0sQ/A1mwr8ye6ifiWu41mDBD23EqqKutHkHz7yFltfSgjOk/Hd16d1XdVmkvTPLyiPRbzoz1bQ7KyRrJfN5bkPVDB84/W0OD//fcjr+71d+tx8IIg7KPjj8d2onbcWswm4RnPs3yzTbPAbYq2/QQaT4fy/mb/whf/n12O294kk3UvfIH8alf51fSt2DR/ufPrpvSA7e7YIEq970exspNH/K7KzPl4/ys7GvxCK/DzLzipjjNKTs2cflJ29d4vs7L2bs7PHN2ZnjzsgfpSd/VF29qZ0nUfR/49mZ3d///ufzmb3P713vv3wYZZt72fnO9sP7927t7336b2dvfPZ/uTh3sGPsrM3suAPOTsbGt4N2dmO/nzP7Kx990fZ2R9lZz8kO7v3/57srLrgP8rOKrQwH2Te/1F29kfZ2dArG/q8/9KPsrM/ys7+KDv7DWXPhKqibt4rYeb9+Q1kv36Unf1aDPbzJzt7+0jy/63Z2U/JL3zwcDfMzi7Ji1yyLSe1yN74o/R1Dh9Igq9H6ek7zGT6Kp/mxD8NpWf34zncrwvq/x2Z3vfGfjAfvHuwd//ezo8Swu+XEN7b2d29XQ5h9+H27t7t3FuTEN7dv9m9NZmSlL7JUtIGjVC+SYmOkgduhDuQSbyq1uUsXS9JVVxUaZ3Ll+nVPF+mLWWWn2RlhnmgDOTL7HpBE0Hs/qR6eUfAA2Sdlzk5HDP0laW/aE1DzWvqn7yQonnfZPK9+7sPHtzb3dnblE32Gg2nk9kD2eyf/yhX3A8TfpQr/v96rvje77//6YN7+YPZznb+4OBge3+yM9k+2Ml3t/fufzrZneT397KDaSxXvLtz/8bICZ0ORU7fSK64i8StLekPN1f8zej5D3M8hjLKUSX6ninlT39IKeW9R2lk4FiKVI/hPTLM7wWrH63/KOH8w0847/+/JeFso4ofJZwVWpjiMu//KOH8o4Rz6NoNfd5/6UcJ5x8lnH+UcP6GEoJCVVE375UD9P78BhJ6P0o4fy0G+/mTcL59OPr/7oTz/vsmnM8WHKy5tNn5/a+bcI6D+v9KwrmD/Y8SzgNfCEl+lHD+OUg4790m4cyNfpRw/lHC+UcJ5yDhvP/77z+Ynj+Y0pLyLJ/Ntvf3Pj3fnhzMHm4/3J0d7Ox9+ulOlt37UcL5Rhb8f1/CuWe6NyWcO0r0PRPOD36UcP5RwtnoOe+jW713+4Tz/f93JZz3f5Rw/lHC+TYe+Y8Szj9KOP+/IeH8o4TzjxLO75kD9P78BhJ6P0o4fy0G+/mTcL59OPr/1oTz3s7Bw4P9nSDhfPoO0yRxWSyLHH7/w0oN9+JePzXcRzmS9L336YMHn/4o5/t+Od/dhw93bpcLQBr33u08TGm8v717/2YP8+gNpWpvzABK8ndGorvQFPGbqiWjrowxSp99+WSEaJkY5H3ztrsPP/304ac7u5vStq7NcNb26Ow7x0+c03XRd3m1Re/jHyV2HY4xd/z/n4nd22f6PIoOvxRJ7JoEYD+7G6YGe+ncyIvfcJ7XM039ZO69+wc/q8ncr53x232keTkoVmLtYvoeKb7NLwfBz49yej9HOb0H/Zze/wdDwJ9PHnqgSP7f64Y/3KEkbeCGy4LIsBsefv//Cje8j/KP3PDuFz8v3XBljFF6cvbsg9zwe7dww+/d7IYf3+iGH3dA/MgN/5Eb/v9PN9wKVN8Nv//7e6bpR264Ss+P3PCfczf84EduuBDs/yNueEeR/L/XDT94+GDvQeCGiy54kpUZOY6Dznis1f8rXPIh9H/kmHe/+P+oYy7kvKX7/OAW7vODm93nkxvd55NvwH3+kfv8I/f5//3u88Nh9/lTTT6xSfnZdp9f/Mh9/pH7fEv3+eGP3Gch2P9H3OeOIvl/q/u8u7O79+DBwYPQgdYlePY9H6VfFmXMf440+n+F+zyA/I+85+4XX8973tvZ3b2997z3ft7zzt435z3fe0DKff/B7oNN7rPXaKP//FNfPn3y+TE9T89+4iZPOmz7/52U9KucFOIlIs/lWzjG+uImP/rGV37kO///zHfeG/adH/z+gT3pe8+7O5/+yHv+kff8c+A97+78yH0Wiv1/xH3u6ZL/lzvQB5sc6Bc02Fs50bbh/wsd6WAQP3Kmu1/8/HCm927jTO+9hzP96j2c6Vc/cqZ/5Ez//8qZvjfsTB84A3jwI2f6R870/5uc6d0fOdNCsf+PONM9XfL/Vmd6/9O9h58+2Atc6bPFLXLRkUb/r3ChB5D//637/EN2n3cfPnxwe/f53vu5z7v3vzn3eW/v04f7D+/v2OxZzH32Gm10n4+PT27ymrnJ/3ec5S+KJdn6+hpe70m1WOT0RZotZ3CB1/his+P8Xq//yIn+/5kTvT/sRD/8/T2b0neh9x7s/8iF/pEL/XPhQu/9yIUWiv1/xIXuaJL/dzvQ+xsc6A256IGG/y90pH+Ui/6RM71/G2eaG93gTD+92Zl++iNn+kfONNP2/+/O9P1hZ3p3x9rA/R950z/ypv9f5E3f+5E3LRT7/4g33VUl/291pz/99NN7Dx7uhu70ss3rJXsnWSki9Ch9ncNFNO7p6TvMV/oqn+bEJ03U1/4aUP7f4Yh/DcS7alYUzJPdg73793Z+5Ka/n5u+t7O7e3s3fe+bd9MNg6T0TZaSpDdC+SYlOqYryHwj3AGv8apal7N0vSQ1cFGldS5fplfzfJm28zx9kpUZ5oG8zZfZ9YImokm3nlQv7wh4gKzzMieNP0NfWfqL1jTUvKb+yQwUzfjxXesh3CZ4uHd/98GDe7ubgwev0XDwwMq/ExXgsx/FBT+KC/5/Fxd8uiEu2P39PUvZjwt2d+5/g3HB7/PNxQV7j9KINUuLZaq25D3ChPeC9aOo4Wbv/4cQNez/KGoQin1zUcPPbtTQUTT/744aOkn4m91mSXFbL+hrRg09KP9fiRqiw/9R1PCjqOH/PVHD3m2iBm70o6jhR1HDj6KGowcbooY9a8yjqwk/ihp+FDX8vzJquP+jqEEo9v+VqKGjaP7fGjXs7t7f2fv0090H7xs3iM5Qj+hrRg0dGP9fiRkiQ/9RxPD/l4hByHlb3/zebXxzbvQj3/xHvvmPfPOjgw2++b3fP7BHP9ve+Ysfeec/8s6/Ge/80x9550Kx/6945z1V87Pkn+svz8niWVVYPaUcYZun7xblsvnso7PXZ+OTvJiCsQRAPX6ybool9X+6bIuW3vnIuR5vqi+qy6//MnHBe7971nxZzgxZ3+dlRxkHgFy4d9O8/LzOVnPwzHsBVH7PXs/zvP3ab7+qrkj+83fv9fKRCJJ9WUCdVOV6sfz60Lz3jx4f1zW5gBha817AeFzV1bKsstmrbHnxflTRCeEXiU8MZTn0IP61fz9+VtRN+3sDc/1NPvl97Ce/j3jOvzevccpv/MHvA69ePqEmd/3u7gZ4G+XUchOizfNiUbTvN5rdT+8d3DNaLAREFF6txLc8ez8pODp5+sWL/F37+K4HgbT/5KfJHHJU917QRBjJZtj3SciWTXExb98XsfNpfv7gYP/B9r2d+/e29/ceTraz+/ey7SyfTB/e35vl0/1zEkADnNRjkV+9Zyfgr1c5+XzTfEE0VVX7vhBk3ikaJWYi96Y5+n8AgY5DKbbdAAA=</t>
        </r>
      </text>
    </comment>
    <comment ref="EH1" authorId="0" shapeId="0" xr:uid="{2143B217-3FD8-4433-8F2F-F96CA181936C}">
      <text>
        <r>
          <rPr>
            <b/>
            <sz val="9"/>
            <color indexed="81"/>
            <rFont val="Tahoma"/>
            <family val="2"/>
          </rPr>
          <t>8+UAAB+LCAAAAAAABADtvQdgHEmWJSYvbcp7f0r1StfgdKEIgGATJNiQQBDswYjN5pLsHWlHIymrKoHKZVZlXWYWQMztnbz33nvvvffee++997o7nU4n99//P1xmZAFs9s5K2smeIYCqyB8/fnwfPyIe/x7vFmV6mddNUS0/+2h3vPNRmi+n1axYXnz20bo939799KPf4+jx6btpXr7M6myRt9Q4pbeWzaN3TfHZR/O2XT26e/fq6mp8dW9c1Rd393Z2du/+3l88fz2d54tsu1g2bbac5h/Zt2Y3v/XR0eOT2eKLvM1mWZvJm599dPb6bHySF9On9NkX2TK7yOvxk3VTLPOmOV22RVvkDd6s86zNT55+8ZMysKO98f3x7v3Hd3tfuKZP1kU504bj3X2vrXyjLann/E2xyI/2dnYPtnd2t3d33uw+fHTv4NHevfHuw4P7D/c+2Tl4tLNjANgXFABTUrtP7x49/mo1i+Pa+8I17eHa+UZberju7Wzv7NNcAtf7+4/u3xvv7917uL//qUG284ZC6CL7PGva13l9WUy52es2W6wY+s69nfs79+7t7u0+vhttRORw03n0+FU+yZp8Rs1oxt5zdrPl9ZvrVZ4S9z1q6ZfPPiKOelQs24+OqHf9dmOzvds1u3e7Zvu3a3b/ds1+hNuPcPsRbj/C7Ue43abZj3D7EW4/wu1HuP0It9s0+xFuP8LtR7j9CLcf4XabZj/C7Ue4/Qi3H+H2I9xu0+xHuP0Itx/h9iPcfoTbbZr9CLcf4fb/Btx+hNuPcPsRbj/C7TbNfoTbj3D7EW4/wu1HuN2m2Y9w+xFuP8LtR7j9CLfbNPsauN19lU+yJp+9zusib44ef1nOXuWXBX1ykpdlk75blMvms4/OXp+NT/Ji+jRrsy+yZXaR1+Mn66ZY5k1zumyLll7+KL179Pj03TQvj6dtUS3f692j3cd3vXcV0Afg8HmdreZvirbM3+v9o7MXr9LFUpFxQI4eP6vqfJo17dfD6UV+9WWtlH2zek5fv5kXdXv9NLt+f2BfNXn95Qp0er93jx4/rZbtcZnX7VerWdbaaW/rdf747sCX7qWnRTOl34vlOp8dnWdl478UfOneESCv8lWZTfNFvmx7L/ZbPP5uVb9tVvTni2yRY8RPq6tlWWWz123WFk1bTBsHpvfN45d1tSLABPVJVc6eUUc6wsgXFvTZkuYIHT+pqrdd6OGXj5kvmEOIKxaZHVPv88ev59XVl8vy+vV60kzrYpLPnj4xraPfPaYZzPXtk3XTVgvCwn30WD7zPvnii7vX9Dy+2/vm8dN8Wiyy8iUI20CJhB88Pl631XnRnlTlerG0FO18+vi7NKg3+Ts7SPv34y9p4page7U8W5r2QunoV+ELr6or22f/C6aD9/FxMzVs2v+i2/gpfWZmsP8NTwpG+awo27z2p8P7NGSM1/M891i3983jN8Uif1YTux49uUafj++6Tx4Tc5KA0KdHezs7+9s7u/S/Nzs7j/h/1LP9+vHpcsa/7Oxwo7Cd+fLxi/XiywkpgUse09Eufdf56DGNonxSZsu39Ol3i3b+4thgH/nmsYx5sH3/u8ck7iSw1/yxpYv/2eOz5bRcz3IR77PlOTMlcJNpHPz6ce+j5yTYQxataetiefHR0bRaL9v6GgrjRito3jmv81+0zpfT62fr5fSkmt3+zZmM9Ktl0d76nYaHBT21bp7mkHhW4bd+f/o+CJ7TiAB9Fu3o7gCJn+bn2bokjdySHr9wOrbz8ePj5m23jf/R46/q0sjI0bxtV82ju3ens8V4ShaKTEs2nlYLfHD35OkX3339+K7fHoZ2mp8uL55ny4s1GTLLh93PrYRCib6ps2WD4Vi71RHWeKPHhq/Fnh4Js3+5ZnEUZq/o28d3O+0ev8kXq6rOyi+IMMUzpbYxymSxvsjauf5J6q/Mp4bK+NK8bN8LcTOo39SMFZkMBHyvgtX5kBthNMR5i5XXxn32GOP8gtirPMnKYlKLHBp1H/uOpsz5IEZieXTv54+YWXiZ1aShf6/8+ohUmftDP2em3TVfCAtDXI9evzp4cH9n997eAzJ/+OAxD/nzumqa9Cezcp2nx7NZPkuzNn2SNcU0fVkX0zzd+vwnj+88Svd2dne3d/dWpD2ZUqq/viYM/+3Hz4xqYbR+gpAPPwkbkIG6KJZZ2W9ov3EvHP3EmsxFXpfXXlsZ+fNqSk3/87/w7/kv/ry/7j/7e//O/+Iv+vv+87/kL/jP/5i/6D//g/6+/+IP+nv/67/kz/8f/74/itD+H/++P/p//Pv+HMX8P/+7/zZpKlQQEI/fZJMyZ0zfPNnbe7C7u0skdh8+ZtVzl12t2Xra8odnL9jDsn9jdi+JVPzHyenZyefPn7DqsR+a10UpAt7z7Lpae3+/lvFJXzz98qlTpUdvjDrTv4NvPUV7hNDiMg9b+98PvSgk+S//3r/yv/x7//rBt5VuvqUn8u58eqOlp3YPaRoGLP1ziji+Yncc7gQ13tvZ3rm3vXPfa9xp8/hVvsjIfxZyNu1x01TTguVW1f7M0fBsdnTv0/v3Du7f339gzcLMikKsUfcrhfQmuzg6O/6pp98+5ufp7/3EwMM3IcBY214DEnE26Za3/L/NlyxtZ8tZkdnvRQC9P1Qq/vi/6T//e/6KoJXOmX7SAUPjqta1MCrTi/9i4CfEhqSWUxdzpF+enxNT04hdK+8N6ehWrylOVrB9BrWCP0pzwnV5kX70RVaP0u+sl/kofZ2vRil5+B95aiFg79inSpu//i+Nv9TFhrTieiUqzXvBfRpp6XRb7I2IfuPvmIIxRee+jbwRG03nS8OIcN1ssO9/9jj4Rj7yvldl8Gf/A//Z3/VHCkv953/8X/Jf/I1/WgBEu7JhLEkJyan/pxUa0qhq9jqfPP7uaybp253f3zdz+ilCgJcVpXOao71P2fvXvx7Tu7sAxz8fny3I9DJkphl93vnk8bez5vRdqzrjiMQs/IAQXWVk9SsXJ9kPxEo42v5Xf/FflZ69GB/v7HxK9oXM0H/29/wJzsrQR//FH/dH/1d/8R/3n/1df85//kf9Ef/l3/z3/pd/zh/Wt080e0RUMlFqb7pGibHm30xf1gjDPueP0r7pnlynJNwUH9fX6ZblqjteDxgn+1hdhYGB/Ll//3/xN/3J/+Xf+yf+F3/7n/Bf/EV/13/5N/yZIEKntf++aJJH6QtWuiTxx1MOT5rgPfuKuDIne5he/6PHb6pVMe1rsM7HrpnRYO4D+U7s+Mvd3Xv6nYCHb4bknwP1eVlNCF3zBUfPnSbBW5tfcG25v8+ff/nk+LlrIkh8Wc8o2N5FCgC/PDa+Lpuvs8b8aZjP+4S+JZd0ui6R8eg1639lQXv6jXNLyBCcE6OQQo3H3UELysDUtbhny8u8bmBW1yvy002Safh7Ttx5rvkLcaN9Z939ffY0/J7+9r6FgQy+ZouJP1lj6Veivc4apCnE034B2rg/6TvxHDQeAj1+UpBW7+6yoGnB7999fVrXVR3XSe4r0+4LcvRJ0eBNQ3fbSKZWwgIb7LgPjCr8BsKD/d0H9x882I9EB0+rRQ4bnKoLCvf+WTYltZaeVE0LnYJMzf0NwcF7gPh/TWwADfxX/MH/5d/2F/0Xf9SfREHCf/U3/MWkzqCH/9y//z//I/7w//JP+wv/s7/nryRVTAqZIwTG/+YI4cGn9x/u/L81Pji5bXzgZ7C/bpTwn//Bf95/8df/Je8TJYDEt4oSqN3D20YJu/e/gSjh6MWxvBb7zsUPe/d2Hjzc39/Z2xQ/eI02xg8vj589Ob4pcNBGP4oYfhQx/PyNGKy49SOG3d/fs3z9gGF/7/91AcOeHzAYoxMPGGKGKmrV6PO4r78pmtj71JptE008fenHD4/S446V/1FA8f/CgGLvRwGFUOz/IwFFR2X9vzWe2H1w8GDnNuHEo3T34UNy13ZWj3ztcftgYhDA/2tCiagmVqRtyNDX4YNBxO79vd3/t8YQNpd9UwzxKocm+vrhw5/4Z5EVvH34QOT+9HbhA2KH24cP1PIBRRA3hw9mwOl5XS2EZamvnRQfpm0ltpT+uc+fjNNXOTHvNF+AyI1oiLOnZHJdeGD9iKHIw2t7c3Dy8N7uvYODnd1NsYlrszE0+X1uXNBAix8FJT8KSn7+BiVWzvpByd7v78xnPya5v/8NxiS/zzcSk9zftTGJs2ofHJO89/rG/V3rCtwuIvlRQPL/xoDk3o8CEqHY/0cCklBd/f81Hkm3znfvfHBQolB+eJHJV8ev3py+ev77fLORiUeM9wtPft6EJze9/kOLT+5t04L//zvjEzc5Pwo/fhR+/L8h/Ihoy/+fhh87TkS64ce93//ew4O9yb18f/t8dzbb3p9lD7YP8my6TSnH+w92H053Pp3c+zkITczcqdQvz6t6kQmrDeJwe+P6NaPQTcwZmdlvWuF/bU+k44Rs1MM36b4OJ0VC27sb5u5HEacL/7rm40cR5w8j4tzvR5xHj7/I2rn588uVfkjScPz0O69fPj87Of29SUOxl+LZvNerkuzrVlwS06yzHqrLpytEBL7hJN+VBkBcomjYvzWaEXdrzwQzP5mVa4Q4dlVIPuBVgaPXp6/OTl8T5TkYutsBd9fvSlxm4QcbL3kfWuo4FXc8+2nic/iApAF739oX4F7FmrLbJaTfsXOguqP6cpXXrOO+dsxnCaKGalhJDk7N7SO+DSB+eOHeDQtRUb03pCQVfxsGDsZ7Dz69/3Dn/63rUSe3DfhokqbVsi2W668f9f3nf/Cf91/89X/J7YM+IfFtfIDd/fcJ+u5TxEdTd3PQJ0SNLw29OL7NspEX7w0Hbl6jjZHby+NnT45vCt600Y/itx/Fbx/iuHsz/f/B+M2KWz9+Qz7WWr5+kLa/9w0GaS++kfWjvU+tN++Mzgd7839O3Nfe5M/vfWrN9u38+Uc/cuj/3+jQ7/1oCUko5v7+f/0SkqeyflbWkLyA4mlxfv77UAbi9zat3QcyOgcFf0jU1IsFbRTTBJwls/YNM9bXDyxjwH7Eo1+DR2+fFv1ZYV/jAXxAOPyNLIHSP3t3bh8V3wLUDy86/llcDPXIEomQd+/v7f6/NUD+0Yroj1ZEf2groj+KqP8/FlH/aEWUTP/+75/NJp8e7NzLtw+mO2T6dx7OtjOy+tszUgE701k+zaY7sWD7RyuiIXP+v3lFlO34z+KyaITBfrQs+qNl0f/3ZlE+/dGy6I+WRX+0LPqjZdEfLYv+aFm0a+9+FMT9fyeIex/v3Zvp/w8GcT9aFr3Rm//RsujPW4f+R8ui/99acvr/5LLohweIHKelxAiUeqfogTQOhxPUIN36/CeP70AZUQp/d++bihAPHtynZQEohh+FiDIGRxG1k6yG3nN2hoPE94Hx/5ookSwxmVEJ+v7zv+Qv+M//mL+I7CxZ2//6L/nzKUdGaFOCjONDxvzm+JAs0e7u7oP/t0aIb24bIR4TQ17mYevbx4b/5d/7V/6Xf+9f/z6xIVbvbhUbPnif2PABzdmHxobB8t29T+/fO7h/f/+BGVssAvQabYwAf+rpt4/5efp737iUF7b9UTz4o3jw5288uGFRb+f3981cPyDc+/T/dQHhjh8QGisTDwh79ul913B2PrVG2MR8PdMdLJ7dKuD7UcD3Qw34dn8U8AnF/j8S8HV10v83Ij4blDQBa8m0fcOc9XWXEtNfeNEepl8/zIyh8iMW/xosvv/7Z7PJpwc79/Ltg+nObHt/5+FsO3uwf397RnO1M53l02y687PG/MZD+IDY2MT36jCwvo5y46N09+FDikB2Vo9CU3m+e4f+2cM/9+7cfin1tvB+eBHzV8ev3py+ev77DEXMsbS0jsHGx33/JUqgSAC9e39v9/+t0bON0m6Knl/lMNpfe2n1ptd78TOR/9Pbxc8Inm8fP9/bRlx+7+b42aCcntfVQjia+tpJ8WHaVqKy6Z/7/Mk4fZUTM09zpL/SRlTN2VPSzW7t1PrUtwnLH97bvXdwsLO7KSp3bTYG5b/PjaH47/OjAPxHAXgkAI/ozW80AP/dY7H37z4YdofNv9Eo+/7vP8l3Pn14PpltTw4enG/v7832tw92pjvb+cG9nYf3pwfT/fs7sfj7/v43GH//Pr3420yQivaSnN5FJvw0iMPtbenXTLZs4sBI/uSb1urfgAvS8T42qt2bVN3NXHZ3wyx+nQTL/V2bYHFuygevuL937uX+rqXz7dbbf5R9+X9j9uVBP/vyTSyP3j7o/WZWR+0K9I8WR2UMliBqsobV5eDU3D7o2wDihxfn3bAyGtV7Q0pS8b95ffTBp/cf7vy/Nb47uW18R5M0rZZtsVx//SDvP/+D/7z/4q//S24f4wmJb+MN7O6/T4x3nwK87Q9cIz16cSyvxb5z/oIX3g3HaV6jjYHay+NnT45vitW00Y/CtR+Fax/iwnszfetw7f8966VW3PqR3N7v71m+fri2v/cNhmvfzHLpnr9caozOB3vzf07c197kz+99as327fz5Rz9y6P/f6NDv/Wg5VSjm/n7PtaYf7lpTR2X9rCwofeOrqR8eIL7XwuY3ESG6JesfhYgyBkcRtZOsht5zdoaDxPeB8f+aKJEsMZlRCfr+87/kL/jP/5i/iOwsWdv/+i/58ylHRmhTgozjQ8b85viQLNHu7u6D/7dGiG9uGyEeE0Ne5mHr28eG/+Xf+1f+l3/vX/8+sSHW6W4VGz54n9jwAc3Zh8aGwULdvU/v3zu4f3//gRlbLAL0Gm2MAH/q6beP+Xn6e9+4aBe2/VE8+KN48OdvPLhhZW/n9/fNXD8g3Pv0/3UB4Y4fEBorEw8Ie/bpfddwdj61RtjEfD3THayg/Sjg+39fwLf7o4BPKPb/kYCvq5P+vx3xnXz7xee/z+nxq364dzLPlhd5s/Uyr6ej9Euaz+PfJ8/q4XDO+aki1bcMsrSfGyOsXrufzfAKYwFXspC44Ian1I9Reh8Yox58YaCxGsEfNprgP/rxhDqpJljwvv2QcKH7d0cZDHxlkXYOfFRTRPz7aLsh/z7a+MP8e2/2+l8T+/S+1888b9v70zBA14v2PmPoA65z+Jd9M+Z6Dn3ef8nKSvzTKDdarzD+qe3Ec+rwp/nZ9fXw2Tfh7QGO8+V2Psixu73jhl7tJ8IcoXfT+cz708pv4JMEn9g/TFvfR3CE9j70/zYvsWrjyfr/sIOgnf+/2UMQqn4Np8D78/+Ntt9azCbgGnHZvmGmCbPET6tF3rScN2TrhURisASlK1arO+kvvGgP06+bYpa3hz2WGKLfIG///HF+7//+k3zn04fnk9n25ODB+fb+3mx/+2BnurOdH9zbeXh/ejDdv7/zs+YW21+eUxLJOXtP85I80PTdolw2n3109vpsfJIXU6hRAVCPn6ybYkn9ny7boqV3PhI9Lq9/UV2+38tHj7PlNbtt75riUUu/fPbRu2b2iIzVR0cUaOq3Q80oFieG+ghLfTe0ZID7NzYzAG/f8v6NLbnrm5sZgJ/euuWDG1ty198kQNPywGtplS1m3/ECCft7sYIw7pflzEjP+7zsGN0BIO/53TQvP6+z1ZwdgvcCaHJ3IQxxKV7P87x9b5DGIXlVXVGKJX/3Xi8fiRK1Lwuok6pcL5ZfH5r3/tHj47om7x1Da94LGI+rulqWVTZ7BbvxXm/rLPGLxDyGsrzUQ6xl/378rKib9vcG5vqbfPL72E9+H4lkfm8wvPzCf/8+Rw80/KEGd/3O7gZYG7PUchOizPNiQX76e41l99N7B/eM/QoBEX1XK4lazt5PMI5Onn7xIn9Hy6EeBPJlJz9N3rPI6PtAE/mkMN++T3K3bIqLedtF7Eahmz2cHdy/t7u9d+9gb3v/0yzbnsz28u0825/M7u2en09zyghY4GQYi/zqPTsBd73KKU6a5lgTViP7PhCUw07ysmyAQrPOyuMyr2XsEuB7PdCyeKeJqjTJVUa9sUfp7sOHD7d3dlaP/DSxUY3CwBBdDurkF4p0S/lbftFe2NA/vLd77+BgZ9cAEOt/02rVXX+cm8Z8Mi/K2a2H/OL4tXiX9M99kxjvU8A2IRrY7Pij9DjwU2MU2e1QZDdGkb17Ow8e7u/v7P28IMne//dI8p5hSmzU935ejnr/hzXquz01ahq4zPPR/wNi1aV+8+UAAA==</t>
        </r>
      </text>
    </comment>
    <comment ref="ER1" authorId="0" shapeId="0" xr:uid="{B7015EC5-29DF-4BAF-AD04-2E4C08686A87}">
      <text>
        <r>
          <rPr>
            <b/>
            <sz val="9"/>
            <color indexed="81"/>
            <rFont val="Tahoma"/>
            <family val="2"/>
          </rPr>
          <t>2ecAAB+LCAAAAAAABADtvQdgHEmWJSYvbcp7f0r1StfgdKEIgGATJNiQQBDswYjN5pLsHWlHIymrKoHKZVZlXWYWQMztnbz33nvvvffee++997o7nU4n99//P1xmZAFs9s5K2smeIYCqyB8/fnwfPyIe/x7vFmV6mddNUS0/+2h3vPNRmi+n1axYXnz20bo939799KPf4+jx6btpXr7M6myRt9Q4pbeWzaN3TfHZR/O2XT26e/fq6mp8dW9c1Rd393Z2du/+3l88fz2d54tsu1g2bbac5h/Zt2Y3v/XR0eOT2eKLvM1mWZvJm599dPb6bHySF9On9NkX2TK7yOvxk3VTLPOmOV22RVvkDd6s86zNT55+8ZMysKO98f3x7v3Hd3tfuKZP1kU504bj3X2vrXyjLann/E2xyI/2dnYPtnfub9/bfbO7++g+/e/eeG/3/r2Hu/c/2Tl4tLNjINg3FAKTUvtP7x49/mo1iyPb+8I17SHb+UZbesju7Wzv7NNkvtl9+Oj+/qP7n44/3dm5T49BtvOGQugi+zxr2td5fVlMudnrNlusGPrOvZ37O/fu7e7tPr4bbUTkcPN59PhVPsmafEbNaMrec3qz5fWb61WeEvs9aumXzz4ilnpULNuPjqh3/XZjs73bNftmod27XbP92zW7f7tmPxrCj4bwoyH8aAg/GsJtmv1oCD8awo+G8KMh/GgIt2n2oyH8aAg/GsKPhvCjIdym2Y+G8KMh/GgIPxrCj4Zwm2Y/GsKPhvCjIfxoCD8awm2a/WgIPxrC1xrCj4bwoyH8aAg/GsKtmv1oCD8awo+G8KMh/GgIt2n2oyH8aAj//xjC3Vf5JGvy2eu8LvLm6PGX5exVflnQJyd5WTbpu0W5bD776Oz12fgkL6ZPszb7IltmF3k9frJuimXeNKfLtmjp5Y/Su0ePT99N8/J42hbV8r3eBcG8dxXQB+DweZ2t5m+Ktszf6/2jsxev0sVSkXFAjh4/q+p8mjXt18PpRX71Za2UfbN6Tl+/mRd1e/00u35/YF81ef3lCnR6v3ePHj+tlu1xmdftV6tZ1tppb+t1/vjuwJfupadFM6Xfi+U6nx2dZ2XjvxR86d4RIK/yVZlN80W+bHsv9ls8/m5Vv21W9OeLbJFjxE+rq2VZZbPXbdYWTVtMGwem983jl3W1IsAE9UlVzp5RRzrCyBcW9NmS5ggdP6mqt13o4ZePmS+YQ4grFpkdU+/zx6/n1dWXy/L69XrSTOtiks+ePjGto989phnM9e2TddNWC8LCffRYPvM++eKLu9f0PL7b++bx03xaLLLyJQjbQImEHzw+XrfVedGeVOV6sbQU7Xz6+Ls0qDf5OztI+/fjL2nilqB7tTxbmvZC6ehX4QuvqivbZ/8LpoP38XEzNWza/6Lb+Cl9Zmaw/w1PCkb5rCjbvPanw/s0ZIzX8zz3WLf3zeM3xSJ/VhO7Hj25Rp+P77pPHhNzkoDQp0d7Ozv72zu79L83OzuP+H/Us/368elyxr/s7HCjsJ358vGL9eLLCSmBSx7T0S591/noMY2ifFJmy7f06XeLdv7i2GAf+eaxjHmwff+7xyTuJLDX/LGli//Z47PltFzPchHvs+U5MyVwk2kc/Ppx76PnJNhDFq1p62J58dHRtFov2/oaCuNGK2jeOa/zX7TOl9PrZ+vl9KSa3f7NmYz0q2XR3vqdhocFPbVunuaQeFbht35/+j4IntOIAH0W7ejuAImf5ufZuiSN3JIev3A6tvPx4+PmbbeN/9Hjr+rSyMjRvG1XzaO7d6ezxXhKFopMSzaeVgt8cPfk6Rffff34rt8ehnaany4vnmfLizUZMsuH3c+thEKJvqmzZYPhWLvVEdZ4o8eGr8WeHvks/Phu58vHb/LFqqqz8guiRvFMSWwsMZmpL7J2rn+SzivzqSEtvjQv2/dChAy+NzVj7SXYg9lVmjofciPoCmK3xcpr4z57DEn+gniqPMnKYlKL8BkdH/uO5sk5HkZMeXTv54QY0r/MalLLv1d+fUT6y/2hnzOn7povhG8ho0evXx08uL+zc7D3gGwePnjMQ35x/Drd29nd3aZ/9h6ln9dV06RPq0UOpyAlyz9bT9tHrsnqUfoTa9K7eV2S8RSq6ex/A/B8SI+fGT3D6P4EDSr8JGxA1uqiWGZlv6H9xr1w5PXpPmSKPK+m1PTDhuHgPH6TTcqc0X3zZO/eg/17+0R/9+FjVkZ32fkCSP7w7MVTdrrsB5j7y2Iqr5ycnp28fPUFayP7oXlf9CQAPs+uq7X392sZpXTGzCGfOu169MZoOP07+NbTvUeINi7zsLX//dCLQpMb3lbC+cafiLzz6Y3Gn9o93N7dGzD+zykI+Yo9dHgY1HhvZ3vn3vbOfa9xp83jV/kiI5dayNm0x01TTQuWarUEM0fDs9nRvU/v3zvYv/fpA2spZlY4Yo26XymkN9nF0dnxTz399jE/T9/8lIGHb0KAsba9BqQA2Morc0H+3d/mS5a5s+WsyOz3IobeHzI1/UY6ZfpJpwENq1rXwqdMLv6LYZ8QF5LOTl0Ukn55fk48TQN2rbw3pKNbvaY4Wen2+dOK6ijNCdflRfrRF1k9Sr+zXuaj9HW+GqXk83/k6YaAu2OfSnc/8dXxqzenr57/PvFXuziRWlmvRLt5L7hPIy2dmou9EVF1/B3TMabz3LeRN3RMm17TESnLwbGzqQD/s8fBN/KR973yVf9FBW8DWxISElP/TyszpFHVJnY+efzd10zMtzu/v28D9VMEBS8rSvA0R/jU/fWY3t0FOP75+GxBdpkhM7Xo884nj7+dNafvWlUZRyRl4QeE6Cojl6BykZP9QKyEoyf/mZ69GB8f7+yQ+bmlNZpcp6fvVuDodl3nabacpRQuULNH6Qn5Hm1GOv9lzXLS6dAh8MPsGzRhZ80hEgcPWnUa+q/e5i37gjhDJ/cO7t1/YFuoLa5WxdTzAVjTk545nnKY1BDqYQv3xsbG2k68gJf3Pv30/r5+K/3C8UM6saNiaRz5olgvUvM9h+WdlsHLt3rPvWKcjbNj10Iw+rKeUSy/iwwDfnlsvGo2hWeN+dNwsvcJfUvO73RdIqHSa9b/yoL21CSnrpCAOD+eQTvHw/qgBSV46locvuVlXjcw0esVRQQmhzX8PecFvSDghTjsfljg/j57Gn5Pf3vfwtgGX7P1xZ+s8vQrUX9nDbIg4tO/AG3cn/SdeCEaboEePylIq6t4WdC04Pfvvj6t66qOKzj3lWn3BYUUpLXwpqG7bSRTKwGIDavcB0avfgOByP7ug/v3H+5F4hDK8tA/9zc53NrEd7gfpcdtSgb8ba46phmOTL65Hv5fFqt8cwPrmgXRWxK9PPx/b/Ty5LbRi67dfN3w5abXI/ELkpe3il+o3cPbxi8U7Ow8oBDmg+IXYh55Lfadi2z27u08eLh/sLO3KbLxGm2MbF4eP3tiJ2sopNFGP4plPJx+FMv8/Ipldodjmd3f3zOj/VBmf+//laHMQxNO3Gisvk44sTmU+dnt+0ehjPT79P+loczej0IZIdj/R0KZjn77f2sks7e7d+8AqVxVwEx00jK7Dx8+hJbZGdYytslGd/zRUCTzTfbw/6pI5pscWNcqiNriSGb//8XrMP+vjWSI8J/eLpJBGPOzEMkYlNPzulo4PkjxYdpWzrrzJ+P0VU6MPc0XoHIjCujsKYXCLlKxPs1QEOS1vTlOuv/pp7uUf9kYJrk2G6Ok3+fkphAJLX4UH3k4/Sg++vkVH1kx68dHe7+/Z5z78RG81m8sPvp9vqn4aHdfYpRbmMCvE6NsjI9+lvv+UXwk/T79f2l8dO9H8ZEQ7P8j8VFHv/38jY/SrfPdOz/7QZJ288OLlCLOxc9epOQR8ed9uPT/gXDp3vYuKcj9/zeGSy6W/VE09KNo6P810VAEudtEQ5te+39dNLTjJKQbDd37/c+zT3ceTPYebt8/z/Pt/b17s+3J+d7u9sOD+7PZQX7+cH/33s9BoGRmTYV+eV7Vi0xYbRCH25vdrxkOb2LLyGx+0/r+Z8+J6fgvG/X0Tbqxw2qRUPzuhsn9UYD8owD5/1sB8n4/QD56/EXWzs2fX670Q5Ke46ffef3y+dnJ6e9NKo+9Hs+Ivl6VNPVb4CXrfw3zkm2yUbQbxCa+oaZYjIZHjRVL+7eGZuLd7ZnA7Cezco14zS65yQe8KnL0+vTV2elrmiWO7O52wN31u5IQUNjKBX/ep5Z6Tqcez3563bTwOUnl9r61L8CdizVlN0+mZsfOkeqi6stVXrNS/doRrKWIWkajlb+5qRsKXr/JHn54cWvE0Hbj1m9yYF21LXqFV/juPfzRCt97h6xM+Fu5MLv77xOy3qflve2d+zeHrELQ+Drbi+PbrMF50epw2Ok12hh3vjx+9sRO1lDoqY1+FH16OP0o+vx6wYcj4f+31uJ2h6PP3d/fM6P9EHN/7xsMMV98U2txOw/F3b+Fsfo67v7GUONnue8fhRrSbz+AuE3I8LMfauz9aC1OCOb+/n/1WlxHv/2srMV5oczT4vz896Fcyu9tWrsPZHQOCv6QgK0Xpdr4qQk4S2btG2asn7WQN9bXj1j4a7Dw7RPEPyvcbbyJD4jTf0grzfTP3p0f0nKz9vXDi91/+GvOHjkHovj9/R9F8e8dxX8zCxE/PxeeOwmAHy08/yj0/4DQ/+f5wvP+739v79N7nz7Y3dvee/hwZ3v/4c7B9sGn59n27sOd2XT33mz3Qb77o4Xnm9ny/9MLz2zrfxZXnyMc+KPV5/fp+0cpIen36f9LU0Kf/mj1+Uerzz9afY5+86PV5//fxK1M+Fv5MT9afe42+lEI6uH0oxD060UgjoQ/Wn3+GnHmj1afb+77R6GG9NsPIG4TMvzshxo/Wn3+/9bS3f8nV58/PHTd3SXdtLu3yYnXJr4T/w0FqgcPKGF1sPfgR5GqjVQdSdTCslR9wFQNB6ZfF97/y8LQrzuMrgEXCyNB5/+LF0vf3DboPCZ2vczD1rePOW94OxJyEpFvF3I+2KZljNuGnAcccj74oJDT0ZBU4b1P79872L8HPWE/6wWWXqONgeVPPf32MT9P3/zUTfFl2PZHYaaH04/CzP//hZlfc6Vz5/f3bWA/zsSn/y+MM/dMrHejNfo6sd7mOPNnt+8fxZnS79P/l8aZuz+KM4Vg/x+JM7sK7v8bgaYNf5qAtWTavmHO+llaW01/4UV7mH4zwW8M6x9Jw9eQhv3f/97ep+RnU0Sw9/Dhzvb+w52D7YNPz7Pt3Yc7s+nuvdnug3z3Z01OjGfyAQG7zTqop8LzQdy1+/DhQ7DlzjB32SYbOfdRunW+e4f+2cM/9+4MBfQ/ix3+8CL+iGvejfh/FsfZ9bXEGeCUwP7/i1MC/69dh6Z5+PR2SQEsQt9+HfreNpIN+zcnBQzK6XldLRxbpPgwbStnO/iTcfoqJz6f5sj4pY0osrOnZAbcOrONFG6Ta7j/6ae7ZOk3rmG7NhszDb/PyU35BbT4UVbBw+lHWQWXVYgg574dXrze9JoJbbyF6t89tm79uw8uWYfNFd57rFZvSCPc//337j28d293b7b9cJJPt/fz2Ww7251Oth8+uPcgm04OHnx6bzeWYEDY940lGH6fXoLBTJNK+ZIc8UUmvDWIw+0t7tfMI23iQ567sxev0sXSTOQ3reB/GJ5Mx4nZqKJvUos3s+HdDdP8NVNMu/uS5rkFcb5Ommdjiulnue8fpZik36f/L00xPeinmL6JpedvLLL/Zhaj7eL/j9aidRCWImojjX7+5qZueHH6m+vhhxe8Rkxuf7n6mxtYV22LXpEF7Ic/ilbfO1plwt/Kmdndf59o9T4vYd+/OVrdsIRNzCOvxb5z3owXqA5HnF6jjSHny+NnT+xkDUWd2uhHgaeH048Cz68XhjgSbnwtEnia+KQffYaRSy/cjLz4/nHo7nAcuvv7e2a0H2zu732DweY3t5r90Kwo32isht39rxlq/Cz3/aNQQ/rtBxC3CRl+9kONvR+tZgvB3N//r16/6+i3n5VFum98MfvDQ9evvXD8TQSqBw8oYXWw9+BHkaqNVB1J1MKyVH3AVA0Hpl8X3v/LwtCvO4yuARcLI0Hn/4uXSN/cNug8Jna9zMPWt485b3g7EnJiIfNWIeeD7d29W4ecBxxyPvigkDNYybz36f17B/v3PmX/ZSiw9BptDCx/6um3j/l5+uanboovw7Y/CjM9nH4UZv78CjM3LHfu/P6+DezHmfj0/4Vx5p6J9W60Rl8n1tscZ/7s9v2jOFP6ffr/0jhz90dxphDs/yNxZlfB/X870Dz59ovPf5/T41f9KPNkni0v8mbrZV5PR+mXNJ/Hv0+e1cORo/N5RfpvG89pRzcGc712P5uRHAYDtmQpcfESz6kf9vQ+MM5B8IWBxtoEf9jYhP/oRyfq8ZrIw/v2Q2KP7t8dbTDwlUXaRQNRVREJFqLthoKFaOMPCxa82et/TezT+14/81x370/DAF2f3PuMoQ844uFf9s2YCzv0ef8lKyvxT6PcaP3K+Ke2E89FxJ/mZ9dzxGffhO8IOM4z3PkgN/H2biB6tZ8Ic4ROUOcz708rv4G/Enxi/zBtfR/BEdr70P/bvMSqjSfr/8Megnb+/2YXQaj6NbwC78//Nxp/azGbgGvEZ/uGmSbMTt+4cmab+Lm9R+lxm1Ku4G2u4UxzJ/2FF+1h+k1kvgXSsHcTG9M3KAY/fxzl+7//3r2H9+7t7s22H07y6fZ+PpttZ7vTyfbDB/ceZNPJwYNP7+3+rLnQ9pfnlL1yfuHTvCRvNX23KJfNZx+dvT4bn+TFFBpXANTjJ+umWFL/p8u2aOmdj0Tly+tfVJfv9/LR42x5zR7eu6Z41NIvn330rpk9Irv20RFFqPrtULOmrYmh3qfl/Rtbctc3NzMAP711ywc3tuSuv0mApuWB19KqUUzW0ePX+hfJ5nvNnPDZl+XMMPv7vOz40gEgv/jdNC8/r7PVnE39ewE0ibsQhjgLr+d53r43SONqvKquKKWRv3uvl49E59mXBdRJVa4Xy68PzXv/6PFxXZNfjqE17wWMx1VdLcsqm72Cmn+vt3WW+EWSe0NZXhEi1rJ/P35W1E37ewNz/U0++X3sJ7+PxCi/NxhefuG/f5+jBxrYUIO7fmd3A6yNFWm5CVHmebEgD/y9xrL7KaXgjLkJARF9VyuJR87eTzCOTp5+8SJ/R6k/DwJ5qZOfJr9YZPR9oIm0UgBv3ye5WzbFxbx9X8Q+3Xvw6aeT2XT74fn9B9v7lKbZzh6c723Ppnufzu6dn5/v75CisMDJjhX51Xt2Au56lVMENM2xsKw28X0gKIed5GXZAIVmnZXHZV7L2CV093qgxfVOE7VG4h+QL7T78OFDOFE7w76QbbLRz3pkdKdwOGSb4zn5hYLcUv6WXxQNNtz3P/10l3JiewaAWPObVr3u+oTYRJSTeVHO3osm35zvGaPJbocmuzGa7N3befBw/+D/JUSJUyHNOqNVshBRYuPe+2GN+25PxEwDl3A8+n8AWNh5HNnnAAA=</t>
        </r>
      </text>
    </comment>
  </commentList>
</comments>
</file>

<file path=xl/sharedStrings.xml><?xml version="1.0" encoding="utf-8"?>
<sst xmlns="http://schemas.openxmlformats.org/spreadsheetml/2006/main" count="887" uniqueCount="262">
  <si>
    <t>Standard Error</t>
  </si>
  <si>
    <t>Coefficients</t>
  </si>
  <si>
    <t>Foreign Tourist arrivals</t>
  </si>
  <si>
    <t>Count</t>
  </si>
  <si>
    <t>Z score</t>
  </si>
  <si>
    <t>Z score 3mma</t>
  </si>
  <si>
    <t>Real GDP,lhs</t>
  </si>
  <si>
    <t>Mean</t>
  </si>
  <si>
    <t>Stdev</t>
  </si>
  <si>
    <t>Residuals</t>
  </si>
  <si>
    <t>F, df</t>
  </si>
  <si>
    <t>SSreg, SSresid</t>
  </si>
  <si>
    <t>Real GVA,lhs</t>
  </si>
  <si>
    <t>Select this link and click Refresh/Edit Download to update data and add or remove series</t>
  </si>
  <si>
    <t>Industrial Production Index: 2011-12=100</t>
  </si>
  <si>
    <t>Industrial Production Index: 2004-05=100</t>
  </si>
  <si>
    <t>Industrial Production Index: 1993-94=100</t>
  </si>
  <si>
    <t>Industrial Production Index: 1993-94=100 (f1)</t>
  </si>
  <si>
    <t>Industrial Production Index: 1993-94=100 (f1) (f2)</t>
  </si>
  <si>
    <t>Industrial Production Index: 1993-94=100 (f1) (f2) (f3)</t>
  </si>
  <si>
    <t>Exports: USD</t>
  </si>
  <si>
    <t>Exports: USD (f1)</t>
  </si>
  <si>
    <t>Imports: USD: Non Oil</t>
  </si>
  <si>
    <t>%yoy</t>
  </si>
  <si>
    <t>Automobile Sales: SIAM: Passenger Vehicle</t>
  </si>
  <si>
    <t>Foreign Tourist Arrivals</t>
  </si>
  <si>
    <t>M3: Bank Credit to Commercial Sector: Others</t>
  </si>
  <si>
    <t>M3: Bank Credit to Commercial Sector: Others [%CHANGE(Over Year)]</t>
  </si>
  <si>
    <t>Consumer Price Index</t>
  </si>
  <si>
    <t>CPI: 2001p: Industrial Workers: India</t>
  </si>
  <si>
    <t>CPI: 2001p: Industrial Workers: India (f1)</t>
  </si>
  <si>
    <t>CPI: 2001p: Industrial Workers: India (f1) (f2)</t>
  </si>
  <si>
    <t>NAS 2011-2012: Gross Domestic Product: 2011-2012p: Quarterly</t>
  </si>
  <si>
    <t>NAS 2004-2005: Gross Domestic Product: 2004-2005p: Quarterly: At Market Prices</t>
  </si>
  <si>
    <t>NAS 1999-2000: Gross Domestic Product: 1999-2000p: Quarterly: At Market Price:</t>
  </si>
  <si>
    <t>NAS 1999-2000: Gross Domestic Product: 1999-2000p: Quarterly: At Market Price: (f1)</t>
  </si>
  <si>
    <t>NAS 1999-2000: Gross Domestic Product: 1999-2000p: Quarterly: At Market Price: (f1) (f2)</t>
  </si>
  <si>
    <t>NAS 1999-2000: Gross Domestic Product: 1999-2000p: Quarterly: At Market Price: (f1) (f2) (f3)</t>
  </si>
  <si>
    <t>Gross Value Added at Basic Price (GVA): 2011-12p</t>
  </si>
  <si>
    <t>Gross Domestic Product at Factor Cost: 2004-05p</t>
  </si>
  <si>
    <t>Gross Domestic Product: 1999-00p: by Industry</t>
  </si>
  <si>
    <t>Gross Domestic Product: 1999-00p: by Industry (f1)</t>
  </si>
  <si>
    <t>Gross Domestic Product: 1999-00p: by Industry (f1) (f2)</t>
  </si>
  <si>
    <t>Gross Domestic Product: 1999-00p: by Industry (f1) (f2) (f3)</t>
  </si>
  <si>
    <t>Country</t>
  </si>
  <si>
    <t>India</t>
  </si>
  <si>
    <t>Frequency</t>
  </si>
  <si>
    <t>Monthly</t>
  </si>
  <si>
    <t>Quarterly, Ending "mar, June, Sep, Dec"</t>
  </si>
  <si>
    <t>Unit</t>
  </si>
  <si>
    <t>2011-2012=100</t>
  </si>
  <si>
    <t>2004-2005=100</t>
  </si>
  <si>
    <t>1993-1994=100</t>
  </si>
  <si>
    <t>%</t>
  </si>
  <si>
    <t>USD mn</t>
  </si>
  <si>
    <t>INR mn</t>
  </si>
  <si>
    <t>Person</t>
  </si>
  <si>
    <t>2012=100</t>
  </si>
  <si>
    <t>2001=100</t>
  </si>
  <si>
    <t>Status</t>
  </si>
  <si>
    <t>Active</t>
  </si>
  <si>
    <t>Rebased</t>
  </si>
  <si>
    <t>Discontinued</t>
  </si>
  <si>
    <t>Series ID</t>
  </si>
  <si>
    <t>386587797 (IBLAAJAAAAASPM)</t>
  </si>
  <si>
    <t>314398401 (IBBADA)</t>
  </si>
  <si>
    <t>18989701 (IBBA)</t>
  </si>
  <si>
    <t>19669601 (IJAB)</t>
  </si>
  <si>
    <t>226949402 (IJAAD)</t>
  </si>
  <si>
    <t>19512601 (IHCAAA)</t>
  </si>
  <si>
    <t>21445201 (IQDA)</t>
  </si>
  <si>
    <t>20311901 (IKOBB)</t>
  </si>
  <si>
    <t>365307397 (IIJGEAGAAAAADP)</t>
  </si>
  <si>
    <t>98991101 (IIAEA)</t>
  </si>
  <si>
    <t>365384367 (IAZDHAAAAAADTZ)</t>
  </si>
  <si>
    <t>230794802 (IAPAFBB)</t>
  </si>
  <si>
    <t>56615002 (IAYC)</t>
  </si>
  <si>
    <t>365385547 (IAZDHAAAAAADXB)</t>
  </si>
  <si>
    <t>230794402 (IAPAFBA)</t>
  </si>
  <si>
    <t>93138801 (IAYB)</t>
  </si>
  <si>
    <t>Function Information</t>
  </si>
  <si>
    <t>Splice(Industrial Production Index: 2004-05=100)</t>
  </si>
  <si>
    <t>Splice(Industrial Production Index: 2004-05=100) &gt; Splice(Industrial Production Index: 2011-12=100)</t>
  </si>
  <si>
    <t>Splice(Industrial Production Index: 2004-05=100) &gt; Splice(Industrial Production Index: 2011-12=100) &gt; Changes(Perc, OverAYear)</t>
  </si>
  <si>
    <t>Changes(Perc, OverAYear)</t>
  </si>
  <si>
    <t>%CHANGE(Over Year)</t>
  </si>
  <si>
    <t>Splice(Consumer Price Index)</t>
  </si>
  <si>
    <t>Splice(Consumer Price Index) &gt; Changes(Perc, OverAYear)</t>
  </si>
  <si>
    <t>Splice(NAS 2004-2005: Gross Domestic Product: 2004-2005p: Quarterly: At Market Prices)</t>
  </si>
  <si>
    <t>Splice(NAS 2004-2005: Gross Domestic Product: 2004-2005p: Quarterly: At Market Prices) &gt; Splice(NAS 2011-2012: Gross Domestic Product: 2011-2012p: Quarterly)</t>
  </si>
  <si>
    <t>Splice(NAS 2004-2005: Gross Domestic Product: 2004-2005p: Quarterly: At Market Prices) &gt; Splice(NAS 2011-2012: Gross Domestic Product: 2011-2012p: Quarterly) &gt; Changes(Perc, OverAYear)</t>
  </si>
  <si>
    <t>Splice(Gross Domestic Product at Factor Cost: 2004-05p)</t>
  </si>
  <si>
    <t>Splice(Gross Domestic Product at Factor Cost: 2004-05p) &gt; Splice(Gross Value Added at Basic Price (GVA): 2011-12p)</t>
  </si>
  <si>
    <t>Splice(Gross Domestic Product at Factor Cost: 2004-05p) &gt; Splice(Gross Value Added at Basic Price (GVA): 2011-12p) &gt; Changes(Perc, OverAYear)</t>
  </si>
  <si>
    <t>Actual</t>
  </si>
  <si>
    <t>Estimated</t>
  </si>
  <si>
    <t>Optimised Z score</t>
  </si>
  <si>
    <t>Optimised Z score, rhs</t>
  </si>
  <si>
    <t>Forecast Date</t>
  </si>
  <si>
    <t>Quarter being forecasted</t>
  </si>
  <si>
    <t>R squared, SE of Y</t>
  </si>
  <si>
    <t>t statistics</t>
  </si>
  <si>
    <t>Optimised Z score with statstically significant variables</t>
  </si>
  <si>
    <t>Regression results-Jun'12 onwards with GDP</t>
  </si>
  <si>
    <t>Regression results-Jun'12 onwards with GVA</t>
  </si>
  <si>
    <t>Exports: USD: Non Oil</t>
  </si>
  <si>
    <t>Exports: USD: Oil</t>
  </si>
  <si>
    <t>376954727 (IJZODBGAAAADIR)</t>
  </si>
  <si>
    <t>376954717 (IJZODBGAAAADIQ)</t>
  </si>
  <si>
    <t>GDP at Market prices</t>
  </si>
  <si>
    <t>Forecast (Q1)</t>
  </si>
  <si>
    <t>Forecast (Q2)</t>
  </si>
  <si>
    <t>Forecast (Q3)</t>
  </si>
  <si>
    <t>Q1'18</t>
  </si>
  <si>
    <t>Q2'18</t>
  </si>
  <si>
    <t>Q3'18</t>
  </si>
  <si>
    <t>Steps to Update the file</t>
  </si>
  <si>
    <t>Links/Paths</t>
  </si>
  <si>
    <t>The regression array formula is written in a way that it will automatically include all the latest available dependent and independent variables.</t>
  </si>
  <si>
    <t>The charts have also been automated and they will pick up all the new data points in charts plot.</t>
  </si>
  <si>
    <t>Update the estimates along with dates in Track_Forecast Revision Tab to reflect the latest data points in Charts.</t>
  </si>
  <si>
    <t>Steps to Update the Eviews Work file</t>
  </si>
  <si>
    <t>GVA forecasting</t>
  </si>
  <si>
    <t xml:space="preserve">GDP </t>
  </si>
  <si>
    <t>Economics\Daisy Sharma\Eviews results\India</t>
  </si>
  <si>
    <t>In the India momentum workfile, open India which has all the data entry as group and replace all the data from excel file here. Please make sure to include all the lates data points. Include the actual data releases from Column B To G in India tab in the eviews workfile here.</t>
  </si>
  <si>
    <t xml:space="preserve">For example, in the screen shot, once we open eq_iip, we see Estimate tab. After opening the estimate option, please edit the sample period to include all the actual data releases. </t>
  </si>
  <si>
    <t xml:space="preserve">Now open the Forecast tab and change the forecast sample period to estimate the forecasts based on the ARIMA selection model. For example, if the estimate has data till May-18, please start the forecast period from June-18. </t>
  </si>
  <si>
    <r>
      <t xml:space="preserve">Please perform the same steps for all the indicators and open </t>
    </r>
    <r>
      <rPr>
        <b/>
        <sz val="11"/>
        <color theme="1"/>
        <rFont val="Calibri"/>
        <family val="2"/>
        <scheme val="minor"/>
      </rPr>
      <t xml:space="preserve">ipf, exports_nof, imports_nof, autof, touristf and creditf </t>
    </r>
    <r>
      <rPr>
        <sz val="11"/>
        <color theme="1"/>
        <rFont val="Calibri"/>
        <family val="2"/>
        <scheme val="minor"/>
      </rPr>
      <t xml:space="preserve">(in the same order) as group. Copy the forecasts and paste them in in India  tab from coumn B to G. </t>
    </r>
  </si>
  <si>
    <t>Once the ARIMA forecasts have been updated, please include all the forecasts in India tab and extend z score, 3mma and quarterly data to include the latest quarter to be estimated.</t>
  </si>
  <si>
    <t>Edit eq_iip, eq_exports_nonoil, eq_nonoilimports, eq_auto, eq_tourist and eq_credit for automatic ARIMA to estimate coefficients with latest data point available. Adjust the forecast period accorsingly to have the forecast post the latest available data</t>
  </si>
  <si>
    <r>
      <t>Referesh all the links in</t>
    </r>
    <r>
      <rPr>
        <b/>
        <sz val="12"/>
        <color theme="1"/>
        <rFont val="Calibri"/>
        <family val="2"/>
        <scheme val="minor"/>
      </rPr>
      <t xml:space="preserve"> Raw Data and Raw Data_non oil exports </t>
    </r>
    <r>
      <rPr>
        <sz val="12"/>
        <color theme="1"/>
        <rFont val="Calibri"/>
        <family val="2"/>
        <scheme val="minor"/>
      </rPr>
      <t>tab from CEIC and update all the new data releases</t>
    </r>
  </si>
  <si>
    <t>In India tab, data releases are linked to Raw Data tab. Once the actual data has been updated, please update the eviews work file to reflect all the updates. The eviews work file is saved in shared drive Economics\Daisy Sharma\Eviews results\India folder.</t>
  </si>
  <si>
    <t>Forecast (Q4)</t>
  </si>
  <si>
    <t>Q4'18</t>
  </si>
  <si>
    <t>Forecast (Q1'19)</t>
  </si>
  <si>
    <t>Q1'19</t>
  </si>
  <si>
    <t>Forecast (Q2'19)</t>
  </si>
  <si>
    <t>Q2'19</t>
  </si>
  <si>
    <t>Forecast (Q3'19)</t>
  </si>
  <si>
    <t>Q3'19</t>
  </si>
  <si>
    <t>CGA: Government Expenditure: Revenue Account</t>
  </si>
  <si>
    <t>CGA: Government Expenditure: Revenue Account: Interest Payment</t>
  </si>
  <si>
    <t>387895027 (IFTCEDBCBAAAOL)</t>
  </si>
  <si>
    <t>19345101 (IFBBC)</t>
  </si>
  <si>
    <t>GDP at MARKET PRICES</t>
  </si>
  <si>
    <t>GVA AT BASIC PRICES</t>
  </si>
  <si>
    <t>Forecast (Q4'19)</t>
  </si>
  <si>
    <t>Q4'19</t>
  </si>
  <si>
    <t>Forecast (Q1'20)</t>
  </si>
  <si>
    <t>Q1'20</t>
  </si>
  <si>
    <t>Real credit</t>
  </si>
  <si>
    <t>Industrial Production Index: 2011-12=100: Mining</t>
  </si>
  <si>
    <t>Industrial Production Index: 2011-12=100: Manufacturing</t>
  </si>
  <si>
    <t>Industrial Production Index: 2011-12=100: Electricity</t>
  </si>
  <si>
    <t>Industrial Production Index: 2004-05=100: Mining</t>
  </si>
  <si>
    <t>Industrial Production Index: 2004-05=100: Manufacturing</t>
  </si>
  <si>
    <t>Industrial Production Index: 2004-05=100: Electricity</t>
  </si>
  <si>
    <t>Industrial Production Index: 1993-94=100: Mining and Quarrying</t>
  </si>
  <si>
    <t>Industrial Production Index: 1993-94=100: Manufacturing</t>
  </si>
  <si>
    <t>Industrial Production Index: 1993-94=100: Electricity</t>
  </si>
  <si>
    <t>386587767 (IBLAAJAAAAASPJ)</t>
  </si>
  <si>
    <t>386587777 (IBLAAJAAAAASPK)</t>
  </si>
  <si>
    <t>386587787 (IBLAAJAAAAASPL)</t>
  </si>
  <si>
    <t>314398501 (IBBAADB)</t>
  </si>
  <si>
    <t>314398601 (IBBABDC)</t>
  </si>
  <si>
    <t>314398701 (IBBACDD)</t>
  </si>
  <si>
    <t>18989801 (IBBAA)</t>
  </si>
  <si>
    <t>18989901 (IBBAB)</t>
  </si>
  <si>
    <t>18991701 (IBBAC)</t>
  </si>
  <si>
    <t>Industrial Production Index: 1993-94=100: Mining and Quarrying (f1) (f2)</t>
  </si>
  <si>
    <t>Industrial Production Index: 1993-94=100: Mining and Quarrying (f1)</t>
  </si>
  <si>
    <t>Splice(Industrial Production Index: 2004-05=100: Mining) &gt; Splice(Industrial Production Index: 2011-12=100: Mining)</t>
  </si>
  <si>
    <t>Splice(Industrial Production Index: 2004-05=100: Mining)</t>
  </si>
  <si>
    <t>Industrial Production Index: 1993-94=100: Manufacturing (f3) (f4)</t>
  </si>
  <si>
    <t>Industrial Production Index: 1993-94=100: Manufacturing (f3)</t>
  </si>
  <si>
    <t>Splice(Industrial Production Index: 2004-05=100: Manufacturing) &gt; Splice(Industrial Production Index: 2011-12=100: Manufacturing)</t>
  </si>
  <si>
    <t>Splice(Industrial Production Index: 2004-05=100: Manufacturing)</t>
  </si>
  <si>
    <t>Industrial Production Index: 1993-94=100: Electricity (f5) (f6)</t>
  </si>
  <si>
    <t>Industrial Production Index: 1993-94=100: Electricity (f5)</t>
  </si>
  <si>
    <t>Splice(Industrial Production Index: 2004-05=100: Electricity) &gt; Splice(Industrial Production Index: 2011-12=100: Electricity)</t>
  </si>
  <si>
    <t>Splice(Industrial Production Index: 2004-05=100: Electricity)</t>
  </si>
  <si>
    <t>IIP</t>
  </si>
  <si>
    <t>Mining</t>
  </si>
  <si>
    <t>Manufacturing</t>
  </si>
  <si>
    <t>Electricity</t>
  </si>
  <si>
    <t>Real Gov exp</t>
  </si>
  <si>
    <t>Gov exp less interest payments</t>
  </si>
  <si>
    <t>Real Gov exp, %yoy</t>
  </si>
  <si>
    <t>Industrial Production Index: 2011-12=100: Weights</t>
  </si>
  <si>
    <t>Industrial Production Index: 2011-12=100: Weights: Mining</t>
  </si>
  <si>
    <t>Industrial Production Index: 2011-12=100: Weights: Manufacturing</t>
  </si>
  <si>
    <t>Industrial Production Index: 2011-12=100: Weights: Electricity</t>
  </si>
  <si>
    <t>Industrial Production Index: 2011-12=100: Weights: Primary Goods</t>
  </si>
  <si>
    <t>Industrial Production Index: 2011-12=100: Weights: Capital Goods</t>
  </si>
  <si>
    <t>Industrial Production Index: 2011-12=100: Weights: Intermediate Goods</t>
  </si>
  <si>
    <t>Industrial Production Index: 2011-12=100: Weights: Infrastructure and Construction Goods</t>
  </si>
  <si>
    <t>Industrial Production Index: 2011-12=100: Weights: Consumer Durables Goods</t>
  </si>
  <si>
    <t>Industrial Production Index: 2011-12=100: Weights: Consumer Non Durables Goods</t>
  </si>
  <si>
    <t>386588087</t>
  </si>
  <si>
    <t>386588097</t>
  </si>
  <si>
    <t>386588107</t>
  </si>
  <si>
    <t>386588117</t>
  </si>
  <si>
    <t>386588127</t>
  </si>
  <si>
    <t>386588137</t>
  </si>
  <si>
    <t>386588147</t>
  </si>
  <si>
    <t>386588157</t>
  </si>
  <si>
    <t>386588167</t>
  </si>
  <si>
    <t>386588177</t>
  </si>
  <si>
    <t>Automobile Sales: SIAM: Two Wheelers: Scooters</t>
  </si>
  <si>
    <t>Automobile Sales: SIAM: Two Wheelers: Motorcycles</t>
  </si>
  <si>
    <t>19520401 (IHCAADA)</t>
  </si>
  <si>
    <t>19521201 (IHCAADB)</t>
  </si>
  <si>
    <t>Automobile Sales: SIAM: Passenger Vehicle (f1)</t>
  </si>
  <si>
    <t>Automobile Sales: SIAM: Two Wheelers: Scooters (f2)</t>
  </si>
  <si>
    <t>Automobile Sales: SIAM: Two Wheelers: Motorcycles (f3)</t>
  </si>
  <si>
    <t>Real credit (%yoy)</t>
  </si>
  <si>
    <t>Auto sales</t>
  </si>
  <si>
    <t>Industrial Production Index: 1993-94=100: Mining and Quarrying (f1) (f2) (f7)</t>
  </si>
  <si>
    <t>Industrial Production Index: 1993-94=100: Manufacturing (f3) (f4) (f8)</t>
  </si>
  <si>
    <t>Industrial Production Index: 1993-94=100: Electricity (f5) (f6) (f9)</t>
  </si>
  <si>
    <t>Splice(Industrial Production Index: 2004-05=100: Mining) &gt; Splice(Industrial Production Index: 2011-12=100: Mining) &gt; Changes(Perc, OverAYear)</t>
  </si>
  <si>
    <t>Splice(Industrial Production Index: 2004-05=100: Manufacturing) &gt; Splice(Industrial Production Index: 2011-12=100: Manufacturing) &gt; Changes(Perc, OverAYear)</t>
  </si>
  <si>
    <t>Splice(Industrial Production Index: 2004-05=100: Electricity) &gt; Splice(Industrial Production Index: 2011-12=100: Electricity) &gt; Changes(Perc, OverAYear)</t>
  </si>
  <si>
    <t>Commercial vehicle sales</t>
  </si>
  <si>
    <t>Automobile Sales: SIAM: Commercial Vehicle</t>
  </si>
  <si>
    <t>19515401 (IHCAAB)</t>
  </si>
  <si>
    <t>Automobile Sales: SIAM: Commercial Vehicle (f1)</t>
  </si>
  <si>
    <t>Industrial Investment: Proposed Investment</t>
  </si>
  <si>
    <t>Industrial Investment: ytd: Industrial Entrepreneurs Memorandum: Implemented Investment</t>
  </si>
  <si>
    <t>251870802</t>
  </si>
  <si>
    <t>366173817</t>
  </si>
  <si>
    <t>Implemented investment</t>
  </si>
  <si>
    <t>Imports: USD</t>
  </si>
  <si>
    <t>Imports: USD: Oil</t>
  </si>
  <si>
    <t>International Trade: Sevices: USD: Export Receipts</t>
  </si>
  <si>
    <t>International Trade: Sevices: USD: Import Payments</t>
  </si>
  <si>
    <t>International Trade: Sevices: USD: Trade Balance</t>
  </si>
  <si>
    <t>Trade Balance: USD</t>
  </si>
  <si>
    <t>19669301 (IJAA)</t>
  </si>
  <si>
    <t>226949502 (IJAAC)</t>
  </si>
  <si>
    <t>19669701 (IJAC)</t>
  </si>
  <si>
    <t>351773102</t>
  </si>
  <si>
    <t>351773202</t>
  </si>
  <si>
    <t>351773302</t>
  </si>
  <si>
    <t>Imports: USD (f2)</t>
  </si>
  <si>
    <t>International Trade: Sevices: USD: Export Receipts (f4)</t>
  </si>
  <si>
    <t>International Trade: Sevices: USD: Import Payments (f5)</t>
  </si>
  <si>
    <t>Goods exports</t>
  </si>
  <si>
    <t>Goods imports</t>
  </si>
  <si>
    <t>Services exports</t>
  </si>
  <si>
    <t>Services imports</t>
  </si>
  <si>
    <t>Foreign Tourist Arrivals (f1)</t>
  </si>
  <si>
    <t>Nominal Gov exp, %YoY</t>
  </si>
  <si>
    <t>Gov exp</t>
  </si>
  <si>
    <t>Scooter</t>
  </si>
  <si>
    <t>Motorcycle</t>
  </si>
  <si>
    <t>Calculated  IIP</t>
  </si>
  <si>
    <t>Credit</t>
  </si>
  <si>
    <t>credit</t>
  </si>
  <si>
    <t>Q2'20</t>
  </si>
  <si>
    <t>Forecast (Q2'20)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</si>
</sst>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00"/>
    <numFmt numFmtId="166" formatCode="\ [$-10000]mm/yyyy"/>
    <numFmt numFmtId="167" formatCode="#,##0.000"/>
  </numFmts>
  <fonts count="28" x14ac:knownFonts="1">
    <font>
      <sz val="11"/>
      <color theme="1"/>
      <name val="Calibri"/>
      <family val="2"/>
      <scheme val="minor"/>
    </font>
    <font>
      <sz val="9"/>
      <color theme="1"/>
      <name val="Calibri"/>
      <family val="2"/>
      <scheme val="minor"/>
    </font>
    <font>
      <i/>
      <sz val="9"/>
      <color theme="1"/>
      <name val="Calibri"/>
      <family val="2"/>
      <scheme val="minor"/>
    </font>
    <font>
      <b/>
      <sz val="9"/>
      <color theme="1"/>
      <name val="Calibri"/>
      <family val="2"/>
      <scheme val="minor"/>
    </font>
    <font>
      <sz val="9"/>
      <color rgb="FF0000FF"/>
      <name val="Calibri"/>
      <family val="2"/>
      <scheme val="minor"/>
    </font>
    <font>
      <b/>
      <u/>
      <sz val="9"/>
      <color rgb="FF0000FF"/>
      <name val="Calibri"/>
      <family val="2"/>
      <scheme val="minor"/>
    </font>
    <font>
      <b/>
      <i/>
      <sz val="9"/>
      <color theme="1"/>
      <name val="Calibri"/>
      <family val="2"/>
      <scheme val="minor"/>
    </font>
    <font>
      <sz val="9"/>
      <color rgb="FF000000"/>
      <name val="Calibri"/>
      <family val="2"/>
      <scheme val="minor"/>
    </font>
    <font>
      <i/>
      <sz val="9"/>
      <color rgb="FF000000"/>
      <name val="Calibri"/>
      <family val="2"/>
      <scheme val="minor"/>
    </font>
    <font>
      <sz val="9"/>
      <color rgb="FF008000"/>
      <name val="Calibri"/>
      <family val="2"/>
      <scheme val="minor"/>
    </font>
    <font>
      <b/>
      <sz val="9"/>
      <color indexed="81"/>
      <name val="Tahoma"/>
      <family val="2"/>
    </font>
    <font>
      <sz val="9"/>
      <color indexed="81"/>
      <name val="Tahoma"/>
      <family val="2"/>
    </font>
    <font>
      <b/>
      <sz val="11"/>
      <color theme="1"/>
      <name val="Calibri"/>
      <family val="2"/>
      <scheme val="minor"/>
    </font>
    <font>
      <u/>
      <sz val="11"/>
      <color theme="10"/>
      <name val="Calibri"/>
      <family val="2"/>
      <scheme val="minor"/>
    </font>
    <font>
      <sz val="12"/>
      <color theme="1"/>
      <name val="Calibri"/>
      <family val="2"/>
      <scheme val="minor"/>
    </font>
    <font>
      <b/>
      <sz val="12"/>
      <color theme="1"/>
      <name val="Calibri"/>
      <family val="2"/>
      <scheme val="minor"/>
    </font>
    <font>
      <sz val="9"/>
      <color theme="1"/>
      <name val="Calibri"/>
      <family val="2"/>
      <scheme val="minor"/>
    </font>
    <font>
      <sz val="11"/>
      <color theme="1"/>
      <name val="Calibri"/>
      <family val="2"/>
      <scheme val="minor"/>
    </font>
    <font>
      <b/>
      <sz val="9"/>
      <color rgb="FF000000"/>
      <name val="Calibri"/>
      <family val="2"/>
      <scheme val="minor"/>
    </font>
    <font>
      <sz val="9"/>
      <color theme="1"/>
      <name val="Calibri"/>
      <family val="2"/>
      <scheme val="minor"/>
    </font>
    <font>
      <sz val="9"/>
      <color theme="1"/>
      <name val="Calibri"/>
      <family val="2"/>
      <scheme val="minor"/>
    </font>
    <font>
      <b/>
      <sz val="9"/>
      <color rgb="FF0000FF"/>
      <name val="Calibri"/>
      <family val="2"/>
      <scheme val="minor"/>
    </font>
    <font>
      <b/>
      <sz val="9"/>
      <color theme="1"/>
      <name val="Calibri"/>
      <family val="2"/>
      <scheme val="minor"/>
    </font>
    <font>
      <sz val="9"/>
      <color rgb="FF0000FF"/>
      <name val="Calibri"/>
      <family val="2"/>
      <scheme val="minor"/>
    </font>
    <font>
      <sz val="9"/>
      <color rgb="FF0000CC"/>
      <name val="Calibri"/>
      <family val="2"/>
      <scheme val="minor"/>
    </font>
    <font>
      <sz val="8"/>
      <name val="Calibri"/>
      <family val="2"/>
      <scheme val="minor"/>
    </font>
    <font>
      <u/>
      <sz val="9"/>
      <color rgb="FF0000FF"/>
      <name val="Calibri"/>
      <family val="2"/>
      <scheme val="minor"/>
    </font>
    <font>
      <sz val="9"/>
      <color rgb="FFFF0000"/>
      <name val="Calibri"/>
      <family val="2"/>
      <scheme val="minor"/>
    </font>
  </fonts>
  <fills count="15">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theme="0" tint="-0.249977111117893"/>
        <bgColor indexed="64"/>
      </patternFill>
    </fill>
    <fill>
      <patternFill patternType="solid">
        <fgColor theme="5" tint="0.59999389629810485"/>
        <bgColor indexed="64"/>
      </patternFill>
    </fill>
    <fill>
      <patternFill patternType="solid">
        <fgColor rgb="FFFFC000"/>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7"/>
        <bgColor indexed="64"/>
      </patternFill>
    </fill>
    <fill>
      <patternFill patternType="solid">
        <fgColor theme="7" tint="0.39997558519241921"/>
        <bgColor indexed="64"/>
      </patternFill>
    </fill>
    <fill>
      <patternFill patternType="solid">
        <fgColor rgb="FFFAC090"/>
        <bgColor indexed="64"/>
      </patternFill>
    </fill>
    <fill>
      <patternFill patternType="solid">
        <fgColor theme="9" tint="0.39997558519241921"/>
        <bgColor indexed="64"/>
      </patternFill>
    </fill>
    <fill>
      <patternFill patternType="solid">
        <fgColor theme="0" tint="-4.9989318521683403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diagonal/>
    </border>
  </borders>
  <cellStyleXfs count="2">
    <xf numFmtId="0" fontId="0" fillId="0" borderId="0"/>
    <xf numFmtId="0" fontId="13" fillId="0" borderId="0" applyNumberFormat="0" applyFill="0" applyBorder="0" applyAlignment="0" applyProtection="0"/>
  </cellStyleXfs>
  <cellXfs count="114">
    <xf numFmtId="0" fontId="0" fillId="0" borderId="0" xfId="0"/>
    <xf numFmtId="0" fontId="1" fillId="0" borderId="0" xfId="0" applyFont="1"/>
    <xf numFmtId="0" fontId="1" fillId="0" borderId="0" xfId="0" applyFont="1" applyAlignment="1">
      <alignment wrapText="1"/>
    </xf>
    <xf numFmtId="17" fontId="1" fillId="0" borderId="0" xfId="0" applyNumberFormat="1" applyFont="1"/>
    <xf numFmtId="164" fontId="4" fillId="0" borderId="0" xfId="0" applyNumberFormat="1" applyFont="1"/>
    <xf numFmtId="2" fontId="4" fillId="0" borderId="0" xfId="0" applyNumberFormat="1" applyFont="1"/>
    <xf numFmtId="166" fontId="5" fillId="0" borderId="0" xfId="0" applyNumberFormat="1" applyFont="1" applyAlignment="1">
      <alignment wrapText="1"/>
    </xf>
    <xf numFmtId="0" fontId="3" fillId="0" borderId="0" xfId="0" applyNumberFormat="1" applyFont="1" applyAlignment="1">
      <alignment wrapText="1"/>
    </xf>
    <xf numFmtId="0" fontId="6" fillId="0" borderId="0" xfId="0" applyNumberFormat="1" applyFont="1" applyAlignment="1">
      <alignment wrapText="1"/>
    </xf>
    <xf numFmtId="166" fontId="1" fillId="0" borderId="0" xfId="0" applyNumberFormat="1" applyFont="1"/>
    <xf numFmtId="167" fontId="8" fillId="0" borderId="0" xfId="0" applyNumberFormat="1" applyFont="1"/>
    <xf numFmtId="167" fontId="9" fillId="0" borderId="0" xfId="0" applyNumberFormat="1" applyFont="1"/>
    <xf numFmtId="0" fontId="2" fillId="0" borderId="0" xfId="0" applyFont="1"/>
    <xf numFmtId="0" fontId="1" fillId="0" borderId="0" xfId="0" applyFont="1" applyAlignment="1"/>
    <xf numFmtId="166" fontId="1" fillId="0" borderId="0" xfId="0" applyNumberFormat="1" applyFont="1" applyAlignment="1"/>
    <xf numFmtId="167" fontId="7" fillId="0" borderId="0" xfId="0" applyNumberFormat="1" applyFont="1" applyAlignment="1"/>
    <xf numFmtId="0" fontId="14" fillId="0" borderId="0" xfId="0" applyFont="1"/>
    <xf numFmtId="0" fontId="15" fillId="0" borderId="3" xfId="0" applyFont="1" applyBorder="1" applyAlignment="1">
      <alignment horizontal="center" vertical="center"/>
    </xf>
    <xf numFmtId="0" fontId="14" fillId="0" borderId="3" xfId="0" applyFont="1" applyBorder="1" applyAlignment="1">
      <alignment horizontal="center" vertical="center"/>
    </xf>
    <xf numFmtId="0" fontId="14" fillId="0" borderId="4" xfId="0" applyFont="1" applyBorder="1"/>
    <xf numFmtId="0" fontId="14" fillId="0" borderId="2" xfId="0" applyFont="1" applyBorder="1"/>
    <xf numFmtId="0" fontId="14" fillId="0" borderId="4" xfId="0" applyFont="1" applyBorder="1" applyAlignment="1">
      <alignment wrapText="1"/>
    </xf>
    <xf numFmtId="0" fontId="15" fillId="0" borderId="3" xfId="0" applyFont="1" applyBorder="1" applyAlignment="1">
      <alignment horizontal="center"/>
    </xf>
    <xf numFmtId="0" fontId="14" fillId="0" borderId="1" xfId="0" applyFont="1" applyBorder="1" applyAlignment="1">
      <alignment wrapText="1"/>
    </xf>
    <xf numFmtId="0" fontId="13" fillId="0" borderId="2" xfId="1" applyBorder="1"/>
    <xf numFmtId="0" fontId="16" fillId="0" borderId="0" xfId="0" applyFont="1"/>
    <xf numFmtId="0" fontId="17" fillId="0" borderId="0" xfId="0" applyFont="1"/>
    <xf numFmtId="0" fontId="16" fillId="0" borderId="0" xfId="0" applyFont="1" applyAlignment="1">
      <alignment wrapText="1"/>
    </xf>
    <xf numFmtId="15" fontId="17" fillId="0" borderId="0" xfId="0" applyNumberFormat="1" applyFont="1"/>
    <xf numFmtId="17" fontId="16" fillId="0" borderId="0" xfId="0" applyNumberFormat="1" applyFont="1"/>
    <xf numFmtId="164" fontId="16" fillId="0" borderId="0" xfId="0" applyNumberFormat="1" applyFont="1"/>
    <xf numFmtId="2" fontId="16" fillId="0" borderId="0" xfId="0" applyNumberFormat="1" applyFont="1"/>
    <xf numFmtId="164" fontId="17" fillId="0" borderId="0" xfId="0" applyNumberFormat="1" applyFont="1"/>
    <xf numFmtId="15" fontId="17" fillId="0" borderId="0" xfId="0" applyNumberFormat="1" applyFont="1" applyFill="1"/>
    <xf numFmtId="17" fontId="16" fillId="0" borderId="0" xfId="0" applyNumberFormat="1" applyFont="1" applyFill="1"/>
    <xf numFmtId="0" fontId="16" fillId="0" borderId="0" xfId="0" applyFont="1" applyFill="1"/>
    <xf numFmtId="164" fontId="16" fillId="0" borderId="0" xfId="0" applyNumberFormat="1" applyFont="1" applyFill="1"/>
    <xf numFmtId="164" fontId="17" fillId="0" borderId="0" xfId="0" applyNumberFormat="1" applyFont="1" applyFill="1"/>
    <xf numFmtId="0" fontId="17" fillId="0" borderId="0" xfId="0" applyFont="1" applyFill="1"/>
    <xf numFmtId="166" fontId="1" fillId="0" borderId="0" xfId="0" applyNumberFormat="1" applyFont="1" applyAlignment="1">
      <alignment wrapText="1"/>
    </xf>
    <xf numFmtId="167" fontId="7" fillId="0" borderId="0" xfId="0" applyNumberFormat="1" applyFont="1" applyAlignment="1">
      <alignment wrapText="1"/>
    </xf>
    <xf numFmtId="0" fontId="19" fillId="0" borderId="0" xfId="0" applyFont="1" applyAlignment="1">
      <alignment wrapText="1"/>
    </xf>
    <xf numFmtId="167" fontId="7" fillId="0" borderId="0" xfId="0" applyNumberFormat="1" applyFont="1"/>
    <xf numFmtId="166" fontId="3" fillId="0" borderId="0" xfId="0" applyNumberFormat="1" applyFont="1"/>
    <xf numFmtId="166" fontId="6" fillId="0" borderId="0" xfId="0" applyNumberFormat="1" applyFont="1"/>
    <xf numFmtId="49" fontId="3" fillId="0" borderId="0" xfId="0" applyNumberFormat="1" applyFont="1"/>
    <xf numFmtId="49" fontId="6" fillId="0" borderId="0" xfId="0" applyNumberFormat="1" applyFont="1"/>
    <xf numFmtId="166" fontId="5" fillId="0" borderId="0" xfId="0" applyNumberFormat="1" applyFont="1"/>
    <xf numFmtId="0" fontId="20" fillId="0" borderId="0" xfId="0" applyFont="1"/>
    <xf numFmtId="0" fontId="21" fillId="0" borderId="0" xfId="0" applyFont="1"/>
    <xf numFmtId="0" fontId="20" fillId="0" borderId="0" xfId="0" applyFont="1" applyAlignment="1">
      <alignment wrapText="1"/>
    </xf>
    <xf numFmtId="0" fontId="21" fillId="0" borderId="0" xfId="0" applyFont="1" applyFill="1"/>
    <xf numFmtId="0" fontId="20" fillId="0" borderId="0" xfId="0" applyFont="1" applyFill="1"/>
    <xf numFmtId="164" fontId="21" fillId="0" borderId="0" xfId="0" applyNumberFormat="1" applyFont="1"/>
    <xf numFmtId="164" fontId="20" fillId="0" borderId="0" xfId="0" applyNumberFormat="1" applyFont="1"/>
    <xf numFmtId="164" fontId="21" fillId="0" borderId="0" xfId="0" applyNumberFormat="1" applyFont="1" applyFill="1"/>
    <xf numFmtId="0" fontId="20" fillId="0" borderId="0" xfId="0" applyFont="1" applyFill="1" applyAlignment="1">
      <alignment wrapText="1"/>
    </xf>
    <xf numFmtId="17" fontId="20" fillId="0" borderId="0" xfId="0" applyNumberFormat="1" applyFont="1"/>
    <xf numFmtId="164" fontId="23" fillId="0" borderId="0" xfId="0" applyNumberFormat="1" applyFont="1"/>
    <xf numFmtId="165" fontId="23" fillId="0" borderId="0" xfId="0" applyNumberFormat="1" applyFont="1"/>
    <xf numFmtId="164" fontId="24" fillId="0" borderId="0" xfId="0" applyNumberFormat="1" applyFont="1" applyFill="1"/>
    <xf numFmtId="2" fontId="23" fillId="0" borderId="0" xfId="0" applyNumberFormat="1" applyFont="1"/>
    <xf numFmtId="164" fontId="21" fillId="6" borderId="0" xfId="0" applyNumberFormat="1" applyFont="1" applyFill="1"/>
    <xf numFmtId="164" fontId="21" fillId="8" borderId="0" xfId="0" applyNumberFormat="1" applyFont="1" applyFill="1"/>
    <xf numFmtId="164" fontId="23" fillId="0" borderId="0" xfId="0" applyNumberFormat="1" applyFont="1" applyFill="1"/>
    <xf numFmtId="164" fontId="23" fillId="7" borderId="0" xfId="0" applyNumberFormat="1" applyFont="1" applyFill="1"/>
    <xf numFmtId="0" fontId="23" fillId="0" borderId="0" xfId="0" applyFont="1"/>
    <xf numFmtId="2" fontId="23" fillId="0" borderId="0" xfId="0" applyNumberFormat="1" applyFont="1" applyFill="1"/>
    <xf numFmtId="0" fontId="22" fillId="11" borderId="0" xfId="0" applyFont="1" applyFill="1"/>
    <xf numFmtId="0" fontId="20" fillId="11" borderId="0" xfId="0" applyFont="1" applyFill="1"/>
    <xf numFmtId="0" fontId="22" fillId="0" borderId="0" xfId="0" applyFont="1"/>
    <xf numFmtId="0" fontId="20" fillId="5" borderId="0" xfId="0" applyFont="1" applyFill="1"/>
    <xf numFmtId="17" fontId="20" fillId="0" borderId="0" xfId="0" applyNumberFormat="1" applyFont="1" applyFill="1"/>
    <xf numFmtId="165" fontId="23" fillId="0" borderId="0" xfId="0" applyNumberFormat="1" applyFont="1" applyFill="1"/>
    <xf numFmtId="164" fontId="23" fillId="2" borderId="0" xfId="0" applyNumberFormat="1" applyFont="1" applyFill="1"/>
    <xf numFmtId="164" fontId="20" fillId="2" borderId="0" xfId="0" applyNumberFormat="1" applyFont="1" applyFill="1"/>
    <xf numFmtId="164" fontId="20" fillId="0" borderId="0" xfId="0" applyNumberFormat="1" applyFont="1" applyFill="1"/>
    <xf numFmtId="0" fontId="22" fillId="0" borderId="0" xfId="0" applyFont="1" applyFill="1"/>
    <xf numFmtId="164" fontId="21" fillId="12" borderId="0" xfId="0" applyNumberFormat="1" applyFont="1" applyFill="1"/>
    <xf numFmtId="0" fontId="20" fillId="7" borderId="0" xfId="0" applyFont="1" applyFill="1"/>
    <xf numFmtId="0" fontId="0" fillId="0" borderId="0" xfId="0" applyAlignment="1">
      <alignment wrapText="1"/>
    </xf>
    <xf numFmtId="4" fontId="4" fillId="0" borderId="0" xfId="0" applyNumberFormat="1" applyFont="1"/>
    <xf numFmtId="167" fontId="4" fillId="0" borderId="0" xfId="0" applyNumberFormat="1" applyFont="1"/>
    <xf numFmtId="49" fontId="1" fillId="0" borderId="0" xfId="0" applyNumberFormat="1" applyFont="1" applyAlignment="1">
      <alignment wrapText="1"/>
    </xf>
    <xf numFmtId="0" fontId="1" fillId="0" borderId="0" xfId="0" applyNumberFormat="1" applyFont="1" applyAlignment="1">
      <alignment wrapText="1"/>
    </xf>
    <xf numFmtId="0" fontId="2" fillId="0" borderId="0" xfId="0" applyNumberFormat="1" applyFont="1" applyAlignment="1">
      <alignment wrapText="1"/>
    </xf>
    <xf numFmtId="166" fontId="26" fillId="0" borderId="0" xfId="0" applyNumberFormat="1" applyFont="1" applyAlignment="1">
      <alignment wrapText="1"/>
    </xf>
    <xf numFmtId="49" fontId="1" fillId="0" borderId="0" xfId="0" applyNumberFormat="1" applyFont="1" applyAlignment="1"/>
    <xf numFmtId="49" fontId="1" fillId="0" borderId="0" xfId="0" applyNumberFormat="1" applyFont="1"/>
    <xf numFmtId="167" fontId="4" fillId="0" borderId="0" xfId="0" applyNumberFormat="1" applyFont="1" applyAlignment="1"/>
    <xf numFmtId="0" fontId="3" fillId="0" borderId="0" xfId="0" applyFont="1" applyAlignment="1">
      <alignment wrapText="1"/>
    </xf>
    <xf numFmtId="164" fontId="4" fillId="0" borderId="0" xfId="0" applyNumberFormat="1" applyFont="1" applyAlignment="1"/>
    <xf numFmtId="166" fontId="26" fillId="0" borderId="0" xfId="0" applyNumberFormat="1" applyFont="1"/>
    <xf numFmtId="0" fontId="4" fillId="0" borderId="0" xfId="0" applyFont="1"/>
    <xf numFmtId="164" fontId="1" fillId="0" borderId="0" xfId="0" applyNumberFormat="1" applyFont="1" applyAlignment="1"/>
    <xf numFmtId="0" fontId="20" fillId="3" borderId="0" xfId="0" applyFont="1" applyFill="1" applyAlignment="1">
      <alignment horizontal="center"/>
    </xf>
    <xf numFmtId="164" fontId="0" fillId="0" borderId="0" xfId="0" applyNumberFormat="1"/>
    <xf numFmtId="166" fontId="2" fillId="0" borderId="0" xfId="0" applyNumberFormat="1" applyFont="1"/>
    <xf numFmtId="49" fontId="2" fillId="0" borderId="0" xfId="0" applyNumberFormat="1" applyFont="1"/>
    <xf numFmtId="3" fontId="4" fillId="0" borderId="0" xfId="0" applyNumberFormat="1" applyFont="1" applyAlignment="1">
      <alignment wrapText="1"/>
    </xf>
    <xf numFmtId="1" fontId="4" fillId="0" borderId="0" xfId="0" applyNumberFormat="1" applyFont="1" applyAlignment="1">
      <alignment wrapText="1"/>
    </xf>
    <xf numFmtId="164" fontId="4" fillId="0" borderId="0" xfId="0" applyNumberFormat="1" applyFont="1" applyAlignment="1">
      <alignment wrapText="1"/>
    </xf>
    <xf numFmtId="167" fontId="18" fillId="13" borderId="0" xfId="0" applyNumberFormat="1" applyFont="1" applyFill="1"/>
    <xf numFmtId="164" fontId="23" fillId="14" borderId="0" xfId="0" applyNumberFormat="1" applyFont="1" applyFill="1"/>
    <xf numFmtId="167" fontId="3" fillId="4" borderId="0" xfId="0" applyNumberFormat="1" applyFont="1" applyFill="1"/>
    <xf numFmtId="2" fontId="1" fillId="2" borderId="0" xfId="0" applyNumberFormat="1" applyFont="1" applyFill="1"/>
    <xf numFmtId="164" fontId="1" fillId="2" borderId="0" xfId="0" applyNumberFormat="1" applyFont="1" applyFill="1"/>
    <xf numFmtId="164" fontId="21" fillId="13" borderId="0" xfId="0" applyNumberFormat="1" applyFont="1" applyFill="1"/>
    <xf numFmtId="167" fontId="1" fillId="0" borderId="0" xfId="0" applyNumberFormat="1" applyFont="1"/>
    <xf numFmtId="164" fontId="27" fillId="0" borderId="0" xfId="0" applyNumberFormat="1" applyFont="1"/>
    <xf numFmtId="0" fontId="16" fillId="9" borderId="0" xfId="0" applyFont="1" applyFill="1" applyAlignment="1">
      <alignment horizontal="center"/>
    </xf>
    <xf numFmtId="0" fontId="17" fillId="10" borderId="0" xfId="0" applyFont="1" applyFill="1" applyAlignment="1">
      <alignment horizontal="center"/>
    </xf>
    <xf numFmtId="0" fontId="22" fillId="3" borderId="0" xfId="0" applyFont="1" applyFill="1" applyAlignment="1">
      <alignment horizontal="center"/>
    </xf>
    <xf numFmtId="0" fontId="20"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colors>
    <mruColors>
      <color rgb="FFFAC090"/>
      <color rgb="FFC00000"/>
      <color rgb="FFD99694"/>
      <color rgb="FF0000FF"/>
      <color rgb="FF858585"/>
      <color rgb="FFD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4.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7296180555555552E-2"/>
          <c:y val="0.10972222222222222"/>
          <c:w val="0.91204943132108485"/>
          <c:h val="0.65549413580246918"/>
        </c:manualLayout>
      </c:layout>
      <c:barChart>
        <c:barDir val="col"/>
        <c:grouping val="clustered"/>
        <c:varyColors val="0"/>
        <c:ser>
          <c:idx val="1"/>
          <c:order val="0"/>
          <c:tx>
            <c:strRef>
              <c:f>'Track_Forecast Revision'!$K$2</c:f>
              <c:strCache>
                <c:ptCount val="1"/>
                <c:pt idx="0">
                  <c:v>Forecast (Q4'19)</c:v>
                </c:pt>
              </c:strCache>
            </c:strRef>
          </c:tx>
          <c:spPr>
            <a:solidFill>
              <a:srgbClr val="C00000"/>
            </a:solidFill>
            <a:ln>
              <a:noFill/>
            </a:ln>
            <a:effectLst/>
          </c:spPr>
          <c:invertIfNegative val="0"/>
          <c:cat>
            <c:multiLvlStrRef>
              <c:f>'Track_Forecast Revision'!$B$53:$C$69</c:f>
              <c:multiLvlStrCache>
                <c:ptCount val="17"/>
                <c:lvl>
                  <c:pt idx="0">
                    <c:v>Q4'19</c:v>
                  </c:pt>
                  <c:pt idx="1">
                    <c:v>Q4'19</c:v>
                  </c:pt>
                  <c:pt idx="2">
                    <c:v>Q4'19</c:v>
                  </c:pt>
                  <c:pt idx="3">
                    <c:v>Q4'19</c:v>
                  </c:pt>
                  <c:pt idx="4">
                    <c:v>Q4'19</c:v>
                  </c:pt>
                  <c:pt idx="5">
                    <c:v>Q1'20</c:v>
                  </c:pt>
                  <c:pt idx="6">
                    <c:v>Q1'20</c:v>
                  </c:pt>
                  <c:pt idx="7">
                    <c:v>Q1'20</c:v>
                  </c:pt>
                  <c:pt idx="8">
                    <c:v>Q1'20</c:v>
                  </c:pt>
                  <c:pt idx="9">
                    <c:v>Q1'20</c:v>
                  </c:pt>
                  <c:pt idx="10">
                    <c:v>Q1'20</c:v>
                  </c:pt>
                  <c:pt idx="11">
                    <c:v>Q1'20</c:v>
                  </c:pt>
                  <c:pt idx="12">
                    <c:v>Q1'20</c:v>
                  </c:pt>
                  <c:pt idx="13">
                    <c:v>Q1'20</c:v>
                  </c:pt>
                  <c:pt idx="14">
                    <c:v>Q2'20</c:v>
                  </c:pt>
                  <c:pt idx="15">
                    <c:v>Q2'20</c:v>
                  </c:pt>
                  <c:pt idx="16">
                    <c:v>Q2'20</c:v>
                  </c:pt>
                </c:lvl>
                <c:lvl>
                  <c:pt idx="0">
                    <c:v>30-Nov-19</c:v>
                  </c:pt>
                  <c:pt idx="1">
                    <c:v>13-Jan-20</c:v>
                  </c:pt>
                  <c:pt idx="2">
                    <c:v>16-Jan-20</c:v>
                  </c:pt>
                  <c:pt idx="3">
                    <c:v>17-Feb-20</c:v>
                  </c:pt>
                  <c:pt idx="4">
                    <c:v>28-Feb-20</c:v>
                  </c:pt>
                  <c:pt idx="5">
                    <c:v>18-Nov-19</c:v>
                  </c:pt>
                  <c:pt idx="6">
                    <c:v>30-Nov-19</c:v>
                  </c:pt>
                  <c:pt idx="7">
                    <c:v>13-Jan-20</c:v>
                  </c:pt>
                  <c:pt idx="8">
                    <c:v>16-Jan-20</c:v>
                  </c:pt>
                  <c:pt idx="9">
                    <c:v>17-Feb-20</c:v>
                  </c:pt>
                  <c:pt idx="10">
                    <c:v>11-Mar-20</c:v>
                  </c:pt>
                  <c:pt idx="11">
                    <c:v>16-Mar-20</c:v>
                  </c:pt>
                  <c:pt idx="12">
                    <c:v>1-Apr-20</c:v>
                  </c:pt>
                  <c:pt idx="13">
                    <c:v>16-Apr-20</c:v>
                  </c:pt>
                  <c:pt idx="14">
                    <c:v>16-Mar-20</c:v>
                  </c:pt>
                  <c:pt idx="15">
                    <c:v>1-Apr-20</c:v>
                  </c:pt>
                  <c:pt idx="16">
                    <c:v>16-Apr-20</c:v>
                  </c:pt>
                </c:lvl>
              </c:multiLvlStrCache>
            </c:multiLvlStrRef>
          </c:cat>
          <c:val>
            <c:numRef>
              <c:f>'Track_Forecast Revision'!$K$53:$K$69</c:f>
              <c:numCache>
                <c:formatCode>0.0</c:formatCode>
                <c:ptCount val="17"/>
                <c:pt idx="0">
                  <c:v>4.1573371681905495</c:v>
                </c:pt>
                <c:pt idx="1">
                  <c:v>5.013279679170191</c:v>
                </c:pt>
                <c:pt idx="2">
                  <c:v>5.062512553350615</c:v>
                </c:pt>
                <c:pt idx="3">
                  <c:v>5.5274389107605408</c:v>
                </c:pt>
                <c:pt idx="4">
                  <c:v>5.2615929282823188</c:v>
                </c:pt>
              </c:numCache>
            </c:numRef>
          </c:val>
          <c:extLst>
            <c:ext xmlns:c16="http://schemas.microsoft.com/office/drawing/2014/chart" uri="{C3380CC4-5D6E-409C-BE32-E72D297353CC}">
              <c16:uniqueId val="{00000001-31E7-411A-A2FE-FE6338D8B100}"/>
            </c:ext>
          </c:extLst>
        </c:ser>
        <c:ser>
          <c:idx val="0"/>
          <c:order val="1"/>
          <c:tx>
            <c:strRef>
              <c:f>'Track_Forecast Revision'!$L$2</c:f>
              <c:strCache>
                <c:ptCount val="1"/>
                <c:pt idx="0">
                  <c:v>Forecast (Q1'20)</c:v>
                </c:pt>
              </c:strCache>
            </c:strRef>
          </c:tx>
          <c:spPr>
            <a:solidFill>
              <a:srgbClr val="D99694"/>
            </a:solidFill>
            <a:ln w="25400">
              <a:noFill/>
            </a:ln>
            <a:effectLst/>
          </c:spPr>
          <c:invertIfNegative val="0"/>
          <c:cat>
            <c:multiLvlStrRef>
              <c:f>'Track_Forecast Revision'!$B$53:$C$69</c:f>
              <c:multiLvlStrCache>
                <c:ptCount val="17"/>
                <c:lvl>
                  <c:pt idx="0">
                    <c:v>Q4'19</c:v>
                  </c:pt>
                  <c:pt idx="1">
                    <c:v>Q4'19</c:v>
                  </c:pt>
                  <c:pt idx="2">
                    <c:v>Q4'19</c:v>
                  </c:pt>
                  <c:pt idx="3">
                    <c:v>Q4'19</c:v>
                  </c:pt>
                  <c:pt idx="4">
                    <c:v>Q4'19</c:v>
                  </c:pt>
                  <c:pt idx="5">
                    <c:v>Q1'20</c:v>
                  </c:pt>
                  <c:pt idx="6">
                    <c:v>Q1'20</c:v>
                  </c:pt>
                  <c:pt idx="7">
                    <c:v>Q1'20</c:v>
                  </c:pt>
                  <c:pt idx="8">
                    <c:v>Q1'20</c:v>
                  </c:pt>
                  <c:pt idx="9">
                    <c:v>Q1'20</c:v>
                  </c:pt>
                  <c:pt idx="10">
                    <c:v>Q1'20</c:v>
                  </c:pt>
                  <c:pt idx="11">
                    <c:v>Q1'20</c:v>
                  </c:pt>
                  <c:pt idx="12">
                    <c:v>Q1'20</c:v>
                  </c:pt>
                  <c:pt idx="13">
                    <c:v>Q1'20</c:v>
                  </c:pt>
                  <c:pt idx="14">
                    <c:v>Q2'20</c:v>
                  </c:pt>
                  <c:pt idx="15">
                    <c:v>Q2'20</c:v>
                  </c:pt>
                  <c:pt idx="16">
                    <c:v>Q2'20</c:v>
                  </c:pt>
                </c:lvl>
                <c:lvl>
                  <c:pt idx="0">
                    <c:v>30-Nov-19</c:v>
                  </c:pt>
                  <c:pt idx="1">
                    <c:v>13-Jan-20</c:v>
                  </c:pt>
                  <c:pt idx="2">
                    <c:v>16-Jan-20</c:v>
                  </c:pt>
                  <c:pt idx="3">
                    <c:v>17-Feb-20</c:v>
                  </c:pt>
                  <c:pt idx="4">
                    <c:v>28-Feb-20</c:v>
                  </c:pt>
                  <c:pt idx="5">
                    <c:v>18-Nov-19</c:v>
                  </c:pt>
                  <c:pt idx="6">
                    <c:v>30-Nov-19</c:v>
                  </c:pt>
                  <c:pt idx="7">
                    <c:v>13-Jan-20</c:v>
                  </c:pt>
                  <c:pt idx="8">
                    <c:v>16-Jan-20</c:v>
                  </c:pt>
                  <c:pt idx="9">
                    <c:v>17-Feb-20</c:v>
                  </c:pt>
                  <c:pt idx="10">
                    <c:v>11-Mar-20</c:v>
                  </c:pt>
                  <c:pt idx="11">
                    <c:v>16-Mar-20</c:v>
                  </c:pt>
                  <c:pt idx="12">
                    <c:v>1-Apr-20</c:v>
                  </c:pt>
                  <c:pt idx="13">
                    <c:v>16-Apr-20</c:v>
                  </c:pt>
                  <c:pt idx="14">
                    <c:v>16-Mar-20</c:v>
                  </c:pt>
                  <c:pt idx="15">
                    <c:v>1-Apr-20</c:v>
                  </c:pt>
                  <c:pt idx="16">
                    <c:v>16-Apr-20</c:v>
                  </c:pt>
                </c:lvl>
              </c:multiLvlStrCache>
            </c:multiLvlStrRef>
          </c:cat>
          <c:val>
            <c:numRef>
              <c:f>'Track_Forecast Revision'!$L$53:$L$69</c:f>
              <c:numCache>
                <c:formatCode>General</c:formatCode>
                <c:ptCount val="17"/>
                <c:pt idx="5" formatCode="0.0">
                  <c:v>6.6663886885968333</c:v>
                </c:pt>
                <c:pt idx="6" formatCode="0.0">
                  <c:v>5.9901884439559785</c:v>
                </c:pt>
                <c:pt idx="7" formatCode="0.0">
                  <c:v>5.5599163223587817</c:v>
                </c:pt>
                <c:pt idx="8" formatCode="0.0">
                  <c:v>6.0250002041261821</c:v>
                </c:pt>
                <c:pt idx="9" formatCode="0.0">
                  <c:v>6</c:v>
                </c:pt>
                <c:pt idx="10" formatCode="0.0">
                  <c:v>5.3960819025907689</c:v>
                </c:pt>
                <c:pt idx="11" formatCode="0.0">
                  <c:v>4.9383863434937494</c:v>
                </c:pt>
                <c:pt idx="12" formatCode="0.0">
                  <c:v>4.3736099172007368</c:v>
                </c:pt>
                <c:pt idx="13" formatCode="0.0">
                  <c:v>4.0489110281386491</c:v>
                </c:pt>
              </c:numCache>
            </c:numRef>
          </c:val>
          <c:extLst>
            <c:ext xmlns:c16="http://schemas.microsoft.com/office/drawing/2014/chart" uri="{C3380CC4-5D6E-409C-BE32-E72D297353CC}">
              <c16:uniqueId val="{00000000-31E7-411A-A2FE-FE6338D8B100}"/>
            </c:ext>
          </c:extLst>
        </c:ser>
        <c:ser>
          <c:idx val="2"/>
          <c:order val="2"/>
          <c:tx>
            <c:strRef>
              <c:f>'Track_Forecast Revision'!$M$2</c:f>
              <c:strCache>
                <c:ptCount val="1"/>
                <c:pt idx="0">
                  <c:v>Forecast (Q2'20)</c:v>
                </c:pt>
              </c:strCache>
            </c:strRef>
          </c:tx>
          <c:spPr>
            <a:solidFill>
              <a:srgbClr val="FAC090"/>
            </a:solidFill>
            <a:ln>
              <a:noFill/>
            </a:ln>
            <a:effectLst/>
          </c:spPr>
          <c:invertIfNegative val="0"/>
          <c:cat>
            <c:multiLvlStrRef>
              <c:f>'Track_Forecast Revision'!$B$53:$C$69</c:f>
              <c:multiLvlStrCache>
                <c:ptCount val="17"/>
                <c:lvl>
                  <c:pt idx="0">
                    <c:v>Q4'19</c:v>
                  </c:pt>
                  <c:pt idx="1">
                    <c:v>Q4'19</c:v>
                  </c:pt>
                  <c:pt idx="2">
                    <c:v>Q4'19</c:v>
                  </c:pt>
                  <c:pt idx="3">
                    <c:v>Q4'19</c:v>
                  </c:pt>
                  <c:pt idx="4">
                    <c:v>Q4'19</c:v>
                  </c:pt>
                  <c:pt idx="5">
                    <c:v>Q1'20</c:v>
                  </c:pt>
                  <c:pt idx="6">
                    <c:v>Q1'20</c:v>
                  </c:pt>
                  <c:pt idx="7">
                    <c:v>Q1'20</c:v>
                  </c:pt>
                  <c:pt idx="8">
                    <c:v>Q1'20</c:v>
                  </c:pt>
                  <c:pt idx="9">
                    <c:v>Q1'20</c:v>
                  </c:pt>
                  <c:pt idx="10">
                    <c:v>Q1'20</c:v>
                  </c:pt>
                  <c:pt idx="11">
                    <c:v>Q1'20</c:v>
                  </c:pt>
                  <c:pt idx="12">
                    <c:v>Q1'20</c:v>
                  </c:pt>
                  <c:pt idx="13">
                    <c:v>Q1'20</c:v>
                  </c:pt>
                  <c:pt idx="14">
                    <c:v>Q2'20</c:v>
                  </c:pt>
                  <c:pt idx="15">
                    <c:v>Q2'20</c:v>
                  </c:pt>
                  <c:pt idx="16">
                    <c:v>Q2'20</c:v>
                  </c:pt>
                </c:lvl>
                <c:lvl>
                  <c:pt idx="0">
                    <c:v>30-Nov-19</c:v>
                  </c:pt>
                  <c:pt idx="1">
                    <c:v>13-Jan-20</c:v>
                  </c:pt>
                  <c:pt idx="2">
                    <c:v>16-Jan-20</c:v>
                  </c:pt>
                  <c:pt idx="3">
                    <c:v>17-Feb-20</c:v>
                  </c:pt>
                  <c:pt idx="4">
                    <c:v>28-Feb-20</c:v>
                  </c:pt>
                  <c:pt idx="5">
                    <c:v>18-Nov-19</c:v>
                  </c:pt>
                  <c:pt idx="6">
                    <c:v>30-Nov-19</c:v>
                  </c:pt>
                  <c:pt idx="7">
                    <c:v>13-Jan-20</c:v>
                  </c:pt>
                  <c:pt idx="8">
                    <c:v>16-Jan-20</c:v>
                  </c:pt>
                  <c:pt idx="9">
                    <c:v>17-Feb-20</c:v>
                  </c:pt>
                  <c:pt idx="10">
                    <c:v>11-Mar-20</c:v>
                  </c:pt>
                  <c:pt idx="11">
                    <c:v>16-Mar-20</c:v>
                  </c:pt>
                  <c:pt idx="12">
                    <c:v>1-Apr-20</c:v>
                  </c:pt>
                  <c:pt idx="13">
                    <c:v>16-Apr-20</c:v>
                  </c:pt>
                  <c:pt idx="14">
                    <c:v>16-Mar-20</c:v>
                  </c:pt>
                  <c:pt idx="15">
                    <c:v>1-Apr-20</c:v>
                  </c:pt>
                  <c:pt idx="16">
                    <c:v>16-Apr-20</c:v>
                  </c:pt>
                </c:lvl>
              </c:multiLvlStrCache>
            </c:multiLvlStrRef>
          </c:cat>
          <c:val>
            <c:numRef>
              <c:f>'Track_Forecast Revision'!$M$53:$M$69</c:f>
              <c:numCache>
                <c:formatCode>General</c:formatCode>
                <c:ptCount val="17"/>
                <c:pt idx="14" formatCode="0.0">
                  <c:v>5.3892771824329664</c:v>
                </c:pt>
                <c:pt idx="15" formatCode="0.0">
                  <c:v>3.3</c:v>
                </c:pt>
                <c:pt idx="16" formatCode="0.0">
                  <c:v>3.3329494312692471</c:v>
                </c:pt>
              </c:numCache>
            </c:numRef>
          </c:val>
          <c:extLst>
            <c:ext xmlns:c16="http://schemas.microsoft.com/office/drawing/2014/chart" uri="{C3380CC4-5D6E-409C-BE32-E72D297353CC}">
              <c16:uniqueId val="{00000002-31E7-411A-A2FE-FE6338D8B100}"/>
            </c:ext>
          </c:extLst>
        </c:ser>
        <c:dLbls>
          <c:showLegendKey val="0"/>
          <c:showVal val="0"/>
          <c:showCatName val="0"/>
          <c:showSerName val="0"/>
          <c:showPercent val="0"/>
          <c:showBubbleSize val="0"/>
        </c:dLbls>
        <c:gapWidth val="86"/>
        <c:overlap val="100"/>
        <c:axId val="2115997184"/>
        <c:axId val="1007625680"/>
      </c:barChart>
      <c:lineChart>
        <c:grouping val="standard"/>
        <c:varyColors val="0"/>
        <c:ser>
          <c:idx val="3"/>
          <c:order val="3"/>
          <c:tx>
            <c:strRef>
              <c:f>'Track_Forecast Revision'!$N$2</c:f>
              <c:strCache>
                <c:ptCount val="1"/>
                <c:pt idx="0">
                  <c:v>Actual</c:v>
                </c:pt>
              </c:strCache>
            </c:strRef>
          </c:tx>
          <c:spPr>
            <a:ln w="28575" cap="rnd">
              <a:noFill/>
              <a:round/>
            </a:ln>
            <a:effectLst/>
          </c:spPr>
          <c:marker>
            <c:symbol val="diamond"/>
            <c:size val="12"/>
            <c:spPr>
              <a:solidFill>
                <a:schemeClr val="tx1"/>
              </a:solidFill>
              <a:ln w="9525">
                <a:noFill/>
              </a:ln>
              <a:effectLst/>
            </c:spPr>
          </c:marker>
          <c:cat>
            <c:multiLvlStrRef>
              <c:f>'Track_Forecast Revision'!$B$53:$C$69</c:f>
              <c:multiLvlStrCache>
                <c:ptCount val="17"/>
                <c:lvl>
                  <c:pt idx="0">
                    <c:v>Q4'19</c:v>
                  </c:pt>
                  <c:pt idx="1">
                    <c:v>Q4'19</c:v>
                  </c:pt>
                  <c:pt idx="2">
                    <c:v>Q4'19</c:v>
                  </c:pt>
                  <c:pt idx="3">
                    <c:v>Q4'19</c:v>
                  </c:pt>
                  <c:pt idx="4">
                    <c:v>Q4'19</c:v>
                  </c:pt>
                  <c:pt idx="5">
                    <c:v>Q1'20</c:v>
                  </c:pt>
                  <c:pt idx="6">
                    <c:v>Q1'20</c:v>
                  </c:pt>
                  <c:pt idx="7">
                    <c:v>Q1'20</c:v>
                  </c:pt>
                  <c:pt idx="8">
                    <c:v>Q1'20</c:v>
                  </c:pt>
                  <c:pt idx="9">
                    <c:v>Q1'20</c:v>
                  </c:pt>
                  <c:pt idx="10">
                    <c:v>Q1'20</c:v>
                  </c:pt>
                  <c:pt idx="11">
                    <c:v>Q1'20</c:v>
                  </c:pt>
                  <c:pt idx="12">
                    <c:v>Q1'20</c:v>
                  </c:pt>
                  <c:pt idx="13">
                    <c:v>Q1'20</c:v>
                  </c:pt>
                  <c:pt idx="14">
                    <c:v>Q2'20</c:v>
                  </c:pt>
                  <c:pt idx="15">
                    <c:v>Q2'20</c:v>
                  </c:pt>
                  <c:pt idx="16">
                    <c:v>Q2'20</c:v>
                  </c:pt>
                </c:lvl>
                <c:lvl>
                  <c:pt idx="0">
                    <c:v>30-Nov-19</c:v>
                  </c:pt>
                  <c:pt idx="1">
                    <c:v>13-Jan-20</c:v>
                  </c:pt>
                  <c:pt idx="2">
                    <c:v>16-Jan-20</c:v>
                  </c:pt>
                  <c:pt idx="3">
                    <c:v>17-Feb-20</c:v>
                  </c:pt>
                  <c:pt idx="4">
                    <c:v>28-Feb-20</c:v>
                  </c:pt>
                  <c:pt idx="5">
                    <c:v>18-Nov-19</c:v>
                  </c:pt>
                  <c:pt idx="6">
                    <c:v>30-Nov-19</c:v>
                  </c:pt>
                  <c:pt idx="7">
                    <c:v>13-Jan-20</c:v>
                  </c:pt>
                  <c:pt idx="8">
                    <c:v>16-Jan-20</c:v>
                  </c:pt>
                  <c:pt idx="9">
                    <c:v>17-Feb-20</c:v>
                  </c:pt>
                  <c:pt idx="10">
                    <c:v>11-Mar-20</c:v>
                  </c:pt>
                  <c:pt idx="11">
                    <c:v>16-Mar-20</c:v>
                  </c:pt>
                  <c:pt idx="12">
                    <c:v>1-Apr-20</c:v>
                  </c:pt>
                  <c:pt idx="13">
                    <c:v>16-Apr-20</c:v>
                  </c:pt>
                  <c:pt idx="14">
                    <c:v>16-Mar-20</c:v>
                  </c:pt>
                  <c:pt idx="15">
                    <c:v>1-Apr-20</c:v>
                  </c:pt>
                  <c:pt idx="16">
                    <c:v>16-Apr-20</c:v>
                  </c:pt>
                </c:lvl>
              </c:multiLvlStrCache>
            </c:multiLvlStrRef>
          </c:cat>
          <c:val>
            <c:numRef>
              <c:f>'Track_Forecast Revision'!$N$53:$N$69</c:f>
              <c:numCache>
                <c:formatCode>General</c:formatCode>
                <c:ptCount val="17"/>
                <c:pt idx="4" formatCode="0.0">
                  <c:v>4.4823085509454437</c:v>
                </c:pt>
              </c:numCache>
            </c:numRef>
          </c:val>
          <c:smooth val="0"/>
          <c:extLst>
            <c:ext xmlns:c16="http://schemas.microsoft.com/office/drawing/2014/chart" uri="{C3380CC4-5D6E-409C-BE32-E72D297353CC}">
              <c16:uniqueId val="{00000003-31E7-411A-A2FE-FE6338D8B100}"/>
            </c:ext>
          </c:extLst>
        </c:ser>
        <c:dLbls>
          <c:showLegendKey val="0"/>
          <c:showVal val="0"/>
          <c:showCatName val="0"/>
          <c:showSerName val="0"/>
          <c:showPercent val="0"/>
          <c:showBubbleSize val="0"/>
        </c:dLbls>
        <c:marker val="1"/>
        <c:smooth val="0"/>
        <c:axId val="2115997184"/>
        <c:axId val="1007625680"/>
      </c:lineChart>
      <c:catAx>
        <c:axId val="2115997184"/>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800" b="1"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1007625680"/>
        <c:crosses val="autoZero"/>
        <c:auto val="1"/>
        <c:lblAlgn val="ctr"/>
        <c:lblOffset val="100"/>
        <c:noMultiLvlLbl val="0"/>
      </c:catAx>
      <c:valAx>
        <c:axId val="1007625680"/>
        <c:scaling>
          <c:orientation val="minMax"/>
          <c:max val="7.5"/>
          <c:min val="2"/>
        </c:scaling>
        <c:delete val="0"/>
        <c:axPos val="l"/>
        <c:majorGridlines>
          <c:spPr>
            <a:ln w="9525" cap="flat" cmpd="sng" algn="ctr">
              <a:solidFill>
                <a:schemeClr val="tx1">
                  <a:lumMod val="15000"/>
                  <a:lumOff val="85000"/>
                </a:schemeClr>
              </a:solidFill>
              <a:round/>
            </a:ln>
            <a:effectLst/>
          </c:spPr>
        </c:majorGridlines>
        <c:numFmt formatCode="0.0"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800" b="1"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2115997184"/>
        <c:crosses val="autoZero"/>
        <c:crossBetween val="between"/>
      </c:valAx>
      <c:spPr>
        <a:noFill/>
        <a:ln>
          <a:noFill/>
        </a:ln>
        <a:effectLst/>
      </c:spPr>
    </c:plotArea>
    <c:legend>
      <c:legendPos val="r"/>
      <c:layout>
        <c:manualLayout>
          <c:xMode val="edge"/>
          <c:yMode val="edge"/>
          <c:x val="0.14847100694444446"/>
          <c:y val="0.13834753086419754"/>
          <c:w val="0.28226076388888882"/>
          <c:h val="0.15802932098765435"/>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7296180555555552E-2"/>
          <c:y val="0.10972222222222222"/>
          <c:w val="0.91204943132108485"/>
          <c:h val="0.65549413580246918"/>
        </c:manualLayout>
      </c:layout>
      <c:lineChart>
        <c:grouping val="standard"/>
        <c:varyColors val="0"/>
        <c:ser>
          <c:idx val="0"/>
          <c:order val="0"/>
          <c:tx>
            <c:strRef>
              <c:f>'Track_Forecast Revision'!$D$2</c:f>
              <c:strCache>
                <c:ptCount val="1"/>
                <c:pt idx="0">
                  <c:v>Forecast (Q1)</c:v>
                </c:pt>
              </c:strCache>
            </c:strRef>
          </c:tx>
          <c:spPr>
            <a:ln w="28575" cap="rnd">
              <a:solidFill>
                <a:srgbClr val="C00000"/>
              </a:solidFill>
              <a:round/>
            </a:ln>
            <a:effectLst/>
          </c:spPr>
          <c:marker>
            <c:symbol val="none"/>
          </c:marker>
          <c:cat>
            <c:multiLvlStrRef>
              <c:f>'Track_Forecast Revision'!$B$3:$C$19</c:f>
              <c:multiLvlStrCache>
                <c:ptCount val="17"/>
                <c:lvl>
                  <c:pt idx="0">
                    <c:v>Q1'18</c:v>
                  </c:pt>
                  <c:pt idx="1">
                    <c:v>Q1'18</c:v>
                  </c:pt>
                  <c:pt idx="2">
                    <c:v>Q1'18</c:v>
                  </c:pt>
                  <c:pt idx="3">
                    <c:v>Q1'18</c:v>
                  </c:pt>
                  <c:pt idx="4">
                    <c:v>Q1'18</c:v>
                  </c:pt>
                  <c:pt idx="5">
                    <c:v>Q1'18</c:v>
                  </c:pt>
                  <c:pt idx="6">
                    <c:v>Q2'18</c:v>
                  </c:pt>
                  <c:pt idx="7">
                    <c:v>Q2'18</c:v>
                  </c:pt>
                  <c:pt idx="8">
                    <c:v>Q2'18</c:v>
                  </c:pt>
                  <c:pt idx="9">
                    <c:v>Q2'18</c:v>
                  </c:pt>
                  <c:pt idx="10">
                    <c:v>Q2'18</c:v>
                  </c:pt>
                  <c:pt idx="11">
                    <c:v>Q2'18</c:v>
                  </c:pt>
                  <c:pt idx="12">
                    <c:v>Q2'18</c:v>
                  </c:pt>
                  <c:pt idx="13">
                    <c:v>Q3'18</c:v>
                  </c:pt>
                  <c:pt idx="14">
                    <c:v>Q3'18</c:v>
                  </c:pt>
                  <c:pt idx="15">
                    <c:v>Q3'18</c:v>
                  </c:pt>
                  <c:pt idx="16">
                    <c:v>Q3'18</c:v>
                  </c:pt>
                </c:lvl>
                <c:lvl>
                  <c:pt idx="0">
                    <c:v>5-Apr-18</c:v>
                  </c:pt>
                  <c:pt idx="1">
                    <c:v>13-Apr-18</c:v>
                  </c:pt>
                  <c:pt idx="2">
                    <c:v>27-Apr-18</c:v>
                  </c:pt>
                  <c:pt idx="3">
                    <c:v>2-May-18</c:v>
                  </c:pt>
                  <c:pt idx="4">
                    <c:v>15-May-18</c:v>
                  </c:pt>
                  <c:pt idx="5">
                    <c:v>31-May-18</c:v>
                  </c:pt>
                  <c:pt idx="6">
                    <c:v>15-May-18</c:v>
                  </c:pt>
                  <c:pt idx="7">
                    <c:v>31-May-18</c:v>
                  </c:pt>
                  <c:pt idx="8">
                    <c:v>20-Jun-18</c:v>
                  </c:pt>
                  <c:pt idx="9">
                    <c:v>3-Jul-18</c:v>
                  </c:pt>
                  <c:pt idx="10">
                    <c:v>23-Jul-18</c:v>
                  </c:pt>
                  <c:pt idx="11">
                    <c:v>16-Aug-18</c:v>
                  </c:pt>
                  <c:pt idx="12">
                    <c:v>31-Aug-18</c:v>
                  </c:pt>
                  <c:pt idx="13">
                    <c:v>3-Jul-18</c:v>
                  </c:pt>
                  <c:pt idx="14">
                    <c:v>23-Jul-18</c:v>
                  </c:pt>
                  <c:pt idx="15">
                    <c:v>16-Aug-18</c:v>
                  </c:pt>
                  <c:pt idx="16">
                    <c:v>31-Aug-18</c:v>
                  </c:pt>
                </c:lvl>
              </c:multiLvlStrCache>
            </c:multiLvlStrRef>
          </c:cat>
          <c:val>
            <c:numRef>
              <c:f>'Track_Forecast Revision'!$D$3:$D$19</c:f>
              <c:numCache>
                <c:formatCode>0.0</c:formatCode>
                <c:ptCount val="17"/>
                <c:pt idx="0">
                  <c:v>7.6</c:v>
                </c:pt>
                <c:pt idx="1">
                  <c:v>7.5071300500774507</c:v>
                </c:pt>
                <c:pt idx="2">
                  <c:v>7.3666060150318771</c:v>
                </c:pt>
                <c:pt idx="3">
                  <c:v>7.3666060150318771</c:v>
                </c:pt>
                <c:pt idx="4">
                  <c:v>7.3236007603142506</c:v>
                </c:pt>
                <c:pt idx="5">
                  <c:v>7.3560751033385756</c:v>
                </c:pt>
              </c:numCache>
            </c:numRef>
          </c:val>
          <c:smooth val="0"/>
          <c:extLst>
            <c:ext xmlns:c16="http://schemas.microsoft.com/office/drawing/2014/chart" uri="{C3380CC4-5D6E-409C-BE32-E72D297353CC}">
              <c16:uniqueId val="{00000000-0ED7-4C59-8EF8-1FF333D2A42A}"/>
            </c:ext>
          </c:extLst>
        </c:ser>
        <c:ser>
          <c:idx val="1"/>
          <c:order val="1"/>
          <c:tx>
            <c:strRef>
              <c:f>'Track_Forecast Revision'!$E$2</c:f>
              <c:strCache>
                <c:ptCount val="1"/>
                <c:pt idx="0">
                  <c:v>Forecast (Q2)</c:v>
                </c:pt>
              </c:strCache>
            </c:strRef>
          </c:tx>
          <c:spPr>
            <a:ln w="28575" cap="rnd">
              <a:solidFill>
                <a:srgbClr val="FAC090"/>
              </a:solidFill>
              <a:round/>
            </a:ln>
            <a:effectLst/>
          </c:spPr>
          <c:marker>
            <c:symbol val="none"/>
          </c:marker>
          <c:cat>
            <c:multiLvlStrRef>
              <c:f>'Track_Forecast Revision'!$B$3:$C$19</c:f>
              <c:multiLvlStrCache>
                <c:ptCount val="17"/>
                <c:lvl>
                  <c:pt idx="0">
                    <c:v>Q1'18</c:v>
                  </c:pt>
                  <c:pt idx="1">
                    <c:v>Q1'18</c:v>
                  </c:pt>
                  <c:pt idx="2">
                    <c:v>Q1'18</c:v>
                  </c:pt>
                  <c:pt idx="3">
                    <c:v>Q1'18</c:v>
                  </c:pt>
                  <c:pt idx="4">
                    <c:v>Q1'18</c:v>
                  </c:pt>
                  <c:pt idx="5">
                    <c:v>Q1'18</c:v>
                  </c:pt>
                  <c:pt idx="6">
                    <c:v>Q2'18</c:v>
                  </c:pt>
                  <c:pt idx="7">
                    <c:v>Q2'18</c:v>
                  </c:pt>
                  <c:pt idx="8">
                    <c:v>Q2'18</c:v>
                  </c:pt>
                  <c:pt idx="9">
                    <c:v>Q2'18</c:v>
                  </c:pt>
                  <c:pt idx="10">
                    <c:v>Q2'18</c:v>
                  </c:pt>
                  <c:pt idx="11">
                    <c:v>Q2'18</c:v>
                  </c:pt>
                  <c:pt idx="12">
                    <c:v>Q2'18</c:v>
                  </c:pt>
                  <c:pt idx="13">
                    <c:v>Q3'18</c:v>
                  </c:pt>
                  <c:pt idx="14">
                    <c:v>Q3'18</c:v>
                  </c:pt>
                  <c:pt idx="15">
                    <c:v>Q3'18</c:v>
                  </c:pt>
                  <c:pt idx="16">
                    <c:v>Q3'18</c:v>
                  </c:pt>
                </c:lvl>
                <c:lvl>
                  <c:pt idx="0">
                    <c:v>5-Apr-18</c:v>
                  </c:pt>
                  <c:pt idx="1">
                    <c:v>13-Apr-18</c:v>
                  </c:pt>
                  <c:pt idx="2">
                    <c:v>27-Apr-18</c:v>
                  </c:pt>
                  <c:pt idx="3">
                    <c:v>2-May-18</c:v>
                  </c:pt>
                  <c:pt idx="4">
                    <c:v>15-May-18</c:v>
                  </c:pt>
                  <c:pt idx="5">
                    <c:v>31-May-18</c:v>
                  </c:pt>
                  <c:pt idx="6">
                    <c:v>15-May-18</c:v>
                  </c:pt>
                  <c:pt idx="7">
                    <c:v>31-May-18</c:v>
                  </c:pt>
                  <c:pt idx="8">
                    <c:v>20-Jun-18</c:v>
                  </c:pt>
                  <c:pt idx="9">
                    <c:v>3-Jul-18</c:v>
                  </c:pt>
                  <c:pt idx="10">
                    <c:v>23-Jul-18</c:v>
                  </c:pt>
                  <c:pt idx="11">
                    <c:v>16-Aug-18</c:v>
                  </c:pt>
                  <c:pt idx="12">
                    <c:v>31-Aug-18</c:v>
                  </c:pt>
                  <c:pt idx="13">
                    <c:v>3-Jul-18</c:v>
                  </c:pt>
                  <c:pt idx="14">
                    <c:v>23-Jul-18</c:v>
                  </c:pt>
                  <c:pt idx="15">
                    <c:v>16-Aug-18</c:v>
                  </c:pt>
                  <c:pt idx="16">
                    <c:v>31-Aug-18</c:v>
                  </c:pt>
                </c:lvl>
              </c:multiLvlStrCache>
            </c:multiLvlStrRef>
          </c:cat>
          <c:val>
            <c:numRef>
              <c:f>'Track_Forecast Revision'!$E$3:$E$19</c:f>
              <c:numCache>
                <c:formatCode>0.0</c:formatCode>
                <c:ptCount val="17"/>
                <c:pt idx="6">
                  <c:v>7.0934095894949269</c:v>
                </c:pt>
                <c:pt idx="7">
                  <c:v>7.1233850659229692</c:v>
                </c:pt>
                <c:pt idx="8">
                  <c:v>7.0960541531292245</c:v>
                </c:pt>
                <c:pt idx="9">
                  <c:v>7.0685372112894154</c:v>
                </c:pt>
                <c:pt idx="10">
                  <c:v>6.7072587893294457</c:v>
                </c:pt>
                <c:pt idx="11">
                  <c:v>6.8455332268945641</c:v>
                </c:pt>
                <c:pt idx="12">
                  <c:v>6.933392960073637</c:v>
                </c:pt>
              </c:numCache>
            </c:numRef>
          </c:val>
          <c:smooth val="0"/>
          <c:extLst>
            <c:ext xmlns:c16="http://schemas.microsoft.com/office/drawing/2014/chart" uri="{C3380CC4-5D6E-409C-BE32-E72D297353CC}">
              <c16:uniqueId val="{00000001-0ED7-4C59-8EF8-1FF333D2A42A}"/>
            </c:ext>
          </c:extLst>
        </c:ser>
        <c:ser>
          <c:idx val="2"/>
          <c:order val="2"/>
          <c:tx>
            <c:strRef>
              <c:f>'Track_Forecast Revision'!$F$2</c:f>
              <c:strCache>
                <c:ptCount val="1"/>
                <c:pt idx="0">
                  <c:v>Forecast (Q3)</c:v>
                </c:pt>
              </c:strCache>
            </c:strRef>
          </c:tx>
          <c:spPr>
            <a:ln w="28575" cap="rnd">
              <a:solidFill>
                <a:srgbClr val="D99694"/>
              </a:solidFill>
              <a:round/>
            </a:ln>
            <a:effectLst/>
          </c:spPr>
          <c:marker>
            <c:symbol val="none"/>
          </c:marker>
          <c:cat>
            <c:multiLvlStrRef>
              <c:f>'Track_Forecast Revision'!$B$3:$C$19</c:f>
              <c:multiLvlStrCache>
                <c:ptCount val="17"/>
                <c:lvl>
                  <c:pt idx="0">
                    <c:v>Q1'18</c:v>
                  </c:pt>
                  <c:pt idx="1">
                    <c:v>Q1'18</c:v>
                  </c:pt>
                  <c:pt idx="2">
                    <c:v>Q1'18</c:v>
                  </c:pt>
                  <c:pt idx="3">
                    <c:v>Q1'18</c:v>
                  </c:pt>
                  <c:pt idx="4">
                    <c:v>Q1'18</c:v>
                  </c:pt>
                  <c:pt idx="5">
                    <c:v>Q1'18</c:v>
                  </c:pt>
                  <c:pt idx="6">
                    <c:v>Q2'18</c:v>
                  </c:pt>
                  <c:pt idx="7">
                    <c:v>Q2'18</c:v>
                  </c:pt>
                  <c:pt idx="8">
                    <c:v>Q2'18</c:v>
                  </c:pt>
                  <c:pt idx="9">
                    <c:v>Q2'18</c:v>
                  </c:pt>
                  <c:pt idx="10">
                    <c:v>Q2'18</c:v>
                  </c:pt>
                  <c:pt idx="11">
                    <c:v>Q2'18</c:v>
                  </c:pt>
                  <c:pt idx="12">
                    <c:v>Q2'18</c:v>
                  </c:pt>
                  <c:pt idx="13">
                    <c:v>Q3'18</c:v>
                  </c:pt>
                  <c:pt idx="14">
                    <c:v>Q3'18</c:v>
                  </c:pt>
                  <c:pt idx="15">
                    <c:v>Q3'18</c:v>
                  </c:pt>
                  <c:pt idx="16">
                    <c:v>Q3'18</c:v>
                  </c:pt>
                </c:lvl>
                <c:lvl>
                  <c:pt idx="0">
                    <c:v>5-Apr-18</c:v>
                  </c:pt>
                  <c:pt idx="1">
                    <c:v>13-Apr-18</c:v>
                  </c:pt>
                  <c:pt idx="2">
                    <c:v>27-Apr-18</c:v>
                  </c:pt>
                  <c:pt idx="3">
                    <c:v>2-May-18</c:v>
                  </c:pt>
                  <c:pt idx="4">
                    <c:v>15-May-18</c:v>
                  </c:pt>
                  <c:pt idx="5">
                    <c:v>31-May-18</c:v>
                  </c:pt>
                  <c:pt idx="6">
                    <c:v>15-May-18</c:v>
                  </c:pt>
                  <c:pt idx="7">
                    <c:v>31-May-18</c:v>
                  </c:pt>
                  <c:pt idx="8">
                    <c:v>20-Jun-18</c:v>
                  </c:pt>
                  <c:pt idx="9">
                    <c:v>3-Jul-18</c:v>
                  </c:pt>
                  <c:pt idx="10">
                    <c:v>23-Jul-18</c:v>
                  </c:pt>
                  <c:pt idx="11">
                    <c:v>16-Aug-18</c:v>
                  </c:pt>
                  <c:pt idx="12">
                    <c:v>31-Aug-18</c:v>
                  </c:pt>
                  <c:pt idx="13">
                    <c:v>3-Jul-18</c:v>
                  </c:pt>
                  <c:pt idx="14">
                    <c:v>23-Jul-18</c:v>
                  </c:pt>
                  <c:pt idx="15">
                    <c:v>16-Aug-18</c:v>
                  </c:pt>
                  <c:pt idx="16">
                    <c:v>31-Aug-18</c:v>
                  </c:pt>
                </c:lvl>
              </c:multiLvlStrCache>
            </c:multiLvlStrRef>
          </c:cat>
          <c:val>
            <c:numRef>
              <c:f>'Track_Forecast Revision'!$F$3:$F$19</c:f>
              <c:numCache>
                <c:formatCode>0.0</c:formatCode>
                <c:ptCount val="17"/>
                <c:pt idx="13">
                  <c:v>7.4004501542152958</c:v>
                </c:pt>
                <c:pt idx="14">
                  <c:v>7.4004501542152958</c:v>
                </c:pt>
                <c:pt idx="15">
                  <c:v>7.3922233534910342</c:v>
                </c:pt>
                <c:pt idx="16">
                  <c:v>7.5006312446400214</c:v>
                </c:pt>
              </c:numCache>
            </c:numRef>
          </c:val>
          <c:smooth val="0"/>
          <c:extLst>
            <c:ext xmlns:c16="http://schemas.microsoft.com/office/drawing/2014/chart" uri="{C3380CC4-5D6E-409C-BE32-E72D297353CC}">
              <c16:uniqueId val="{00000002-0ED7-4C59-8EF8-1FF333D2A42A}"/>
            </c:ext>
          </c:extLst>
        </c:ser>
        <c:ser>
          <c:idx val="3"/>
          <c:order val="3"/>
          <c:tx>
            <c:strRef>
              <c:f>'Track_Forecast Revision'!$N$2</c:f>
              <c:strCache>
                <c:ptCount val="1"/>
                <c:pt idx="0">
                  <c:v>Actual</c:v>
                </c:pt>
              </c:strCache>
            </c:strRef>
          </c:tx>
          <c:spPr>
            <a:ln w="28575" cap="rnd">
              <a:noFill/>
              <a:round/>
            </a:ln>
            <a:effectLst/>
          </c:spPr>
          <c:marker>
            <c:symbol val="diamond"/>
            <c:size val="12"/>
            <c:spPr>
              <a:solidFill>
                <a:schemeClr val="tx1"/>
              </a:solidFill>
              <a:ln w="9525">
                <a:noFill/>
              </a:ln>
              <a:effectLst/>
            </c:spPr>
          </c:marker>
          <c:cat>
            <c:multiLvlStrRef>
              <c:f>'Track_Forecast Revision'!$B$3:$C$19</c:f>
              <c:multiLvlStrCache>
                <c:ptCount val="17"/>
                <c:lvl>
                  <c:pt idx="0">
                    <c:v>Q1'18</c:v>
                  </c:pt>
                  <c:pt idx="1">
                    <c:v>Q1'18</c:v>
                  </c:pt>
                  <c:pt idx="2">
                    <c:v>Q1'18</c:v>
                  </c:pt>
                  <c:pt idx="3">
                    <c:v>Q1'18</c:v>
                  </c:pt>
                  <c:pt idx="4">
                    <c:v>Q1'18</c:v>
                  </c:pt>
                  <c:pt idx="5">
                    <c:v>Q1'18</c:v>
                  </c:pt>
                  <c:pt idx="6">
                    <c:v>Q2'18</c:v>
                  </c:pt>
                  <c:pt idx="7">
                    <c:v>Q2'18</c:v>
                  </c:pt>
                  <c:pt idx="8">
                    <c:v>Q2'18</c:v>
                  </c:pt>
                  <c:pt idx="9">
                    <c:v>Q2'18</c:v>
                  </c:pt>
                  <c:pt idx="10">
                    <c:v>Q2'18</c:v>
                  </c:pt>
                  <c:pt idx="11">
                    <c:v>Q2'18</c:v>
                  </c:pt>
                  <c:pt idx="12">
                    <c:v>Q2'18</c:v>
                  </c:pt>
                  <c:pt idx="13">
                    <c:v>Q3'18</c:v>
                  </c:pt>
                  <c:pt idx="14">
                    <c:v>Q3'18</c:v>
                  </c:pt>
                  <c:pt idx="15">
                    <c:v>Q3'18</c:v>
                  </c:pt>
                  <c:pt idx="16">
                    <c:v>Q3'18</c:v>
                  </c:pt>
                </c:lvl>
                <c:lvl>
                  <c:pt idx="0">
                    <c:v>5-Apr-18</c:v>
                  </c:pt>
                  <c:pt idx="1">
                    <c:v>13-Apr-18</c:v>
                  </c:pt>
                  <c:pt idx="2">
                    <c:v>27-Apr-18</c:v>
                  </c:pt>
                  <c:pt idx="3">
                    <c:v>2-May-18</c:v>
                  </c:pt>
                  <c:pt idx="4">
                    <c:v>15-May-18</c:v>
                  </c:pt>
                  <c:pt idx="5">
                    <c:v>31-May-18</c:v>
                  </c:pt>
                  <c:pt idx="6">
                    <c:v>15-May-18</c:v>
                  </c:pt>
                  <c:pt idx="7">
                    <c:v>31-May-18</c:v>
                  </c:pt>
                  <c:pt idx="8">
                    <c:v>20-Jun-18</c:v>
                  </c:pt>
                  <c:pt idx="9">
                    <c:v>3-Jul-18</c:v>
                  </c:pt>
                  <c:pt idx="10">
                    <c:v>23-Jul-18</c:v>
                  </c:pt>
                  <c:pt idx="11">
                    <c:v>16-Aug-18</c:v>
                  </c:pt>
                  <c:pt idx="12">
                    <c:v>31-Aug-18</c:v>
                  </c:pt>
                  <c:pt idx="13">
                    <c:v>3-Jul-18</c:v>
                  </c:pt>
                  <c:pt idx="14">
                    <c:v>23-Jul-18</c:v>
                  </c:pt>
                  <c:pt idx="15">
                    <c:v>16-Aug-18</c:v>
                  </c:pt>
                  <c:pt idx="16">
                    <c:v>31-Aug-18</c:v>
                  </c:pt>
                </c:lvl>
              </c:multiLvlStrCache>
            </c:multiLvlStrRef>
          </c:cat>
          <c:val>
            <c:numRef>
              <c:f>'Track_Forecast Revision'!$N$3:$N$19</c:f>
              <c:numCache>
                <c:formatCode>General</c:formatCode>
                <c:ptCount val="17"/>
                <c:pt idx="12" formatCode="0.0">
                  <c:v>7.7817637070897856</c:v>
                </c:pt>
              </c:numCache>
            </c:numRef>
          </c:val>
          <c:smooth val="0"/>
          <c:extLst>
            <c:ext xmlns:c16="http://schemas.microsoft.com/office/drawing/2014/chart" uri="{C3380CC4-5D6E-409C-BE32-E72D297353CC}">
              <c16:uniqueId val="{00000003-0ED7-4C59-8EF8-1FF333D2A42A}"/>
            </c:ext>
          </c:extLst>
        </c:ser>
        <c:dLbls>
          <c:showLegendKey val="0"/>
          <c:showVal val="0"/>
          <c:showCatName val="0"/>
          <c:showSerName val="0"/>
          <c:showPercent val="0"/>
          <c:showBubbleSize val="0"/>
        </c:dLbls>
        <c:smooth val="0"/>
        <c:axId val="2115997184"/>
        <c:axId val="1007625680"/>
      </c:lineChart>
      <c:catAx>
        <c:axId val="2115997184"/>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800" b="1"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1007625680"/>
        <c:crosses val="autoZero"/>
        <c:auto val="1"/>
        <c:lblAlgn val="ctr"/>
        <c:lblOffset val="100"/>
        <c:noMultiLvlLbl val="0"/>
      </c:catAx>
      <c:valAx>
        <c:axId val="1007625680"/>
        <c:scaling>
          <c:orientation val="minMax"/>
          <c:max val="8.4"/>
          <c:min val="6.6"/>
        </c:scaling>
        <c:delete val="0"/>
        <c:axPos val="l"/>
        <c:majorGridlines>
          <c:spPr>
            <a:ln w="9525" cap="flat" cmpd="sng" algn="ctr">
              <a:solidFill>
                <a:schemeClr val="tx1">
                  <a:lumMod val="15000"/>
                  <a:lumOff val="85000"/>
                </a:schemeClr>
              </a:solidFill>
              <a:round/>
            </a:ln>
            <a:effectLst/>
          </c:spPr>
        </c:majorGridlines>
        <c:numFmt formatCode="0.0"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800" b="1"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2115997184"/>
        <c:crosses val="autoZero"/>
        <c:crossBetween val="between"/>
        <c:majorUnit val="0.2"/>
      </c:valAx>
      <c:spPr>
        <a:noFill/>
        <a:ln>
          <a:noFill/>
        </a:ln>
        <a:effectLst/>
      </c:spPr>
    </c:plotArea>
    <c:legend>
      <c:legendPos val="r"/>
      <c:layout>
        <c:manualLayout>
          <c:xMode val="edge"/>
          <c:yMode val="edge"/>
          <c:x val="0.15067586805555555"/>
          <c:y val="0.15794629629629633"/>
          <c:w val="0.55866440972222209"/>
          <c:h val="8.4847839506172834E-2"/>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7296180555555552E-2"/>
          <c:y val="0.10972222222222222"/>
          <c:w val="0.91204943132108485"/>
          <c:h val="0.65549413580246918"/>
        </c:manualLayout>
      </c:layout>
      <c:lineChart>
        <c:grouping val="standard"/>
        <c:varyColors val="0"/>
        <c:ser>
          <c:idx val="0"/>
          <c:order val="0"/>
          <c:tx>
            <c:strRef>
              <c:f>'Track_Forecast Revision'!$D$2</c:f>
              <c:strCache>
                <c:ptCount val="1"/>
                <c:pt idx="0">
                  <c:v>Forecast (Q1)</c:v>
                </c:pt>
              </c:strCache>
            </c:strRef>
          </c:tx>
          <c:spPr>
            <a:ln w="28575" cap="rnd">
              <a:solidFill>
                <a:srgbClr val="C00000"/>
              </a:solidFill>
              <a:round/>
            </a:ln>
            <a:effectLst/>
          </c:spPr>
          <c:marker>
            <c:symbol val="none"/>
          </c:marker>
          <c:cat>
            <c:multiLvlStrRef>
              <c:f>'Track_Forecast Revision'!$B$9:$C$19</c:f>
              <c:multiLvlStrCache>
                <c:ptCount val="11"/>
                <c:lvl>
                  <c:pt idx="0">
                    <c:v>Q2'18</c:v>
                  </c:pt>
                  <c:pt idx="1">
                    <c:v>Q2'18</c:v>
                  </c:pt>
                  <c:pt idx="2">
                    <c:v>Q2'18</c:v>
                  </c:pt>
                  <c:pt idx="3">
                    <c:v>Q2'18</c:v>
                  </c:pt>
                  <c:pt idx="4">
                    <c:v>Q2'18</c:v>
                  </c:pt>
                  <c:pt idx="5">
                    <c:v>Q2'18</c:v>
                  </c:pt>
                  <c:pt idx="6">
                    <c:v>Q2'18</c:v>
                  </c:pt>
                  <c:pt idx="7">
                    <c:v>Q3'18</c:v>
                  </c:pt>
                  <c:pt idx="8">
                    <c:v>Q3'18</c:v>
                  </c:pt>
                  <c:pt idx="9">
                    <c:v>Q3'18</c:v>
                  </c:pt>
                  <c:pt idx="10">
                    <c:v>Q3'18</c:v>
                  </c:pt>
                </c:lvl>
                <c:lvl>
                  <c:pt idx="0">
                    <c:v>15-May-18</c:v>
                  </c:pt>
                  <c:pt idx="1">
                    <c:v>31-May-18</c:v>
                  </c:pt>
                  <c:pt idx="2">
                    <c:v>20-Jun-18</c:v>
                  </c:pt>
                  <c:pt idx="3">
                    <c:v>3-Jul-18</c:v>
                  </c:pt>
                  <c:pt idx="4">
                    <c:v>23-Jul-18</c:v>
                  </c:pt>
                  <c:pt idx="5">
                    <c:v>16-Aug-18</c:v>
                  </c:pt>
                  <c:pt idx="6">
                    <c:v>31-Aug-18</c:v>
                  </c:pt>
                  <c:pt idx="7">
                    <c:v>3-Jul-18</c:v>
                  </c:pt>
                  <c:pt idx="8">
                    <c:v>23-Jul-18</c:v>
                  </c:pt>
                  <c:pt idx="9">
                    <c:v>16-Aug-18</c:v>
                  </c:pt>
                  <c:pt idx="10">
                    <c:v>31-Aug-18</c:v>
                  </c:pt>
                </c:lvl>
              </c:multiLvlStrCache>
            </c:multiLvlStrRef>
          </c:cat>
          <c:val>
            <c:numRef>
              <c:f>'Track_Forecast Revision'!$D$9:$D$19</c:f>
              <c:numCache>
                <c:formatCode>General</c:formatCode>
                <c:ptCount val="11"/>
              </c:numCache>
            </c:numRef>
          </c:val>
          <c:smooth val="0"/>
          <c:extLst>
            <c:ext xmlns:c16="http://schemas.microsoft.com/office/drawing/2014/chart" uri="{C3380CC4-5D6E-409C-BE32-E72D297353CC}">
              <c16:uniqueId val="{00000000-3E21-44BF-8F0D-3CBEE68CBFCE}"/>
            </c:ext>
          </c:extLst>
        </c:ser>
        <c:ser>
          <c:idx val="1"/>
          <c:order val="1"/>
          <c:tx>
            <c:strRef>
              <c:f>'Track_Forecast Revision'!$E$2</c:f>
              <c:strCache>
                <c:ptCount val="1"/>
                <c:pt idx="0">
                  <c:v>Forecast (Q2)</c:v>
                </c:pt>
              </c:strCache>
            </c:strRef>
          </c:tx>
          <c:spPr>
            <a:ln w="28575" cap="rnd">
              <a:solidFill>
                <a:srgbClr val="FAC090"/>
              </a:solidFill>
              <a:round/>
            </a:ln>
            <a:effectLst/>
          </c:spPr>
          <c:marker>
            <c:symbol val="none"/>
          </c:marker>
          <c:cat>
            <c:multiLvlStrRef>
              <c:f>'Track_Forecast Revision'!$B$9:$C$19</c:f>
              <c:multiLvlStrCache>
                <c:ptCount val="11"/>
                <c:lvl>
                  <c:pt idx="0">
                    <c:v>Q2'18</c:v>
                  </c:pt>
                  <c:pt idx="1">
                    <c:v>Q2'18</c:v>
                  </c:pt>
                  <c:pt idx="2">
                    <c:v>Q2'18</c:v>
                  </c:pt>
                  <c:pt idx="3">
                    <c:v>Q2'18</c:v>
                  </c:pt>
                  <c:pt idx="4">
                    <c:v>Q2'18</c:v>
                  </c:pt>
                  <c:pt idx="5">
                    <c:v>Q2'18</c:v>
                  </c:pt>
                  <c:pt idx="6">
                    <c:v>Q2'18</c:v>
                  </c:pt>
                  <c:pt idx="7">
                    <c:v>Q3'18</c:v>
                  </c:pt>
                  <c:pt idx="8">
                    <c:v>Q3'18</c:v>
                  </c:pt>
                  <c:pt idx="9">
                    <c:v>Q3'18</c:v>
                  </c:pt>
                  <c:pt idx="10">
                    <c:v>Q3'18</c:v>
                  </c:pt>
                </c:lvl>
                <c:lvl>
                  <c:pt idx="0">
                    <c:v>15-May-18</c:v>
                  </c:pt>
                  <c:pt idx="1">
                    <c:v>31-May-18</c:v>
                  </c:pt>
                  <c:pt idx="2">
                    <c:v>20-Jun-18</c:v>
                  </c:pt>
                  <c:pt idx="3">
                    <c:v>3-Jul-18</c:v>
                  </c:pt>
                  <c:pt idx="4">
                    <c:v>23-Jul-18</c:v>
                  </c:pt>
                  <c:pt idx="5">
                    <c:v>16-Aug-18</c:v>
                  </c:pt>
                  <c:pt idx="6">
                    <c:v>31-Aug-18</c:v>
                  </c:pt>
                  <c:pt idx="7">
                    <c:v>3-Jul-18</c:v>
                  </c:pt>
                  <c:pt idx="8">
                    <c:v>23-Jul-18</c:v>
                  </c:pt>
                  <c:pt idx="9">
                    <c:v>16-Aug-18</c:v>
                  </c:pt>
                  <c:pt idx="10">
                    <c:v>31-Aug-18</c:v>
                  </c:pt>
                </c:lvl>
              </c:multiLvlStrCache>
            </c:multiLvlStrRef>
          </c:cat>
          <c:val>
            <c:numRef>
              <c:f>'Track_Forecast Revision'!$E$9:$E$19</c:f>
              <c:numCache>
                <c:formatCode>0.0</c:formatCode>
                <c:ptCount val="11"/>
                <c:pt idx="0">
                  <c:v>7.0934095894949269</c:v>
                </c:pt>
                <c:pt idx="1">
                  <c:v>7.1233850659229692</c:v>
                </c:pt>
                <c:pt idx="2">
                  <c:v>7.0960541531292245</c:v>
                </c:pt>
                <c:pt idx="3">
                  <c:v>7.0685372112894154</c:v>
                </c:pt>
                <c:pt idx="4">
                  <c:v>6.7072587893294457</c:v>
                </c:pt>
                <c:pt idx="5">
                  <c:v>6.8455332268945641</c:v>
                </c:pt>
                <c:pt idx="6">
                  <c:v>6.933392960073637</c:v>
                </c:pt>
              </c:numCache>
            </c:numRef>
          </c:val>
          <c:smooth val="0"/>
          <c:extLst>
            <c:ext xmlns:c16="http://schemas.microsoft.com/office/drawing/2014/chart" uri="{C3380CC4-5D6E-409C-BE32-E72D297353CC}">
              <c16:uniqueId val="{00000001-3E21-44BF-8F0D-3CBEE68CBFCE}"/>
            </c:ext>
          </c:extLst>
        </c:ser>
        <c:ser>
          <c:idx val="2"/>
          <c:order val="2"/>
          <c:tx>
            <c:strRef>
              <c:f>'Track_Forecast Revision'!$F$2</c:f>
              <c:strCache>
                <c:ptCount val="1"/>
                <c:pt idx="0">
                  <c:v>Forecast (Q3)</c:v>
                </c:pt>
              </c:strCache>
            </c:strRef>
          </c:tx>
          <c:spPr>
            <a:ln w="28575" cap="rnd">
              <a:solidFill>
                <a:srgbClr val="D99694"/>
              </a:solidFill>
              <a:round/>
            </a:ln>
            <a:effectLst/>
          </c:spPr>
          <c:marker>
            <c:symbol val="none"/>
          </c:marker>
          <c:cat>
            <c:multiLvlStrRef>
              <c:f>'Track_Forecast Revision'!$B$9:$C$19</c:f>
              <c:multiLvlStrCache>
                <c:ptCount val="11"/>
                <c:lvl>
                  <c:pt idx="0">
                    <c:v>Q2'18</c:v>
                  </c:pt>
                  <c:pt idx="1">
                    <c:v>Q2'18</c:v>
                  </c:pt>
                  <c:pt idx="2">
                    <c:v>Q2'18</c:v>
                  </c:pt>
                  <c:pt idx="3">
                    <c:v>Q2'18</c:v>
                  </c:pt>
                  <c:pt idx="4">
                    <c:v>Q2'18</c:v>
                  </c:pt>
                  <c:pt idx="5">
                    <c:v>Q2'18</c:v>
                  </c:pt>
                  <c:pt idx="6">
                    <c:v>Q2'18</c:v>
                  </c:pt>
                  <c:pt idx="7">
                    <c:v>Q3'18</c:v>
                  </c:pt>
                  <c:pt idx="8">
                    <c:v>Q3'18</c:v>
                  </c:pt>
                  <c:pt idx="9">
                    <c:v>Q3'18</c:v>
                  </c:pt>
                  <c:pt idx="10">
                    <c:v>Q3'18</c:v>
                  </c:pt>
                </c:lvl>
                <c:lvl>
                  <c:pt idx="0">
                    <c:v>15-May-18</c:v>
                  </c:pt>
                  <c:pt idx="1">
                    <c:v>31-May-18</c:v>
                  </c:pt>
                  <c:pt idx="2">
                    <c:v>20-Jun-18</c:v>
                  </c:pt>
                  <c:pt idx="3">
                    <c:v>3-Jul-18</c:v>
                  </c:pt>
                  <c:pt idx="4">
                    <c:v>23-Jul-18</c:v>
                  </c:pt>
                  <c:pt idx="5">
                    <c:v>16-Aug-18</c:v>
                  </c:pt>
                  <c:pt idx="6">
                    <c:v>31-Aug-18</c:v>
                  </c:pt>
                  <c:pt idx="7">
                    <c:v>3-Jul-18</c:v>
                  </c:pt>
                  <c:pt idx="8">
                    <c:v>23-Jul-18</c:v>
                  </c:pt>
                  <c:pt idx="9">
                    <c:v>16-Aug-18</c:v>
                  </c:pt>
                  <c:pt idx="10">
                    <c:v>31-Aug-18</c:v>
                  </c:pt>
                </c:lvl>
              </c:multiLvlStrCache>
            </c:multiLvlStrRef>
          </c:cat>
          <c:val>
            <c:numRef>
              <c:f>'Track_Forecast Revision'!$F$9:$F$19</c:f>
              <c:numCache>
                <c:formatCode>0.0</c:formatCode>
                <c:ptCount val="11"/>
                <c:pt idx="7">
                  <c:v>7.4004501542152958</c:v>
                </c:pt>
                <c:pt idx="8">
                  <c:v>7.4004501542152958</c:v>
                </c:pt>
                <c:pt idx="9">
                  <c:v>7.3922233534910342</c:v>
                </c:pt>
                <c:pt idx="10">
                  <c:v>7.5006312446400214</c:v>
                </c:pt>
              </c:numCache>
            </c:numRef>
          </c:val>
          <c:smooth val="0"/>
          <c:extLst>
            <c:ext xmlns:c16="http://schemas.microsoft.com/office/drawing/2014/chart" uri="{C3380CC4-5D6E-409C-BE32-E72D297353CC}">
              <c16:uniqueId val="{00000002-3E21-44BF-8F0D-3CBEE68CBFCE}"/>
            </c:ext>
          </c:extLst>
        </c:ser>
        <c:ser>
          <c:idx val="3"/>
          <c:order val="3"/>
          <c:tx>
            <c:strRef>
              <c:f>'Track_Forecast Revision'!$N$2</c:f>
              <c:strCache>
                <c:ptCount val="1"/>
                <c:pt idx="0">
                  <c:v>Actual</c:v>
                </c:pt>
              </c:strCache>
            </c:strRef>
          </c:tx>
          <c:spPr>
            <a:ln w="28575" cap="rnd">
              <a:noFill/>
              <a:round/>
            </a:ln>
            <a:effectLst/>
          </c:spPr>
          <c:marker>
            <c:symbol val="diamond"/>
            <c:size val="9"/>
            <c:spPr>
              <a:solidFill>
                <a:schemeClr val="tx1"/>
              </a:solidFill>
              <a:ln w="9525">
                <a:noFill/>
              </a:ln>
              <a:effectLst/>
            </c:spPr>
          </c:marker>
          <c:cat>
            <c:multiLvlStrRef>
              <c:f>'Track_Forecast Revision'!$B$9:$C$19</c:f>
              <c:multiLvlStrCache>
                <c:ptCount val="11"/>
                <c:lvl>
                  <c:pt idx="0">
                    <c:v>Q2'18</c:v>
                  </c:pt>
                  <c:pt idx="1">
                    <c:v>Q2'18</c:v>
                  </c:pt>
                  <c:pt idx="2">
                    <c:v>Q2'18</c:v>
                  </c:pt>
                  <c:pt idx="3">
                    <c:v>Q2'18</c:v>
                  </c:pt>
                  <c:pt idx="4">
                    <c:v>Q2'18</c:v>
                  </c:pt>
                  <c:pt idx="5">
                    <c:v>Q2'18</c:v>
                  </c:pt>
                  <c:pt idx="6">
                    <c:v>Q2'18</c:v>
                  </c:pt>
                  <c:pt idx="7">
                    <c:v>Q3'18</c:v>
                  </c:pt>
                  <c:pt idx="8">
                    <c:v>Q3'18</c:v>
                  </c:pt>
                  <c:pt idx="9">
                    <c:v>Q3'18</c:v>
                  </c:pt>
                  <c:pt idx="10">
                    <c:v>Q3'18</c:v>
                  </c:pt>
                </c:lvl>
                <c:lvl>
                  <c:pt idx="0">
                    <c:v>15-May-18</c:v>
                  </c:pt>
                  <c:pt idx="1">
                    <c:v>31-May-18</c:v>
                  </c:pt>
                  <c:pt idx="2">
                    <c:v>20-Jun-18</c:v>
                  </c:pt>
                  <c:pt idx="3">
                    <c:v>3-Jul-18</c:v>
                  </c:pt>
                  <c:pt idx="4">
                    <c:v>23-Jul-18</c:v>
                  </c:pt>
                  <c:pt idx="5">
                    <c:v>16-Aug-18</c:v>
                  </c:pt>
                  <c:pt idx="6">
                    <c:v>31-Aug-18</c:v>
                  </c:pt>
                  <c:pt idx="7">
                    <c:v>3-Jul-18</c:v>
                  </c:pt>
                  <c:pt idx="8">
                    <c:v>23-Jul-18</c:v>
                  </c:pt>
                  <c:pt idx="9">
                    <c:v>16-Aug-18</c:v>
                  </c:pt>
                  <c:pt idx="10">
                    <c:v>31-Aug-18</c:v>
                  </c:pt>
                </c:lvl>
              </c:multiLvlStrCache>
            </c:multiLvlStrRef>
          </c:cat>
          <c:val>
            <c:numRef>
              <c:f>'Track_Forecast Revision'!$N$9:$N$19</c:f>
              <c:numCache>
                <c:formatCode>General</c:formatCode>
                <c:ptCount val="11"/>
                <c:pt idx="6" formatCode="0.0">
                  <c:v>7.7817637070897856</c:v>
                </c:pt>
              </c:numCache>
            </c:numRef>
          </c:val>
          <c:smooth val="0"/>
          <c:extLst>
            <c:ext xmlns:c16="http://schemas.microsoft.com/office/drawing/2014/chart" uri="{C3380CC4-5D6E-409C-BE32-E72D297353CC}">
              <c16:uniqueId val="{00000003-3E21-44BF-8F0D-3CBEE68CBFCE}"/>
            </c:ext>
          </c:extLst>
        </c:ser>
        <c:dLbls>
          <c:showLegendKey val="0"/>
          <c:showVal val="0"/>
          <c:showCatName val="0"/>
          <c:showSerName val="0"/>
          <c:showPercent val="0"/>
          <c:showBubbleSize val="0"/>
        </c:dLbls>
        <c:smooth val="0"/>
        <c:axId val="2115997184"/>
        <c:axId val="1007625680"/>
      </c:lineChart>
      <c:catAx>
        <c:axId val="2115997184"/>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Arial" panose="020B0604020202020204" pitchFamily="34" charset="0"/>
              </a:defRPr>
            </a:pPr>
            <a:endParaRPr lang="en-US"/>
          </a:p>
        </c:txPr>
        <c:crossAx val="1007625680"/>
        <c:crosses val="autoZero"/>
        <c:auto val="1"/>
        <c:lblAlgn val="ctr"/>
        <c:lblOffset val="100"/>
        <c:tickMarkSkip val="3"/>
        <c:noMultiLvlLbl val="0"/>
      </c:catAx>
      <c:valAx>
        <c:axId val="1007625680"/>
        <c:scaling>
          <c:orientation val="minMax"/>
          <c:max val="8.4"/>
          <c:min val="6.6"/>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Arial" panose="020B0604020202020204" pitchFamily="34" charset="0"/>
              </a:defRPr>
            </a:pPr>
            <a:endParaRPr lang="en-US"/>
          </a:p>
        </c:txPr>
        <c:crossAx val="2115997184"/>
        <c:crossesAt val="1"/>
        <c:crossBetween val="between"/>
        <c:majorUnit val="0.2"/>
      </c:valAx>
      <c:spPr>
        <a:noFill/>
        <a:ln>
          <a:noFill/>
        </a:ln>
        <a:effectLst/>
      </c:spPr>
    </c:plotArea>
    <c:legend>
      <c:legendPos val="r"/>
      <c:layout>
        <c:manualLayout>
          <c:xMode val="edge"/>
          <c:yMode val="edge"/>
          <c:x val="0.10472770919067213"/>
          <c:y val="0.10329068857589985"/>
          <c:w val="0.84932510288065843"/>
          <c:h val="0.107041471048513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7296180555555552E-2"/>
          <c:y val="0.10972222222222222"/>
          <c:w val="0.91204943132108485"/>
          <c:h val="0.60059206404444521"/>
        </c:manualLayout>
      </c:layout>
      <c:barChart>
        <c:barDir val="col"/>
        <c:grouping val="clustered"/>
        <c:varyColors val="0"/>
        <c:ser>
          <c:idx val="2"/>
          <c:order val="0"/>
          <c:tx>
            <c:strRef>
              <c:f>'Track_Forecast Revision'!$U$2</c:f>
              <c:strCache>
                <c:ptCount val="1"/>
                <c:pt idx="0">
                  <c:v>Forecast (Q4'19)</c:v>
                </c:pt>
              </c:strCache>
            </c:strRef>
          </c:tx>
          <c:spPr>
            <a:solidFill>
              <a:srgbClr val="C00000"/>
            </a:solidFill>
            <a:ln>
              <a:noFill/>
            </a:ln>
            <a:effectLst/>
          </c:spPr>
          <c:invertIfNegative val="0"/>
          <c:cat>
            <c:multiLvlStrRef>
              <c:f>'Track_Forecast Revision'!$B$53:$C$69</c:f>
              <c:multiLvlStrCache>
                <c:ptCount val="17"/>
                <c:lvl>
                  <c:pt idx="0">
                    <c:v>Q4'19</c:v>
                  </c:pt>
                  <c:pt idx="1">
                    <c:v>Q4'19</c:v>
                  </c:pt>
                  <c:pt idx="2">
                    <c:v>Q4'19</c:v>
                  </c:pt>
                  <c:pt idx="3">
                    <c:v>Q4'19</c:v>
                  </c:pt>
                  <c:pt idx="4">
                    <c:v>Q4'19</c:v>
                  </c:pt>
                  <c:pt idx="5">
                    <c:v>Q1'20</c:v>
                  </c:pt>
                  <c:pt idx="6">
                    <c:v>Q1'20</c:v>
                  </c:pt>
                  <c:pt idx="7">
                    <c:v>Q1'20</c:v>
                  </c:pt>
                  <c:pt idx="8">
                    <c:v>Q1'20</c:v>
                  </c:pt>
                  <c:pt idx="9">
                    <c:v>Q1'20</c:v>
                  </c:pt>
                  <c:pt idx="10">
                    <c:v>Q1'20</c:v>
                  </c:pt>
                  <c:pt idx="11">
                    <c:v>Q1'20</c:v>
                  </c:pt>
                  <c:pt idx="12">
                    <c:v>Q1'20</c:v>
                  </c:pt>
                  <c:pt idx="13">
                    <c:v>Q1'20</c:v>
                  </c:pt>
                  <c:pt idx="14">
                    <c:v>Q2'20</c:v>
                  </c:pt>
                  <c:pt idx="15">
                    <c:v>Q2'20</c:v>
                  </c:pt>
                  <c:pt idx="16">
                    <c:v>Q2'20</c:v>
                  </c:pt>
                </c:lvl>
                <c:lvl>
                  <c:pt idx="0">
                    <c:v>30-Nov-19</c:v>
                  </c:pt>
                  <c:pt idx="1">
                    <c:v>13-Jan-20</c:v>
                  </c:pt>
                  <c:pt idx="2">
                    <c:v>16-Jan-20</c:v>
                  </c:pt>
                  <c:pt idx="3">
                    <c:v>17-Feb-20</c:v>
                  </c:pt>
                  <c:pt idx="4">
                    <c:v>28-Feb-20</c:v>
                  </c:pt>
                  <c:pt idx="5">
                    <c:v>18-Nov-19</c:v>
                  </c:pt>
                  <c:pt idx="6">
                    <c:v>30-Nov-19</c:v>
                  </c:pt>
                  <c:pt idx="7">
                    <c:v>13-Jan-20</c:v>
                  </c:pt>
                  <c:pt idx="8">
                    <c:v>16-Jan-20</c:v>
                  </c:pt>
                  <c:pt idx="9">
                    <c:v>17-Feb-20</c:v>
                  </c:pt>
                  <c:pt idx="10">
                    <c:v>11-Mar-20</c:v>
                  </c:pt>
                  <c:pt idx="11">
                    <c:v>16-Mar-20</c:v>
                  </c:pt>
                  <c:pt idx="12">
                    <c:v>1-Apr-20</c:v>
                  </c:pt>
                  <c:pt idx="13">
                    <c:v>16-Apr-20</c:v>
                  </c:pt>
                  <c:pt idx="14">
                    <c:v>16-Mar-20</c:v>
                  </c:pt>
                  <c:pt idx="15">
                    <c:v>1-Apr-20</c:v>
                  </c:pt>
                  <c:pt idx="16">
                    <c:v>16-Apr-20</c:v>
                  </c:pt>
                </c:lvl>
              </c:multiLvlStrCache>
            </c:multiLvlStrRef>
          </c:cat>
          <c:val>
            <c:numRef>
              <c:f>'Track_Forecast Revision'!$U$53:$U$69</c:f>
              <c:numCache>
                <c:formatCode>0.0</c:formatCode>
                <c:ptCount val="17"/>
                <c:pt idx="0">
                  <c:v>4.1219400323717723</c:v>
                </c:pt>
                <c:pt idx="1">
                  <c:v>5.2986374279118209</c:v>
                </c:pt>
                <c:pt idx="2">
                  <c:v>5.352418758066408</c:v>
                </c:pt>
                <c:pt idx="3">
                  <c:v>5.7349454446355992</c:v>
                </c:pt>
                <c:pt idx="4">
                  <c:v>5.1801386009888839</c:v>
                </c:pt>
              </c:numCache>
            </c:numRef>
          </c:val>
          <c:extLst>
            <c:ext xmlns:c16="http://schemas.microsoft.com/office/drawing/2014/chart" uri="{C3380CC4-5D6E-409C-BE32-E72D297353CC}">
              <c16:uniqueId val="{00000002-2C49-4D7C-B6DF-16591CFFBBA4}"/>
            </c:ext>
          </c:extLst>
        </c:ser>
        <c:ser>
          <c:idx val="0"/>
          <c:order val="1"/>
          <c:tx>
            <c:strRef>
              <c:f>'Track_Forecast Revision'!$V$2</c:f>
              <c:strCache>
                <c:ptCount val="1"/>
                <c:pt idx="0">
                  <c:v>Forecast (Q1'20)</c:v>
                </c:pt>
              </c:strCache>
            </c:strRef>
          </c:tx>
          <c:spPr>
            <a:solidFill>
              <a:srgbClr val="D99694"/>
            </a:solidFill>
            <a:ln w="25400">
              <a:noFill/>
            </a:ln>
            <a:effectLst/>
          </c:spPr>
          <c:invertIfNegative val="0"/>
          <c:cat>
            <c:multiLvlStrRef>
              <c:f>'Track_Forecast Revision'!$B$53:$C$69</c:f>
              <c:multiLvlStrCache>
                <c:ptCount val="17"/>
                <c:lvl>
                  <c:pt idx="0">
                    <c:v>Q4'19</c:v>
                  </c:pt>
                  <c:pt idx="1">
                    <c:v>Q4'19</c:v>
                  </c:pt>
                  <c:pt idx="2">
                    <c:v>Q4'19</c:v>
                  </c:pt>
                  <c:pt idx="3">
                    <c:v>Q4'19</c:v>
                  </c:pt>
                  <c:pt idx="4">
                    <c:v>Q4'19</c:v>
                  </c:pt>
                  <c:pt idx="5">
                    <c:v>Q1'20</c:v>
                  </c:pt>
                  <c:pt idx="6">
                    <c:v>Q1'20</c:v>
                  </c:pt>
                  <c:pt idx="7">
                    <c:v>Q1'20</c:v>
                  </c:pt>
                  <c:pt idx="8">
                    <c:v>Q1'20</c:v>
                  </c:pt>
                  <c:pt idx="9">
                    <c:v>Q1'20</c:v>
                  </c:pt>
                  <c:pt idx="10">
                    <c:v>Q1'20</c:v>
                  </c:pt>
                  <c:pt idx="11">
                    <c:v>Q1'20</c:v>
                  </c:pt>
                  <c:pt idx="12">
                    <c:v>Q1'20</c:v>
                  </c:pt>
                  <c:pt idx="13">
                    <c:v>Q1'20</c:v>
                  </c:pt>
                  <c:pt idx="14">
                    <c:v>Q2'20</c:v>
                  </c:pt>
                  <c:pt idx="15">
                    <c:v>Q2'20</c:v>
                  </c:pt>
                  <c:pt idx="16">
                    <c:v>Q2'20</c:v>
                  </c:pt>
                </c:lvl>
                <c:lvl>
                  <c:pt idx="0">
                    <c:v>30-Nov-19</c:v>
                  </c:pt>
                  <c:pt idx="1">
                    <c:v>13-Jan-20</c:v>
                  </c:pt>
                  <c:pt idx="2">
                    <c:v>16-Jan-20</c:v>
                  </c:pt>
                  <c:pt idx="3">
                    <c:v>17-Feb-20</c:v>
                  </c:pt>
                  <c:pt idx="4">
                    <c:v>28-Feb-20</c:v>
                  </c:pt>
                  <c:pt idx="5">
                    <c:v>18-Nov-19</c:v>
                  </c:pt>
                  <c:pt idx="6">
                    <c:v>30-Nov-19</c:v>
                  </c:pt>
                  <c:pt idx="7">
                    <c:v>13-Jan-20</c:v>
                  </c:pt>
                  <c:pt idx="8">
                    <c:v>16-Jan-20</c:v>
                  </c:pt>
                  <c:pt idx="9">
                    <c:v>17-Feb-20</c:v>
                  </c:pt>
                  <c:pt idx="10">
                    <c:v>11-Mar-20</c:v>
                  </c:pt>
                  <c:pt idx="11">
                    <c:v>16-Mar-20</c:v>
                  </c:pt>
                  <c:pt idx="12">
                    <c:v>1-Apr-20</c:v>
                  </c:pt>
                  <c:pt idx="13">
                    <c:v>16-Apr-20</c:v>
                  </c:pt>
                  <c:pt idx="14">
                    <c:v>16-Mar-20</c:v>
                  </c:pt>
                  <c:pt idx="15">
                    <c:v>1-Apr-20</c:v>
                  </c:pt>
                  <c:pt idx="16">
                    <c:v>16-Apr-20</c:v>
                  </c:pt>
                </c:lvl>
              </c:multiLvlStrCache>
            </c:multiLvlStrRef>
          </c:cat>
          <c:val>
            <c:numRef>
              <c:f>'Track_Forecast Revision'!$V$53:$V$69</c:f>
              <c:numCache>
                <c:formatCode>General</c:formatCode>
                <c:ptCount val="17"/>
                <c:pt idx="5" formatCode="0.0">
                  <c:v>7.0781498622543948</c:v>
                </c:pt>
                <c:pt idx="6" formatCode="0.0">
                  <c:v>6.3477191945319671</c:v>
                </c:pt>
                <c:pt idx="7" formatCode="0.0">
                  <c:v>5.822532671313037</c:v>
                </c:pt>
                <c:pt idx="8" formatCode="0.0">
                  <c:v>6.3398369031306956</c:v>
                </c:pt>
                <c:pt idx="9" formatCode="0.0">
                  <c:v>6.2</c:v>
                </c:pt>
                <c:pt idx="10" formatCode="0.0">
                  <c:v>5.5099963739653983</c:v>
                </c:pt>
                <c:pt idx="11" formatCode="0.0">
                  <c:v>4.8935503699366132</c:v>
                </c:pt>
                <c:pt idx="12" formatCode="0.0">
                  <c:v>3.9866735519034298</c:v>
                </c:pt>
                <c:pt idx="13" formatCode="0.0">
                  <c:v>3.8098876676975548</c:v>
                </c:pt>
              </c:numCache>
            </c:numRef>
          </c:val>
          <c:extLst>
            <c:ext xmlns:c16="http://schemas.microsoft.com/office/drawing/2014/chart" uri="{C3380CC4-5D6E-409C-BE32-E72D297353CC}">
              <c16:uniqueId val="{00000000-6735-4F16-BA26-4F075704B69A}"/>
            </c:ext>
          </c:extLst>
        </c:ser>
        <c:ser>
          <c:idx val="4"/>
          <c:order val="3"/>
          <c:tx>
            <c:strRef>
              <c:f>'Track_Forecast Revision'!$W$2</c:f>
              <c:strCache>
                <c:ptCount val="1"/>
                <c:pt idx="0">
                  <c:v>Forecast (Q2'20)</c:v>
                </c:pt>
              </c:strCache>
            </c:strRef>
          </c:tx>
          <c:spPr>
            <a:solidFill>
              <a:srgbClr val="FAC090"/>
            </a:solidFill>
            <a:ln>
              <a:noFill/>
            </a:ln>
            <a:effectLst/>
          </c:spPr>
          <c:invertIfNegative val="0"/>
          <c:cat>
            <c:multiLvlStrRef>
              <c:f>'Track_Forecast Revision'!$B$53:$C$69</c:f>
              <c:multiLvlStrCache>
                <c:ptCount val="17"/>
                <c:lvl>
                  <c:pt idx="0">
                    <c:v>Q4'19</c:v>
                  </c:pt>
                  <c:pt idx="1">
                    <c:v>Q4'19</c:v>
                  </c:pt>
                  <c:pt idx="2">
                    <c:v>Q4'19</c:v>
                  </c:pt>
                  <c:pt idx="3">
                    <c:v>Q4'19</c:v>
                  </c:pt>
                  <c:pt idx="4">
                    <c:v>Q4'19</c:v>
                  </c:pt>
                  <c:pt idx="5">
                    <c:v>Q1'20</c:v>
                  </c:pt>
                  <c:pt idx="6">
                    <c:v>Q1'20</c:v>
                  </c:pt>
                  <c:pt idx="7">
                    <c:v>Q1'20</c:v>
                  </c:pt>
                  <c:pt idx="8">
                    <c:v>Q1'20</c:v>
                  </c:pt>
                  <c:pt idx="9">
                    <c:v>Q1'20</c:v>
                  </c:pt>
                  <c:pt idx="10">
                    <c:v>Q1'20</c:v>
                  </c:pt>
                  <c:pt idx="11">
                    <c:v>Q1'20</c:v>
                  </c:pt>
                  <c:pt idx="12">
                    <c:v>Q1'20</c:v>
                  </c:pt>
                  <c:pt idx="13">
                    <c:v>Q1'20</c:v>
                  </c:pt>
                  <c:pt idx="14">
                    <c:v>Q2'20</c:v>
                  </c:pt>
                  <c:pt idx="15">
                    <c:v>Q2'20</c:v>
                  </c:pt>
                  <c:pt idx="16">
                    <c:v>Q2'20</c:v>
                  </c:pt>
                </c:lvl>
                <c:lvl>
                  <c:pt idx="0">
                    <c:v>30-Nov-19</c:v>
                  </c:pt>
                  <c:pt idx="1">
                    <c:v>13-Jan-20</c:v>
                  </c:pt>
                  <c:pt idx="2">
                    <c:v>16-Jan-20</c:v>
                  </c:pt>
                  <c:pt idx="3">
                    <c:v>17-Feb-20</c:v>
                  </c:pt>
                  <c:pt idx="4">
                    <c:v>28-Feb-20</c:v>
                  </c:pt>
                  <c:pt idx="5">
                    <c:v>18-Nov-19</c:v>
                  </c:pt>
                  <c:pt idx="6">
                    <c:v>30-Nov-19</c:v>
                  </c:pt>
                  <c:pt idx="7">
                    <c:v>13-Jan-20</c:v>
                  </c:pt>
                  <c:pt idx="8">
                    <c:v>16-Jan-20</c:v>
                  </c:pt>
                  <c:pt idx="9">
                    <c:v>17-Feb-20</c:v>
                  </c:pt>
                  <c:pt idx="10">
                    <c:v>11-Mar-20</c:v>
                  </c:pt>
                  <c:pt idx="11">
                    <c:v>16-Mar-20</c:v>
                  </c:pt>
                  <c:pt idx="12">
                    <c:v>1-Apr-20</c:v>
                  </c:pt>
                  <c:pt idx="13">
                    <c:v>16-Apr-20</c:v>
                  </c:pt>
                  <c:pt idx="14">
                    <c:v>16-Mar-20</c:v>
                  </c:pt>
                  <c:pt idx="15">
                    <c:v>1-Apr-20</c:v>
                  </c:pt>
                  <c:pt idx="16">
                    <c:v>16-Apr-20</c:v>
                  </c:pt>
                </c:lvl>
              </c:multiLvlStrCache>
            </c:multiLvlStrRef>
          </c:cat>
          <c:val>
            <c:numRef>
              <c:f>'Track_Forecast Revision'!$W$53:$W$69</c:f>
              <c:numCache>
                <c:formatCode>General</c:formatCode>
                <c:ptCount val="17"/>
                <c:pt idx="14" formatCode="0.0">
                  <c:v>5.3454087557844945</c:v>
                </c:pt>
                <c:pt idx="15" formatCode="0.0">
                  <c:v>2.8189163717181867</c:v>
                </c:pt>
                <c:pt idx="16" formatCode="0.0">
                  <c:v>2.8189163717181867</c:v>
                </c:pt>
              </c:numCache>
            </c:numRef>
          </c:val>
          <c:extLst>
            <c:ext xmlns:c16="http://schemas.microsoft.com/office/drawing/2014/chart" uri="{C3380CC4-5D6E-409C-BE32-E72D297353CC}">
              <c16:uniqueId val="{00000000-1B54-4100-B21F-A3895493C60E}"/>
            </c:ext>
          </c:extLst>
        </c:ser>
        <c:dLbls>
          <c:showLegendKey val="0"/>
          <c:showVal val="0"/>
          <c:showCatName val="0"/>
          <c:showSerName val="0"/>
          <c:showPercent val="0"/>
          <c:showBubbleSize val="0"/>
        </c:dLbls>
        <c:gapWidth val="86"/>
        <c:overlap val="100"/>
        <c:axId val="2115997184"/>
        <c:axId val="1007625680"/>
      </c:barChart>
      <c:lineChart>
        <c:grouping val="standard"/>
        <c:varyColors val="0"/>
        <c:ser>
          <c:idx val="3"/>
          <c:order val="2"/>
          <c:tx>
            <c:strRef>
              <c:f>'Track_Forecast Revision'!$X$2</c:f>
              <c:strCache>
                <c:ptCount val="1"/>
                <c:pt idx="0">
                  <c:v>Actual</c:v>
                </c:pt>
              </c:strCache>
            </c:strRef>
          </c:tx>
          <c:spPr>
            <a:ln w="28575" cap="rnd">
              <a:noFill/>
              <a:round/>
            </a:ln>
            <a:effectLst/>
          </c:spPr>
          <c:marker>
            <c:symbol val="diamond"/>
            <c:size val="9"/>
            <c:spPr>
              <a:solidFill>
                <a:schemeClr val="tx1"/>
              </a:solidFill>
              <a:ln w="9525">
                <a:noFill/>
              </a:ln>
              <a:effectLst/>
            </c:spPr>
          </c:marker>
          <c:cat>
            <c:multiLvlStrRef>
              <c:f>'Track_Forecast Revision'!$B$51:$C$67</c:f>
              <c:multiLvlStrCache>
                <c:ptCount val="17"/>
                <c:lvl>
                  <c:pt idx="0">
                    <c:v>Q4'19</c:v>
                  </c:pt>
                  <c:pt idx="1">
                    <c:v>Q4'19</c:v>
                  </c:pt>
                  <c:pt idx="2">
                    <c:v>Q4'19</c:v>
                  </c:pt>
                  <c:pt idx="3">
                    <c:v>Q4'19</c:v>
                  </c:pt>
                  <c:pt idx="4">
                    <c:v>Q4'19</c:v>
                  </c:pt>
                  <c:pt idx="5">
                    <c:v>Q4'19</c:v>
                  </c:pt>
                  <c:pt idx="6">
                    <c:v>Q4'19</c:v>
                  </c:pt>
                  <c:pt idx="7">
                    <c:v>Q1'20</c:v>
                  </c:pt>
                  <c:pt idx="8">
                    <c:v>Q1'20</c:v>
                  </c:pt>
                  <c:pt idx="9">
                    <c:v>Q1'20</c:v>
                  </c:pt>
                  <c:pt idx="10">
                    <c:v>Q1'20</c:v>
                  </c:pt>
                  <c:pt idx="11">
                    <c:v>Q1'20</c:v>
                  </c:pt>
                  <c:pt idx="12">
                    <c:v>Q1'20</c:v>
                  </c:pt>
                  <c:pt idx="13">
                    <c:v>Q1'20</c:v>
                  </c:pt>
                  <c:pt idx="14">
                    <c:v>Q1'20</c:v>
                  </c:pt>
                  <c:pt idx="15">
                    <c:v>Q1'20</c:v>
                  </c:pt>
                  <c:pt idx="16">
                    <c:v>Q2'20</c:v>
                  </c:pt>
                </c:lvl>
                <c:lvl>
                  <c:pt idx="0">
                    <c:v>16-Oct-19</c:v>
                  </c:pt>
                  <c:pt idx="1">
                    <c:v>18-Nov-19</c:v>
                  </c:pt>
                  <c:pt idx="2">
                    <c:v>30-Nov-19</c:v>
                  </c:pt>
                  <c:pt idx="3">
                    <c:v>13-Jan-20</c:v>
                  </c:pt>
                  <c:pt idx="4">
                    <c:v>16-Jan-20</c:v>
                  </c:pt>
                  <c:pt idx="5">
                    <c:v>17-Feb-20</c:v>
                  </c:pt>
                  <c:pt idx="6">
                    <c:v>28-Feb-20</c:v>
                  </c:pt>
                  <c:pt idx="7">
                    <c:v>18-Nov-19</c:v>
                  </c:pt>
                  <c:pt idx="8">
                    <c:v>30-Nov-19</c:v>
                  </c:pt>
                  <c:pt idx="9">
                    <c:v>13-Jan-20</c:v>
                  </c:pt>
                  <c:pt idx="10">
                    <c:v>16-Jan-20</c:v>
                  </c:pt>
                  <c:pt idx="11">
                    <c:v>17-Feb-20</c:v>
                  </c:pt>
                  <c:pt idx="12">
                    <c:v>11-Mar-20</c:v>
                  </c:pt>
                  <c:pt idx="13">
                    <c:v>16-Mar-20</c:v>
                  </c:pt>
                  <c:pt idx="14">
                    <c:v>1-Apr-20</c:v>
                  </c:pt>
                  <c:pt idx="15">
                    <c:v>16-Apr-20</c:v>
                  </c:pt>
                  <c:pt idx="16">
                    <c:v>16-Mar-20</c:v>
                  </c:pt>
                </c:lvl>
              </c:multiLvlStrCache>
            </c:multiLvlStrRef>
          </c:cat>
          <c:val>
            <c:numRef>
              <c:f>'Track_Forecast Revision'!$X$51:$X$68</c:f>
              <c:numCache>
                <c:formatCode>General</c:formatCode>
                <c:ptCount val="18"/>
                <c:pt idx="6" formatCode="0.0">
                  <c:v>4.7133836773344724</c:v>
                </c:pt>
              </c:numCache>
            </c:numRef>
          </c:val>
          <c:smooth val="0"/>
          <c:extLst>
            <c:ext xmlns:c16="http://schemas.microsoft.com/office/drawing/2014/chart" uri="{C3380CC4-5D6E-409C-BE32-E72D297353CC}">
              <c16:uniqueId val="{00000000-F6B4-4E53-A580-EAE7D9C3FC3D}"/>
            </c:ext>
          </c:extLst>
        </c:ser>
        <c:dLbls>
          <c:showLegendKey val="0"/>
          <c:showVal val="0"/>
          <c:showCatName val="0"/>
          <c:showSerName val="0"/>
          <c:showPercent val="0"/>
          <c:showBubbleSize val="0"/>
        </c:dLbls>
        <c:marker val="1"/>
        <c:smooth val="0"/>
        <c:axId val="2115997184"/>
        <c:axId val="1007625680"/>
      </c:lineChart>
      <c:catAx>
        <c:axId val="2115997184"/>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Arial" panose="020B0604020202020204" pitchFamily="34" charset="0"/>
              </a:defRPr>
            </a:pPr>
            <a:endParaRPr lang="en-US"/>
          </a:p>
        </c:txPr>
        <c:crossAx val="1007625680"/>
        <c:crosses val="autoZero"/>
        <c:auto val="1"/>
        <c:lblAlgn val="ctr"/>
        <c:lblOffset val="100"/>
        <c:tickMarkSkip val="1"/>
        <c:noMultiLvlLbl val="0"/>
      </c:catAx>
      <c:valAx>
        <c:axId val="1007625680"/>
        <c:scaling>
          <c:orientation val="minMax"/>
          <c:max val="7.5"/>
          <c:min val="2"/>
        </c:scaling>
        <c:delete val="0"/>
        <c:axPos val="l"/>
        <c:majorGridlines>
          <c:spPr>
            <a:ln w="9525" cap="flat" cmpd="sng" algn="ctr">
              <a:solidFill>
                <a:schemeClr val="tx1">
                  <a:lumMod val="15000"/>
                  <a:lumOff val="85000"/>
                </a:schemeClr>
              </a:solidFill>
              <a:round/>
            </a:ln>
            <a:effectLst/>
          </c:spPr>
        </c:majorGridlines>
        <c:numFmt formatCode="0.0"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Arial" panose="020B0604020202020204" pitchFamily="34" charset="0"/>
              </a:defRPr>
            </a:pPr>
            <a:endParaRPr lang="en-US"/>
          </a:p>
        </c:txPr>
        <c:crossAx val="2115997184"/>
        <c:crossesAt val="1"/>
        <c:crossBetween val="between"/>
        <c:majorUnit val="0.5"/>
      </c:valAx>
      <c:spPr>
        <a:noFill/>
        <a:ln>
          <a:noFill/>
        </a:ln>
        <a:effectLst/>
      </c:spPr>
    </c:plotArea>
    <c:legend>
      <c:legendPos val="r"/>
      <c:layout>
        <c:manualLayout>
          <c:xMode val="edge"/>
          <c:yMode val="edge"/>
          <c:x val="0.16787956716813293"/>
          <c:y val="0.12813419405320814"/>
          <c:w val="0.28588584231287795"/>
          <c:h val="0.168882455185284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7296180555555552E-2"/>
          <c:y val="0.1097223197418794"/>
          <c:w val="0.91204943132108485"/>
          <c:h val="0.60453884347259135"/>
        </c:manualLayout>
      </c:layout>
      <c:barChart>
        <c:barDir val="col"/>
        <c:grouping val="clustered"/>
        <c:varyColors val="0"/>
        <c:ser>
          <c:idx val="0"/>
          <c:order val="0"/>
          <c:tx>
            <c:strRef>
              <c:f>'Track_Forecast Revision'!$K$2</c:f>
              <c:strCache>
                <c:ptCount val="1"/>
                <c:pt idx="0">
                  <c:v>Forecast (Q4'19)</c:v>
                </c:pt>
              </c:strCache>
            </c:strRef>
          </c:tx>
          <c:spPr>
            <a:solidFill>
              <a:srgbClr val="C00000"/>
            </a:solidFill>
            <a:ln>
              <a:noFill/>
            </a:ln>
            <a:effectLst/>
          </c:spPr>
          <c:invertIfNegative val="0"/>
          <c:cat>
            <c:multiLvlStrRef>
              <c:f>'Track_Forecast Revision'!$B$53:$C$69</c:f>
              <c:multiLvlStrCache>
                <c:ptCount val="17"/>
                <c:lvl>
                  <c:pt idx="0">
                    <c:v>Q4'19</c:v>
                  </c:pt>
                  <c:pt idx="1">
                    <c:v>Q4'19</c:v>
                  </c:pt>
                  <c:pt idx="2">
                    <c:v>Q4'19</c:v>
                  </c:pt>
                  <c:pt idx="3">
                    <c:v>Q4'19</c:v>
                  </c:pt>
                  <c:pt idx="4">
                    <c:v>Q4'19</c:v>
                  </c:pt>
                  <c:pt idx="5">
                    <c:v>Q1'20</c:v>
                  </c:pt>
                  <c:pt idx="6">
                    <c:v>Q1'20</c:v>
                  </c:pt>
                  <c:pt idx="7">
                    <c:v>Q1'20</c:v>
                  </c:pt>
                  <c:pt idx="8">
                    <c:v>Q1'20</c:v>
                  </c:pt>
                  <c:pt idx="9">
                    <c:v>Q1'20</c:v>
                  </c:pt>
                  <c:pt idx="10">
                    <c:v>Q1'20</c:v>
                  </c:pt>
                  <c:pt idx="11">
                    <c:v>Q1'20</c:v>
                  </c:pt>
                  <c:pt idx="12">
                    <c:v>Q1'20</c:v>
                  </c:pt>
                  <c:pt idx="13">
                    <c:v>Q1'20</c:v>
                  </c:pt>
                  <c:pt idx="14">
                    <c:v>Q2'20</c:v>
                  </c:pt>
                  <c:pt idx="15">
                    <c:v>Q2'20</c:v>
                  </c:pt>
                  <c:pt idx="16">
                    <c:v>Q2'20</c:v>
                  </c:pt>
                </c:lvl>
                <c:lvl>
                  <c:pt idx="0">
                    <c:v>30-Nov-19</c:v>
                  </c:pt>
                  <c:pt idx="1">
                    <c:v>13-Jan-20</c:v>
                  </c:pt>
                  <c:pt idx="2">
                    <c:v>16-Jan-20</c:v>
                  </c:pt>
                  <c:pt idx="3">
                    <c:v>17-Feb-20</c:v>
                  </c:pt>
                  <c:pt idx="4">
                    <c:v>28-Feb-20</c:v>
                  </c:pt>
                  <c:pt idx="5">
                    <c:v>18-Nov-19</c:v>
                  </c:pt>
                  <c:pt idx="6">
                    <c:v>30-Nov-19</c:v>
                  </c:pt>
                  <c:pt idx="7">
                    <c:v>13-Jan-20</c:v>
                  </c:pt>
                  <c:pt idx="8">
                    <c:v>16-Jan-20</c:v>
                  </c:pt>
                  <c:pt idx="9">
                    <c:v>17-Feb-20</c:v>
                  </c:pt>
                  <c:pt idx="10">
                    <c:v>11-Mar-20</c:v>
                  </c:pt>
                  <c:pt idx="11">
                    <c:v>16-Mar-20</c:v>
                  </c:pt>
                  <c:pt idx="12">
                    <c:v>1-Apr-20</c:v>
                  </c:pt>
                  <c:pt idx="13">
                    <c:v>16-Apr-20</c:v>
                  </c:pt>
                  <c:pt idx="14">
                    <c:v>16-Mar-20</c:v>
                  </c:pt>
                  <c:pt idx="15">
                    <c:v>1-Apr-20</c:v>
                  </c:pt>
                  <c:pt idx="16">
                    <c:v>16-Apr-20</c:v>
                  </c:pt>
                </c:lvl>
              </c:multiLvlStrCache>
            </c:multiLvlStrRef>
          </c:cat>
          <c:val>
            <c:numRef>
              <c:f>'Track_Forecast Revision'!$K$53:$K$69</c:f>
              <c:numCache>
                <c:formatCode>0.0</c:formatCode>
                <c:ptCount val="17"/>
                <c:pt idx="0">
                  <c:v>4.1573371681905495</c:v>
                </c:pt>
                <c:pt idx="1">
                  <c:v>5.013279679170191</c:v>
                </c:pt>
                <c:pt idx="2">
                  <c:v>5.062512553350615</c:v>
                </c:pt>
                <c:pt idx="3">
                  <c:v>5.5274389107605408</c:v>
                </c:pt>
                <c:pt idx="4">
                  <c:v>5.2615929282823188</c:v>
                </c:pt>
              </c:numCache>
            </c:numRef>
          </c:val>
          <c:extLst>
            <c:ext xmlns:c16="http://schemas.microsoft.com/office/drawing/2014/chart" uri="{C3380CC4-5D6E-409C-BE32-E72D297353CC}">
              <c16:uniqueId val="{00000001-216D-4879-B814-A76FC76EA2FE}"/>
            </c:ext>
          </c:extLst>
        </c:ser>
        <c:ser>
          <c:idx val="2"/>
          <c:order val="1"/>
          <c:tx>
            <c:strRef>
              <c:f>'Track_Forecast Revision'!$L$2</c:f>
              <c:strCache>
                <c:ptCount val="1"/>
                <c:pt idx="0">
                  <c:v>Forecast (Q1'20)</c:v>
                </c:pt>
              </c:strCache>
            </c:strRef>
          </c:tx>
          <c:spPr>
            <a:solidFill>
              <a:srgbClr val="D99694"/>
            </a:solidFill>
            <a:ln w="25400">
              <a:noFill/>
            </a:ln>
            <a:effectLst/>
          </c:spPr>
          <c:invertIfNegative val="0"/>
          <c:cat>
            <c:multiLvlStrRef>
              <c:f>'Track_Forecast Revision'!$B$53:$C$69</c:f>
              <c:multiLvlStrCache>
                <c:ptCount val="17"/>
                <c:lvl>
                  <c:pt idx="0">
                    <c:v>Q4'19</c:v>
                  </c:pt>
                  <c:pt idx="1">
                    <c:v>Q4'19</c:v>
                  </c:pt>
                  <c:pt idx="2">
                    <c:v>Q4'19</c:v>
                  </c:pt>
                  <c:pt idx="3">
                    <c:v>Q4'19</c:v>
                  </c:pt>
                  <c:pt idx="4">
                    <c:v>Q4'19</c:v>
                  </c:pt>
                  <c:pt idx="5">
                    <c:v>Q1'20</c:v>
                  </c:pt>
                  <c:pt idx="6">
                    <c:v>Q1'20</c:v>
                  </c:pt>
                  <c:pt idx="7">
                    <c:v>Q1'20</c:v>
                  </c:pt>
                  <c:pt idx="8">
                    <c:v>Q1'20</c:v>
                  </c:pt>
                  <c:pt idx="9">
                    <c:v>Q1'20</c:v>
                  </c:pt>
                  <c:pt idx="10">
                    <c:v>Q1'20</c:v>
                  </c:pt>
                  <c:pt idx="11">
                    <c:v>Q1'20</c:v>
                  </c:pt>
                  <c:pt idx="12">
                    <c:v>Q1'20</c:v>
                  </c:pt>
                  <c:pt idx="13">
                    <c:v>Q1'20</c:v>
                  </c:pt>
                  <c:pt idx="14">
                    <c:v>Q2'20</c:v>
                  </c:pt>
                  <c:pt idx="15">
                    <c:v>Q2'20</c:v>
                  </c:pt>
                  <c:pt idx="16">
                    <c:v>Q2'20</c:v>
                  </c:pt>
                </c:lvl>
                <c:lvl>
                  <c:pt idx="0">
                    <c:v>30-Nov-19</c:v>
                  </c:pt>
                  <c:pt idx="1">
                    <c:v>13-Jan-20</c:v>
                  </c:pt>
                  <c:pt idx="2">
                    <c:v>16-Jan-20</c:v>
                  </c:pt>
                  <c:pt idx="3">
                    <c:v>17-Feb-20</c:v>
                  </c:pt>
                  <c:pt idx="4">
                    <c:v>28-Feb-20</c:v>
                  </c:pt>
                  <c:pt idx="5">
                    <c:v>18-Nov-19</c:v>
                  </c:pt>
                  <c:pt idx="6">
                    <c:v>30-Nov-19</c:v>
                  </c:pt>
                  <c:pt idx="7">
                    <c:v>13-Jan-20</c:v>
                  </c:pt>
                  <c:pt idx="8">
                    <c:v>16-Jan-20</c:v>
                  </c:pt>
                  <c:pt idx="9">
                    <c:v>17-Feb-20</c:v>
                  </c:pt>
                  <c:pt idx="10">
                    <c:v>11-Mar-20</c:v>
                  </c:pt>
                  <c:pt idx="11">
                    <c:v>16-Mar-20</c:v>
                  </c:pt>
                  <c:pt idx="12">
                    <c:v>1-Apr-20</c:v>
                  </c:pt>
                  <c:pt idx="13">
                    <c:v>16-Apr-20</c:v>
                  </c:pt>
                  <c:pt idx="14">
                    <c:v>16-Mar-20</c:v>
                  </c:pt>
                  <c:pt idx="15">
                    <c:v>1-Apr-20</c:v>
                  </c:pt>
                  <c:pt idx="16">
                    <c:v>16-Apr-20</c:v>
                  </c:pt>
                </c:lvl>
              </c:multiLvlStrCache>
            </c:multiLvlStrRef>
          </c:cat>
          <c:val>
            <c:numRef>
              <c:f>'Track_Forecast Revision'!$L$53:$L$69</c:f>
              <c:numCache>
                <c:formatCode>General</c:formatCode>
                <c:ptCount val="17"/>
                <c:pt idx="5" formatCode="0.0">
                  <c:v>6.6663886885968333</c:v>
                </c:pt>
                <c:pt idx="6" formatCode="0.0">
                  <c:v>5.9901884439559785</c:v>
                </c:pt>
                <c:pt idx="7" formatCode="0.0">
                  <c:v>5.5599163223587817</c:v>
                </c:pt>
                <c:pt idx="8" formatCode="0.0">
                  <c:v>6.0250002041261821</c:v>
                </c:pt>
                <c:pt idx="9" formatCode="0.0">
                  <c:v>6</c:v>
                </c:pt>
                <c:pt idx="10" formatCode="0.0">
                  <c:v>5.3960819025907689</c:v>
                </c:pt>
                <c:pt idx="11" formatCode="0.0">
                  <c:v>4.9383863434937494</c:v>
                </c:pt>
                <c:pt idx="12" formatCode="0.0">
                  <c:v>4.3736099172007368</c:v>
                </c:pt>
                <c:pt idx="13" formatCode="0.0">
                  <c:v>4.0489110281386491</c:v>
                </c:pt>
              </c:numCache>
            </c:numRef>
          </c:val>
          <c:extLst>
            <c:ext xmlns:c16="http://schemas.microsoft.com/office/drawing/2014/chart" uri="{C3380CC4-5D6E-409C-BE32-E72D297353CC}">
              <c16:uniqueId val="{00000002-216D-4879-B814-A76FC76EA2FE}"/>
            </c:ext>
          </c:extLst>
        </c:ser>
        <c:ser>
          <c:idx val="4"/>
          <c:order val="3"/>
          <c:tx>
            <c:strRef>
              <c:f>'Track_Forecast Revision'!$M$2</c:f>
              <c:strCache>
                <c:ptCount val="1"/>
                <c:pt idx="0">
                  <c:v>Forecast (Q2'20)</c:v>
                </c:pt>
              </c:strCache>
            </c:strRef>
          </c:tx>
          <c:spPr>
            <a:solidFill>
              <a:srgbClr val="FAC090"/>
            </a:solidFill>
            <a:ln>
              <a:noFill/>
            </a:ln>
            <a:effectLst/>
          </c:spPr>
          <c:invertIfNegative val="0"/>
          <c:cat>
            <c:multiLvlStrRef>
              <c:f>'Track_Forecast Revision'!$B$53:$C$69</c:f>
              <c:multiLvlStrCache>
                <c:ptCount val="17"/>
                <c:lvl>
                  <c:pt idx="0">
                    <c:v>Q4'19</c:v>
                  </c:pt>
                  <c:pt idx="1">
                    <c:v>Q4'19</c:v>
                  </c:pt>
                  <c:pt idx="2">
                    <c:v>Q4'19</c:v>
                  </c:pt>
                  <c:pt idx="3">
                    <c:v>Q4'19</c:v>
                  </c:pt>
                  <c:pt idx="4">
                    <c:v>Q4'19</c:v>
                  </c:pt>
                  <c:pt idx="5">
                    <c:v>Q1'20</c:v>
                  </c:pt>
                  <c:pt idx="6">
                    <c:v>Q1'20</c:v>
                  </c:pt>
                  <c:pt idx="7">
                    <c:v>Q1'20</c:v>
                  </c:pt>
                  <c:pt idx="8">
                    <c:v>Q1'20</c:v>
                  </c:pt>
                  <c:pt idx="9">
                    <c:v>Q1'20</c:v>
                  </c:pt>
                  <c:pt idx="10">
                    <c:v>Q1'20</c:v>
                  </c:pt>
                  <c:pt idx="11">
                    <c:v>Q1'20</c:v>
                  </c:pt>
                  <c:pt idx="12">
                    <c:v>Q1'20</c:v>
                  </c:pt>
                  <c:pt idx="13">
                    <c:v>Q1'20</c:v>
                  </c:pt>
                  <c:pt idx="14">
                    <c:v>Q2'20</c:v>
                  </c:pt>
                  <c:pt idx="15">
                    <c:v>Q2'20</c:v>
                  </c:pt>
                  <c:pt idx="16">
                    <c:v>Q2'20</c:v>
                  </c:pt>
                </c:lvl>
                <c:lvl>
                  <c:pt idx="0">
                    <c:v>30-Nov-19</c:v>
                  </c:pt>
                  <c:pt idx="1">
                    <c:v>13-Jan-20</c:v>
                  </c:pt>
                  <c:pt idx="2">
                    <c:v>16-Jan-20</c:v>
                  </c:pt>
                  <c:pt idx="3">
                    <c:v>17-Feb-20</c:v>
                  </c:pt>
                  <c:pt idx="4">
                    <c:v>28-Feb-20</c:v>
                  </c:pt>
                  <c:pt idx="5">
                    <c:v>18-Nov-19</c:v>
                  </c:pt>
                  <c:pt idx="6">
                    <c:v>30-Nov-19</c:v>
                  </c:pt>
                  <c:pt idx="7">
                    <c:v>13-Jan-20</c:v>
                  </c:pt>
                  <c:pt idx="8">
                    <c:v>16-Jan-20</c:v>
                  </c:pt>
                  <c:pt idx="9">
                    <c:v>17-Feb-20</c:v>
                  </c:pt>
                  <c:pt idx="10">
                    <c:v>11-Mar-20</c:v>
                  </c:pt>
                  <c:pt idx="11">
                    <c:v>16-Mar-20</c:v>
                  </c:pt>
                  <c:pt idx="12">
                    <c:v>1-Apr-20</c:v>
                  </c:pt>
                  <c:pt idx="13">
                    <c:v>16-Apr-20</c:v>
                  </c:pt>
                  <c:pt idx="14">
                    <c:v>16-Mar-20</c:v>
                  </c:pt>
                  <c:pt idx="15">
                    <c:v>1-Apr-20</c:v>
                  </c:pt>
                  <c:pt idx="16">
                    <c:v>16-Apr-20</c:v>
                  </c:pt>
                </c:lvl>
              </c:multiLvlStrCache>
            </c:multiLvlStrRef>
          </c:cat>
          <c:val>
            <c:numRef>
              <c:f>'Track_Forecast Revision'!$M$53:$M$69</c:f>
              <c:numCache>
                <c:formatCode>General</c:formatCode>
                <c:ptCount val="17"/>
                <c:pt idx="14" formatCode="0.0">
                  <c:v>5.3892771824329664</c:v>
                </c:pt>
                <c:pt idx="15" formatCode="0.0">
                  <c:v>3.3</c:v>
                </c:pt>
                <c:pt idx="16" formatCode="0.0">
                  <c:v>3.3329494312692471</c:v>
                </c:pt>
              </c:numCache>
            </c:numRef>
          </c:val>
          <c:extLst>
            <c:ext xmlns:c16="http://schemas.microsoft.com/office/drawing/2014/chart" uri="{C3380CC4-5D6E-409C-BE32-E72D297353CC}">
              <c16:uniqueId val="{00000003-216D-4879-B814-A76FC76EA2FE}"/>
            </c:ext>
          </c:extLst>
        </c:ser>
        <c:dLbls>
          <c:showLegendKey val="0"/>
          <c:showVal val="0"/>
          <c:showCatName val="0"/>
          <c:showSerName val="0"/>
          <c:showPercent val="0"/>
          <c:showBubbleSize val="0"/>
        </c:dLbls>
        <c:gapWidth val="86"/>
        <c:overlap val="100"/>
        <c:axId val="2115997184"/>
        <c:axId val="1007625680"/>
      </c:barChart>
      <c:lineChart>
        <c:grouping val="standard"/>
        <c:varyColors val="0"/>
        <c:ser>
          <c:idx val="3"/>
          <c:order val="2"/>
          <c:tx>
            <c:strRef>
              <c:f>'Track_Forecast Revision'!$N$2</c:f>
              <c:strCache>
                <c:ptCount val="1"/>
                <c:pt idx="0">
                  <c:v>Actual</c:v>
                </c:pt>
              </c:strCache>
            </c:strRef>
          </c:tx>
          <c:spPr>
            <a:ln w="28575" cap="rnd">
              <a:noFill/>
              <a:round/>
            </a:ln>
            <a:effectLst/>
          </c:spPr>
          <c:marker>
            <c:symbol val="diamond"/>
            <c:size val="12"/>
            <c:spPr>
              <a:solidFill>
                <a:schemeClr val="tx1"/>
              </a:solidFill>
              <a:ln w="9525">
                <a:noFill/>
              </a:ln>
              <a:effectLst/>
            </c:spPr>
          </c:marker>
          <c:cat>
            <c:multiLvlStrRef>
              <c:f>'Track_Forecast Revision'!$B$53:$C$69</c:f>
              <c:multiLvlStrCache>
                <c:ptCount val="17"/>
                <c:lvl>
                  <c:pt idx="0">
                    <c:v>Q4'19</c:v>
                  </c:pt>
                  <c:pt idx="1">
                    <c:v>Q4'19</c:v>
                  </c:pt>
                  <c:pt idx="2">
                    <c:v>Q4'19</c:v>
                  </c:pt>
                  <c:pt idx="3">
                    <c:v>Q4'19</c:v>
                  </c:pt>
                  <c:pt idx="4">
                    <c:v>Q4'19</c:v>
                  </c:pt>
                  <c:pt idx="5">
                    <c:v>Q1'20</c:v>
                  </c:pt>
                  <c:pt idx="6">
                    <c:v>Q1'20</c:v>
                  </c:pt>
                  <c:pt idx="7">
                    <c:v>Q1'20</c:v>
                  </c:pt>
                  <c:pt idx="8">
                    <c:v>Q1'20</c:v>
                  </c:pt>
                  <c:pt idx="9">
                    <c:v>Q1'20</c:v>
                  </c:pt>
                  <c:pt idx="10">
                    <c:v>Q1'20</c:v>
                  </c:pt>
                  <c:pt idx="11">
                    <c:v>Q1'20</c:v>
                  </c:pt>
                  <c:pt idx="12">
                    <c:v>Q1'20</c:v>
                  </c:pt>
                  <c:pt idx="13">
                    <c:v>Q1'20</c:v>
                  </c:pt>
                  <c:pt idx="14">
                    <c:v>Q2'20</c:v>
                  </c:pt>
                  <c:pt idx="15">
                    <c:v>Q2'20</c:v>
                  </c:pt>
                  <c:pt idx="16">
                    <c:v>Q2'20</c:v>
                  </c:pt>
                </c:lvl>
                <c:lvl>
                  <c:pt idx="0">
                    <c:v>30-Nov-19</c:v>
                  </c:pt>
                  <c:pt idx="1">
                    <c:v>13-Jan-20</c:v>
                  </c:pt>
                  <c:pt idx="2">
                    <c:v>16-Jan-20</c:v>
                  </c:pt>
                  <c:pt idx="3">
                    <c:v>17-Feb-20</c:v>
                  </c:pt>
                  <c:pt idx="4">
                    <c:v>28-Feb-20</c:v>
                  </c:pt>
                  <c:pt idx="5">
                    <c:v>18-Nov-19</c:v>
                  </c:pt>
                  <c:pt idx="6">
                    <c:v>30-Nov-19</c:v>
                  </c:pt>
                  <c:pt idx="7">
                    <c:v>13-Jan-20</c:v>
                  </c:pt>
                  <c:pt idx="8">
                    <c:v>16-Jan-20</c:v>
                  </c:pt>
                  <c:pt idx="9">
                    <c:v>17-Feb-20</c:v>
                  </c:pt>
                  <c:pt idx="10">
                    <c:v>11-Mar-20</c:v>
                  </c:pt>
                  <c:pt idx="11">
                    <c:v>16-Mar-20</c:v>
                  </c:pt>
                  <c:pt idx="12">
                    <c:v>1-Apr-20</c:v>
                  </c:pt>
                  <c:pt idx="13">
                    <c:v>16-Apr-20</c:v>
                  </c:pt>
                  <c:pt idx="14">
                    <c:v>16-Mar-20</c:v>
                  </c:pt>
                  <c:pt idx="15">
                    <c:v>1-Apr-20</c:v>
                  </c:pt>
                  <c:pt idx="16">
                    <c:v>16-Apr-20</c:v>
                  </c:pt>
                </c:lvl>
              </c:multiLvlStrCache>
            </c:multiLvlStrRef>
          </c:cat>
          <c:val>
            <c:numRef>
              <c:f>'Track_Forecast Revision'!$N$53:$N$69</c:f>
              <c:numCache>
                <c:formatCode>General</c:formatCode>
                <c:ptCount val="17"/>
                <c:pt idx="4" formatCode="0.0">
                  <c:v>4.4823085509454437</c:v>
                </c:pt>
              </c:numCache>
            </c:numRef>
          </c:val>
          <c:smooth val="0"/>
          <c:extLst>
            <c:ext xmlns:c16="http://schemas.microsoft.com/office/drawing/2014/chart" uri="{C3380CC4-5D6E-409C-BE32-E72D297353CC}">
              <c16:uniqueId val="{00000004-216D-4879-B814-A76FC76EA2FE}"/>
            </c:ext>
          </c:extLst>
        </c:ser>
        <c:dLbls>
          <c:showLegendKey val="0"/>
          <c:showVal val="0"/>
          <c:showCatName val="0"/>
          <c:showSerName val="0"/>
          <c:showPercent val="0"/>
          <c:showBubbleSize val="0"/>
        </c:dLbls>
        <c:marker val="1"/>
        <c:smooth val="0"/>
        <c:axId val="2115997184"/>
        <c:axId val="1007625680"/>
      </c:lineChart>
      <c:catAx>
        <c:axId val="2115997184"/>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Arial" panose="020B0604020202020204" pitchFamily="34" charset="0"/>
              </a:defRPr>
            </a:pPr>
            <a:endParaRPr lang="en-US"/>
          </a:p>
        </c:txPr>
        <c:crossAx val="1007625680"/>
        <c:crosses val="autoZero"/>
        <c:auto val="1"/>
        <c:lblAlgn val="ctr"/>
        <c:lblOffset val="100"/>
        <c:noMultiLvlLbl val="0"/>
      </c:catAx>
      <c:valAx>
        <c:axId val="1007625680"/>
        <c:scaling>
          <c:orientation val="minMax"/>
          <c:max val="7.5"/>
          <c:min val="2"/>
        </c:scaling>
        <c:delete val="0"/>
        <c:axPos val="l"/>
        <c:majorGridlines>
          <c:spPr>
            <a:ln w="9525" cap="flat" cmpd="sng" algn="ctr">
              <a:solidFill>
                <a:schemeClr val="tx1">
                  <a:lumMod val="15000"/>
                  <a:lumOff val="85000"/>
                </a:schemeClr>
              </a:solidFill>
              <a:round/>
            </a:ln>
            <a:effectLst/>
          </c:spPr>
        </c:majorGridlines>
        <c:numFmt formatCode="0.0"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Arial" panose="020B0604020202020204" pitchFamily="34" charset="0"/>
              </a:defRPr>
            </a:pPr>
            <a:endParaRPr lang="en-US"/>
          </a:p>
        </c:txPr>
        <c:crossAx val="2115997184"/>
        <c:crosses val="autoZero"/>
        <c:crossBetween val="between"/>
      </c:valAx>
      <c:spPr>
        <a:noFill/>
        <a:ln>
          <a:noFill/>
        </a:ln>
        <a:effectLst/>
      </c:spPr>
    </c:plotArea>
    <c:legend>
      <c:legendPos val="r"/>
      <c:layout>
        <c:manualLayout>
          <c:xMode val="edge"/>
          <c:yMode val="edge"/>
          <c:x val="0.56096339216258229"/>
          <c:y val="0.13834753086419754"/>
          <c:w val="0.37465025322494866"/>
          <c:h val="0.127631275389939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450137174211248"/>
          <c:y val="0.20365962441314553"/>
          <c:w val="0.85208676268861439"/>
          <c:h val="0.67128208137715173"/>
        </c:manualLayout>
      </c:layout>
      <c:lineChart>
        <c:grouping val="standard"/>
        <c:varyColors val="0"/>
        <c:ser>
          <c:idx val="0"/>
          <c:order val="0"/>
          <c:tx>
            <c:strRef>
              <c:f>India!$AX$4</c:f>
              <c:strCache>
                <c:ptCount val="1"/>
                <c:pt idx="0">
                  <c:v>IIP</c:v>
                </c:pt>
              </c:strCache>
            </c:strRef>
          </c:tx>
          <c:spPr>
            <a:ln w="28575" cap="rnd">
              <a:solidFill>
                <a:schemeClr val="tx1"/>
              </a:solidFill>
              <a:round/>
            </a:ln>
            <a:effectLst/>
          </c:spPr>
          <c:marker>
            <c:symbol val="none"/>
          </c:marker>
          <c:cat>
            <c:numRef>
              <c:f>India!$AT$34:$AT$66</c:f>
              <c:numCache>
                <c:formatCode>mmm\-yy</c:formatCode>
                <c:ptCount val="33"/>
                <c:pt idx="0">
                  <c:v>41061</c:v>
                </c:pt>
                <c:pt idx="1">
                  <c:v>41153</c:v>
                </c:pt>
                <c:pt idx="2">
                  <c:v>41244</c:v>
                </c:pt>
                <c:pt idx="3">
                  <c:v>41334</c:v>
                </c:pt>
                <c:pt idx="4">
                  <c:v>41426</c:v>
                </c:pt>
                <c:pt idx="5">
                  <c:v>41518</c:v>
                </c:pt>
                <c:pt idx="6">
                  <c:v>41609</c:v>
                </c:pt>
                <c:pt idx="7">
                  <c:v>41699</c:v>
                </c:pt>
                <c:pt idx="8">
                  <c:v>41791</c:v>
                </c:pt>
                <c:pt idx="9">
                  <c:v>41883</c:v>
                </c:pt>
                <c:pt idx="10">
                  <c:v>41974</c:v>
                </c:pt>
                <c:pt idx="11">
                  <c:v>42064</c:v>
                </c:pt>
                <c:pt idx="12">
                  <c:v>42156</c:v>
                </c:pt>
                <c:pt idx="13">
                  <c:v>42248</c:v>
                </c:pt>
                <c:pt idx="14">
                  <c:v>42339</c:v>
                </c:pt>
                <c:pt idx="15">
                  <c:v>42430</c:v>
                </c:pt>
                <c:pt idx="16">
                  <c:v>42522</c:v>
                </c:pt>
                <c:pt idx="17">
                  <c:v>42614</c:v>
                </c:pt>
                <c:pt idx="18">
                  <c:v>42705</c:v>
                </c:pt>
                <c:pt idx="19">
                  <c:v>42795</c:v>
                </c:pt>
                <c:pt idx="20">
                  <c:v>42887</c:v>
                </c:pt>
                <c:pt idx="21">
                  <c:v>42979</c:v>
                </c:pt>
                <c:pt idx="22">
                  <c:v>43070</c:v>
                </c:pt>
                <c:pt idx="23">
                  <c:v>43160</c:v>
                </c:pt>
                <c:pt idx="24">
                  <c:v>43252</c:v>
                </c:pt>
                <c:pt idx="25">
                  <c:v>43344</c:v>
                </c:pt>
                <c:pt idx="26">
                  <c:v>43435</c:v>
                </c:pt>
                <c:pt idx="27">
                  <c:v>43525</c:v>
                </c:pt>
                <c:pt idx="28">
                  <c:v>43617</c:v>
                </c:pt>
                <c:pt idx="29">
                  <c:v>43709</c:v>
                </c:pt>
                <c:pt idx="30">
                  <c:v>43800</c:v>
                </c:pt>
                <c:pt idx="31">
                  <c:v>43891</c:v>
                </c:pt>
                <c:pt idx="32">
                  <c:v>43983</c:v>
                </c:pt>
              </c:numCache>
            </c:numRef>
          </c:cat>
          <c:val>
            <c:numRef>
              <c:f>India!$AX$34:$AX$66</c:f>
              <c:numCache>
                <c:formatCode>0.0</c:formatCode>
                <c:ptCount val="33"/>
                <c:pt idx="0">
                  <c:v>-1.7377379618921751</c:v>
                </c:pt>
                <c:pt idx="1">
                  <c:v>-1.6993454799100076</c:v>
                </c:pt>
                <c:pt idx="2">
                  <c:v>-1.5850391114365632</c:v>
                </c:pt>
                <c:pt idx="3">
                  <c:v>-2.1964437682193725</c:v>
                </c:pt>
                <c:pt idx="4">
                  <c:v>-0.53415830512006346</c:v>
                </c:pt>
                <c:pt idx="5">
                  <c:v>0.53674876937672555</c:v>
                </c:pt>
                <c:pt idx="6">
                  <c:v>3.3104481826366904E-2</c:v>
                </c:pt>
                <c:pt idx="7">
                  <c:v>0.39340775077810175</c:v>
                </c:pt>
                <c:pt idx="8">
                  <c:v>0.7876118063911357</c:v>
                </c:pt>
                <c:pt idx="9">
                  <c:v>0.43226021639068296</c:v>
                </c:pt>
                <c:pt idx="10">
                  <c:v>0.27323631001224818</c:v>
                </c:pt>
                <c:pt idx="11">
                  <c:v>-0.1607571403061388</c:v>
                </c:pt>
                <c:pt idx="12">
                  <c:v>-0.51832095871661144</c:v>
                </c:pt>
                <c:pt idx="13">
                  <c:v>-0.16009651282905901</c:v>
                </c:pt>
                <c:pt idx="14">
                  <c:v>0.39907492805155836</c:v>
                </c:pt>
                <c:pt idx="15">
                  <c:v>0.73893212692191612</c:v>
                </c:pt>
                <c:pt idx="16">
                  <c:v>1.2182788477322364</c:v>
                </c:pt>
                <c:pt idx="17">
                  <c:v>0.45309907704783248</c:v>
                </c:pt>
                <c:pt idx="18">
                  <c:v>0.27093547811647484</c:v>
                </c:pt>
                <c:pt idx="19">
                  <c:v>3.0245789623476238E-2</c:v>
                </c:pt>
                <c:pt idx="20">
                  <c:v>-0.299192600432301</c:v>
                </c:pt>
                <c:pt idx="21">
                  <c:v>0.11476236675829683</c:v>
                </c:pt>
                <c:pt idx="22">
                  <c:v>0.86296264457540917</c:v>
                </c:pt>
                <c:pt idx="23">
                  <c:v>1.0571488592247398</c:v>
                </c:pt>
                <c:pt idx="24">
                  <c:v>0.64171244952372986</c:v>
                </c:pt>
                <c:pt idx="25">
                  <c:v>0.69827058770652084</c:v>
                </c:pt>
                <c:pt idx="26">
                  <c:v>0.23068997780464914</c:v>
                </c:pt>
                <c:pt idx="27">
                  <c:v>-0.42201967974110577</c:v>
                </c:pt>
                <c:pt idx="28">
                  <c:v>1.0799691092067484E-2</c:v>
                </c:pt>
                <c:pt idx="29">
                  <c:v>-0.96462205937876766</c:v>
                </c:pt>
                <c:pt idx="30">
                  <c:v>-1.2828344527539304</c:v>
                </c:pt>
                <c:pt idx="31">
                  <c:v>-0.47796125159624508</c:v>
                </c:pt>
                <c:pt idx="32">
                  <c:v>-2.1668754298605823</c:v>
                </c:pt>
              </c:numCache>
            </c:numRef>
          </c:val>
          <c:smooth val="0"/>
          <c:extLst>
            <c:ext xmlns:c16="http://schemas.microsoft.com/office/drawing/2014/chart" uri="{C3380CC4-5D6E-409C-BE32-E72D297353CC}">
              <c16:uniqueId val="{00000000-CC07-4377-99C0-98C48BB160AE}"/>
            </c:ext>
          </c:extLst>
        </c:ser>
        <c:ser>
          <c:idx val="3"/>
          <c:order val="1"/>
          <c:tx>
            <c:strRef>
              <c:f>India!$BG$4</c:f>
              <c:strCache>
                <c:ptCount val="1"/>
                <c:pt idx="0">
                  <c:v>Goods exports</c:v>
                </c:pt>
              </c:strCache>
            </c:strRef>
          </c:tx>
          <c:spPr>
            <a:ln w="28575" cap="rnd">
              <a:solidFill>
                <a:srgbClr val="D99694"/>
              </a:solidFill>
              <a:round/>
            </a:ln>
            <a:effectLst/>
          </c:spPr>
          <c:marker>
            <c:symbol val="none"/>
          </c:marker>
          <c:cat>
            <c:numRef>
              <c:f>India!$AT$34:$AT$66</c:f>
              <c:numCache>
                <c:formatCode>mmm\-yy</c:formatCode>
                <c:ptCount val="33"/>
                <c:pt idx="0">
                  <c:v>41061</c:v>
                </c:pt>
                <c:pt idx="1">
                  <c:v>41153</c:v>
                </c:pt>
                <c:pt idx="2">
                  <c:v>41244</c:v>
                </c:pt>
                <c:pt idx="3">
                  <c:v>41334</c:v>
                </c:pt>
                <c:pt idx="4">
                  <c:v>41426</c:v>
                </c:pt>
                <c:pt idx="5">
                  <c:v>41518</c:v>
                </c:pt>
                <c:pt idx="6">
                  <c:v>41609</c:v>
                </c:pt>
                <c:pt idx="7">
                  <c:v>41699</c:v>
                </c:pt>
                <c:pt idx="8">
                  <c:v>41791</c:v>
                </c:pt>
                <c:pt idx="9">
                  <c:v>41883</c:v>
                </c:pt>
                <c:pt idx="10">
                  <c:v>41974</c:v>
                </c:pt>
                <c:pt idx="11">
                  <c:v>42064</c:v>
                </c:pt>
                <c:pt idx="12">
                  <c:v>42156</c:v>
                </c:pt>
                <c:pt idx="13">
                  <c:v>42248</c:v>
                </c:pt>
                <c:pt idx="14">
                  <c:v>42339</c:v>
                </c:pt>
                <c:pt idx="15">
                  <c:v>42430</c:v>
                </c:pt>
                <c:pt idx="16">
                  <c:v>42522</c:v>
                </c:pt>
                <c:pt idx="17">
                  <c:v>42614</c:v>
                </c:pt>
                <c:pt idx="18">
                  <c:v>42705</c:v>
                </c:pt>
                <c:pt idx="19">
                  <c:v>42795</c:v>
                </c:pt>
                <c:pt idx="20">
                  <c:v>42887</c:v>
                </c:pt>
                <c:pt idx="21">
                  <c:v>42979</c:v>
                </c:pt>
                <c:pt idx="22">
                  <c:v>43070</c:v>
                </c:pt>
                <c:pt idx="23">
                  <c:v>43160</c:v>
                </c:pt>
                <c:pt idx="24">
                  <c:v>43252</c:v>
                </c:pt>
                <c:pt idx="25">
                  <c:v>43344</c:v>
                </c:pt>
                <c:pt idx="26">
                  <c:v>43435</c:v>
                </c:pt>
                <c:pt idx="27">
                  <c:v>43525</c:v>
                </c:pt>
                <c:pt idx="28">
                  <c:v>43617</c:v>
                </c:pt>
                <c:pt idx="29">
                  <c:v>43709</c:v>
                </c:pt>
                <c:pt idx="30">
                  <c:v>43800</c:v>
                </c:pt>
                <c:pt idx="31">
                  <c:v>43891</c:v>
                </c:pt>
                <c:pt idx="32">
                  <c:v>43983</c:v>
                </c:pt>
              </c:numCache>
            </c:numRef>
          </c:cat>
          <c:val>
            <c:numRef>
              <c:f>India!$BG$34:$BG$66</c:f>
              <c:numCache>
                <c:formatCode>0.0</c:formatCode>
                <c:ptCount val="33"/>
                <c:pt idx="0">
                  <c:v>-0.32123449555393391</c:v>
                </c:pt>
                <c:pt idx="1">
                  <c:v>-0.69060725583412674</c:v>
                </c:pt>
                <c:pt idx="2">
                  <c:v>1.6437985608002085E-2</c:v>
                </c:pt>
                <c:pt idx="3">
                  <c:v>0.30887866856136459</c:v>
                </c:pt>
                <c:pt idx="4">
                  <c:v>-4.0414293984490229E-2</c:v>
                </c:pt>
                <c:pt idx="5">
                  <c:v>0.96305809366720829</c:v>
                </c:pt>
                <c:pt idx="6">
                  <c:v>0.53571923823322531</c:v>
                </c:pt>
                <c:pt idx="7">
                  <c:v>-6.7023383946937645E-2</c:v>
                </c:pt>
                <c:pt idx="8">
                  <c:v>0.63020847234011546</c:v>
                </c:pt>
                <c:pt idx="9">
                  <c:v>8.0319216767028648E-2</c:v>
                </c:pt>
                <c:pt idx="10">
                  <c:v>4.2222669458043427E-2</c:v>
                </c:pt>
                <c:pt idx="11">
                  <c:v>-1.1486899939363189</c:v>
                </c:pt>
                <c:pt idx="12">
                  <c:v>-1.2670759267153806</c:v>
                </c:pt>
                <c:pt idx="13">
                  <c:v>-1.4187332620548645</c:v>
                </c:pt>
                <c:pt idx="14">
                  <c:v>-1.5068648662445085</c:v>
                </c:pt>
                <c:pt idx="15">
                  <c:v>-0.63108595292160274</c:v>
                </c:pt>
                <c:pt idx="16">
                  <c:v>-0.15863207129331683</c:v>
                </c:pt>
                <c:pt idx="17">
                  <c:v>-0.10290569988587905</c:v>
                </c:pt>
                <c:pt idx="18">
                  <c:v>0.42808121809250671</c:v>
                </c:pt>
                <c:pt idx="19">
                  <c:v>1.2176003505031525</c:v>
                </c:pt>
                <c:pt idx="20">
                  <c:v>0.64275764171348626</c:v>
                </c:pt>
                <c:pt idx="21">
                  <c:v>0.90366634393098411</c:v>
                </c:pt>
                <c:pt idx="22">
                  <c:v>1.1186374866254838</c:v>
                </c:pt>
                <c:pt idx="23">
                  <c:v>0.51608646258041102</c:v>
                </c:pt>
                <c:pt idx="24">
                  <c:v>1.1022398555370601</c:v>
                </c:pt>
                <c:pt idx="25">
                  <c:v>0.79904126290871336</c:v>
                </c:pt>
                <c:pt idx="26">
                  <c:v>0.35834798323327482</c:v>
                </c:pt>
                <c:pt idx="27">
                  <c:v>0.46392205578284235</c:v>
                </c:pt>
                <c:pt idx="28">
                  <c:v>-0.14070358621733528</c:v>
                </c:pt>
                <c:pt idx="29">
                  <c:v>-0.31676852110624804</c:v>
                </c:pt>
                <c:pt idx="30">
                  <c:v>-0.11116799763177364</c:v>
                </c:pt>
                <c:pt idx="31">
                  <c:v>-0.89371884422346159</c:v>
                </c:pt>
                <c:pt idx="32">
                  <c:v>-2.3070026197727804</c:v>
                </c:pt>
              </c:numCache>
            </c:numRef>
          </c:val>
          <c:smooth val="0"/>
          <c:extLst>
            <c:ext xmlns:c16="http://schemas.microsoft.com/office/drawing/2014/chart" uri="{C3380CC4-5D6E-409C-BE32-E72D297353CC}">
              <c16:uniqueId val="{00000001-CC07-4377-99C0-98C48BB160AE}"/>
            </c:ext>
          </c:extLst>
        </c:ser>
        <c:ser>
          <c:idx val="5"/>
          <c:order val="2"/>
          <c:tx>
            <c:strRef>
              <c:f>India!$BH$4</c:f>
              <c:strCache>
                <c:ptCount val="1"/>
                <c:pt idx="0">
                  <c:v>Goods imports</c:v>
                </c:pt>
              </c:strCache>
            </c:strRef>
          </c:tx>
          <c:spPr>
            <a:ln w="28575" cap="rnd">
              <a:solidFill>
                <a:srgbClr val="C00000"/>
              </a:solidFill>
              <a:round/>
            </a:ln>
            <a:effectLst/>
          </c:spPr>
          <c:marker>
            <c:symbol val="none"/>
          </c:marker>
          <c:cat>
            <c:numRef>
              <c:f>India!$AT$34:$AT$66</c:f>
              <c:numCache>
                <c:formatCode>mmm\-yy</c:formatCode>
                <c:ptCount val="33"/>
                <c:pt idx="0">
                  <c:v>41061</c:v>
                </c:pt>
                <c:pt idx="1">
                  <c:v>41153</c:v>
                </c:pt>
                <c:pt idx="2">
                  <c:v>41244</c:v>
                </c:pt>
                <c:pt idx="3">
                  <c:v>41334</c:v>
                </c:pt>
                <c:pt idx="4">
                  <c:v>41426</c:v>
                </c:pt>
                <c:pt idx="5">
                  <c:v>41518</c:v>
                </c:pt>
                <c:pt idx="6">
                  <c:v>41609</c:v>
                </c:pt>
                <c:pt idx="7">
                  <c:v>41699</c:v>
                </c:pt>
                <c:pt idx="8">
                  <c:v>41791</c:v>
                </c:pt>
                <c:pt idx="9">
                  <c:v>41883</c:v>
                </c:pt>
                <c:pt idx="10">
                  <c:v>41974</c:v>
                </c:pt>
                <c:pt idx="11">
                  <c:v>42064</c:v>
                </c:pt>
                <c:pt idx="12">
                  <c:v>42156</c:v>
                </c:pt>
                <c:pt idx="13">
                  <c:v>42248</c:v>
                </c:pt>
                <c:pt idx="14">
                  <c:v>42339</c:v>
                </c:pt>
                <c:pt idx="15">
                  <c:v>42430</c:v>
                </c:pt>
                <c:pt idx="16">
                  <c:v>42522</c:v>
                </c:pt>
                <c:pt idx="17">
                  <c:v>42614</c:v>
                </c:pt>
                <c:pt idx="18">
                  <c:v>42705</c:v>
                </c:pt>
                <c:pt idx="19">
                  <c:v>42795</c:v>
                </c:pt>
                <c:pt idx="20">
                  <c:v>42887</c:v>
                </c:pt>
                <c:pt idx="21">
                  <c:v>42979</c:v>
                </c:pt>
                <c:pt idx="22">
                  <c:v>43070</c:v>
                </c:pt>
                <c:pt idx="23">
                  <c:v>43160</c:v>
                </c:pt>
                <c:pt idx="24">
                  <c:v>43252</c:v>
                </c:pt>
                <c:pt idx="25">
                  <c:v>43344</c:v>
                </c:pt>
                <c:pt idx="26">
                  <c:v>43435</c:v>
                </c:pt>
                <c:pt idx="27">
                  <c:v>43525</c:v>
                </c:pt>
                <c:pt idx="28">
                  <c:v>43617</c:v>
                </c:pt>
                <c:pt idx="29">
                  <c:v>43709</c:v>
                </c:pt>
                <c:pt idx="30">
                  <c:v>43800</c:v>
                </c:pt>
                <c:pt idx="31">
                  <c:v>43891</c:v>
                </c:pt>
                <c:pt idx="32">
                  <c:v>43983</c:v>
                </c:pt>
              </c:numCache>
            </c:numRef>
          </c:cat>
          <c:val>
            <c:numRef>
              <c:f>India!$BH$34:$BH$66</c:f>
              <c:numCache>
                <c:formatCode>0.0</c:formatCode>
                <c:ptCount val="33"/>
                <c:pt idx="0">
                  <c:v>-0.22942682573327575</c:v>
                </c:pt>
                <c:pt idx="1">
                  <c:v>-1.0136542233780724E-2</c:v>
                </c:pt>
                <c:pt idx="2">
                  <c:v>0.36954594061634777</c:v>
                </c:pt>
                <c:pt idx="3">
                  <c:v>7.4952041189435631E-2</c:v>
                </c:pt>
                <c:pt idx="4">
                  <c:v>0.22918565859767251</c:v>
                </c:pt>
                <c:pt idx="5">
                  <c:v>-0.43241827076776268</c:v>
                </c:pt>
                <c:pt idx="6">
                  <c:v>-0.81271770943843979</c:v>
                </c:pt>
                <c:pt idx="7">
                  <c:v>-0.62629732376612823</c:v>
                </c:pt>
                <c:pt idx="8">
                  <c:v>-0.27598460126753588</c:v>
                </c:pt>
                <c:pt idx="9">
                  <c:v>0.62574279572000924</c:v>
                </c:pt>
                <c:pt idx="10">
                  <c:v>0.52372999177717661</c:v>
                </c:pt>
                <c:pt idx="11">
                  <c:v>-0.71316852005757869</c:v>
                </c:pt>
                <c:pt idx="12">
                  <c:v>-0.61647191841761184</c:v>
                </c:pt>
                <c:pt idx="13">
                  <c:v>-0.79674544439921247</c:v>
                </c:pt>
                <c:pt idx="14">
                  <c:v>-0.98135559983389831</c:v>
                </c:pt>
                <c:pt idx="15">
                  <c:v>-0.67413033624032792</c:v>
                </c:pt>
                <c:pt idx="16">
                  <c:v>-0.80372099680491305</c:v>
                </c:pt>
                <c:pt idx="17">
                  <c:v>-0.59665029607053854</c:v>
                </c:pt>
                <c:pt idx="18">
                  <c:v>0.47569031925337207</c:v>
                </c:pt>
                <c:pt idx="19">
                  <c:v>1.5631865942849721</c:v>
                </c:pt>
                <c:pt idx="20">
                  <c:v>1.9963471642593698</c:v>
                </c:pt>
                <c:pt idx="21">
                  <c:v>1.1217496405345202</c:v>
                </c:pt>
                <c:pt idx="22">
                  <c:v>1.0255543829569225</c:v>
                </c:pt>
                <c:pt idx="23">
                  <c:v>0.84071971280422597</c:v>
                </c:pt>
                <c:pt idx="24">
                  <c:v>0.7412209552578366</c:v>
                </c:pt>
                <c:pt idx="25">
                  <c:v>1.3106994942878625</c:v>
                </c:pt>
                <c:pt idx="26">
                  <c:v>0.49760563808509284</c:v>
                </c:pt>
                <c:pt idx="27">
                  <c:v>4.0239205010187101E-2</c:v>
                </c:pt>
                <c:pt idx="28">
                  <c:v>0.10249087741738472</c:v>
                </c:pt>
                <c:pt idx="29">
                  <c:v>-0.59514588738818708</c:v>
                </c:pt>
                <c:pt idx="30">
                  <c:v>-0.58570767217525388</c:v>
                </c:pt>
                <c:pt idx="31">
                  <c:v>-0.47051956387962873</c:v>
                </c:pt>
                <c:pt idx="32">
                  <c:v>-2.1880803309290231</c:v>
                </c:pt>
              </c:numCache>
            </c:numRef>
          </c:val>
          <c:smooth val="0"/>
          <c:extLst>
            <c:ext xmlns:c16="http://schemas.microsoft.com/office/drawing/2014/chart" uri="{C3380CC4-5D6E-409C-BE32-E72D297353CC}">
              <c16:uniqueId val="{00000002-CC07-4377-99C0-98C48BB160AE}"/>
            </c:ext>
          </c:extLst>
        </c:ser>
        <c:ser>
          <c:idx val="1"/>
          <c:order val="3"/>
          <c:tx>
            <c:strRef>
              <c:f>India!$BE$4</c:f>
              <c:strCache>
                <c:ptCount val="1"/>
                <c:pt idx="0">
                  <c:v>Implemented investment</c:v>
                </c:pt>
              </c:strCache>
            </c:strRef>
          </c:tx>
          <c:spPr>
            <a:ln w="28575" cap="rnd">
              <a:solidFill>
                <a:srgbClr val="FAC090"/>
              </a:solidFill>
              <a:round/>
            </a:ln>
            <a:effectLst/>
          </c:spPr>
          <c:marker>
            <c:symbol val="none"/>
          </c:marker>
          <c:cat>
            <c:numRef>
              <c:f>India!$AT$34:$AT$66</c:f>
              <c:numCache>
                <c:formatCode>mmm\-yy</c:formatCode>
                <c:ptCount val="33"/>
                <c:pt idx="0">
                  <c:v>41061</c:v>
                </c:pt>
                <c:pt idx="1">
                  <c:v>41153</c:v>
                </c:pt>
                <c:pt idx="2">
                  <c:v>41244</c:v>
                </c:pt>
                <c:pt idx="3">
                  <c:v>41334</c:v>
                </c:pt>
                <c:pt idx="4">
                  <c:v>41426</c:v>
                </c:pt>
                <c:pt idx="5">
                  <c:v>41518</c:v>
                </c:pt>
                <c:pt idx="6">
                  <c:v>41609</c:v>
                </c:pt>
                <c:pt idx="7">
                  <c:v>41699</c:v>
                </c:pt>
                <c:pt idx="8">
                  <c:v>41791</c:v>
                </c:pt>
                <c:pt idx="9">
                  <c:v>41883</c:v>
                </c:pt>
                <c:pt idx="10">
                  <c:v>41974</c:v>
                </c:pt>
                <c:pt idx="11">
                  <c:v>42064</c:v>
                </c:pt>
                <c:pt idx="12">
                  <c:v>42156</c:v>
                </c:pt>
                <c:pt idx="13">
                  <c:v>42248</c:v>
                </c:pt>
                <c:pt idx="14">
                  <c:v>42339</c:v>
                </c:pt>
                <c:pt idx="15">
                  <c:v>42430</c:v>
                </c:pt>
                <c:pt idx="16">
                  <c:v>42522</c:v>
                </c:pt>
                <c:pt idx="17">
                  <c:v>42614</c:v>
                </c:pt>
                <c:pt idx="18">
                  <c:v>42705</c:v>
                </c:pt>
                <c:pt idx="19">
                  <c:v>42795</c:v>
                </c:pt>
                <c:pt idx="20">
                  <c:v>42887</c:v>
                </c:pt>
                <c:pt idx="21">
                  <c:v>42979</c:v>
                </c:pt>
                <c:pt idx="22">
                  <c:v>43070</c:v>
                </c:pt>
                <c:pt idx="23">
                  <c:v>43160</c:v>
                </c:pt>
                <c:pt idx="24">
                  <c:v>43252</c:v>
                </c:pt>
                <c:pt idx="25">
                  <c:v>43344</c:v>
                </c:pt>
                <c:pt idx="26">
                  <c:v>43435</c:v>
                </c:pt>
                <c:pt idx="27">
                  <c:v>43525</c:v>
                </c:pt>
                <c:pt idx="28">
                  <c:v>43617</c:v>
                </c:pt>
                <c:pt idx="29">
                  <c:v>43709</c:v>
                </c:pt>
                <c:pt idx="30">
                  <c:v>43800</c:v>
                </c:pt>
                <c:pt idx="31">
                  <c:v>43891</c:v>
                </c:pt>
                <c:pt idx="32">
                  <c:v>43983</c:v>
                </c:pt>
              </c:numCache>
            </c:numRef>
          </c:cat>
          <c:val>
            <c:numRef>
              <c:f>India!$BE$34:$BE$66</c:f>
              <c:numCache>
                <c:formatCode>0.0</c:formatCode>
                <c:ptCount val="33"/>
                <c:pt idx="0">
                  <c:v>-6.7311568462907159E-2</c:v>
                </c:pt>
                <c:pt idx="1">
                  <c:v>-0.34495196825840807</c:v>
                </c:pt>
                <c:pt idx="2">
                  <c:v>-0.29215831302690876</c:v>
                </c:pt>
                <c:pt idx="3">
                  <c:v>1.5727266330022562</c:v>
                </c:pt>
                <c:pt idx="4">
                  <c:v>-1.1003258472188466</c:v>
                </c:pt>
                <c:pt idx="5">
                  <c:v>-0.17393517013100879</c:v>
                </c:pt>
                <c:pt idx="6">
                  <c:v>-0.50870495359841283</c:v>
                </c:pt>
                <c:pt idx="7">
                  <c:v>-0.22540719614862026</c:v>
                </c:pt>
                <c:pt idx="8">
                  <c:v>-0.2770256265255257</c:v>
                </c:pt>
                <c:pt idx="9">
                  <c:v>-0.15654514511114126</c:v>
                </c:pt>
                <c:pt idx="10">
                  <c:v>-0.21518019177239531</c:v>
                </c:pt>
                <c:pt idx="11">
                  <c:v>-0.21714042406474773</c:v>
                </c:pt>
                <c:pt idx="12">
                  <c:v>-0.10721380833473315</c:v>
                </c:pt>
                <c:pt idx="13">
                  <c:v>0.16083364551386106</c:v>
                </c:pt>
                <c:pt idx="14">
                  <c:v>9.4978028321011543E-2</c:v>
                </c:pt>
                <c:pt idx="15">
                  <c:v>-9.5989183854656712E-3</c:v>
                </c:pt>
                <c:pt idx="16">
                  <c:v>-0.11174413132647169</c:v>
                </c:pt>
                <c:pt idx="17">
                  <c:v>-0.14374804515922343</c:v>
                </c:pt>
                <c:pt idx="18">
                  <c:v>-0.20092105667172225</c:v>
                </c:pt>
                <c:pt idx="19">
                  <c:v>-0.1713211082088506</c:v>
                </c:pt>
                <c:pt idx="20">
                  <c:v>-0.19964796754479611</c:v>
                </c:pt>
                <c:pt idx="21">
                  <c:v>-0.20616392813865256</c:v>
                </c:pt>
                <c:pt idx="22">
                  <c:v>-0.14264324174932189</c:v>
                </c:pt>
                <c:pt idx="23">
                  <c:v>0.10228919758310089</c:v>
                </c:pt>
                <c:pt idx="24">
                  <c:v>-0.14859646753846076</c:v>
                </c:pt>
                <c:pt idx="25">
                  <c:v>-6.6285347686815543E-2</c:v>
                </c:pt>
                <c:pt idx="26">
                  <c:v>0.43069835285882258</c:v>
                </c:pt>
                <c:pt idx="27">
                  <c:v>-0.19060526967338898</c:v>
                </c:pt>
                <c:pt idx="28">
                  <c:v>-7.9397597527772566E-3</c:v>
                </c:pt>
                <c:pt idx="29">
                  <c:v>6.5548740102104666E-2</c:v>
                </c:pt>
                <c:pt idx="30">
                  <c:v>2.1507604160606739</c:v>
                </c:pt>
                <c:pt idx="31">
                  <c:v>3.2022321503734123E-2</c:v>
                </c:pt>
                <c:pt idx="32">
                  <c:v>-2.916373020418794E-2</c:v>
                </c:pt>
              </c:numCache>
            </c:numRef>
          </c:val>
          <c:smooth val="0"/>
          <c:extLst>
            <c:ext xmlns:c16="http://schemas.microsoft.com/office/drawing/2014/chart" uri="{C3380CC4-5D6E-409C-BE32-E72D297353CC}">
              <c16:uniqueId val="{00000003-CC07-4377-99C0-98C48BB160AE}"/>
            </c:ext>
          </c:extLst>
        </c:ser>
        <c:dLbls>
          <c:showLegendKey val="0"/>
          <c:showVal val="0"/>
          <c:showCatName val="0"/>
          <c:showSerName val="0"/>
          <c:showPercent val="0"/>
          <c:showBubbleSize val="0"/>
        </c:dLbls>
        <c:smooth val="0"/>
        <c:axId val="913009408"/>
        <c:axId val="913013344"/>
      </c:lineChart>
      <c:dateAx>
        <c:axId val="913009408"/>
        <c:scaling>
          <c:orientation val="minMax"/>
          <c:min val="41699"/>
        </c:scaling>
        <c:delete val="0"/>
        <c:axPos val="b"/>
        <c:numFmt formatCode="yyyy" sourceLinked="0"/>
        <c:majorTickMark val="out"/>
        <c:minorTickMark val="none"/>
        <c:tickLblPos val="low"/>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913013344"/>
        <c:crosses val="autoZero"/>
        <c:auto val="1"/>
        <c:lblOffset val="100"/>
        <c:baseTimeUnit val="months"/>
        <c:majorUnit val="1"/>
        <c:majorTimeUnit val="years"/>
      </c:dateAx>
      <c:valAx>
        <c:axId val="913013344"/>
        <c:scaling>
          <c:orientation val="minMax"/>
          <c:max val="3"/>
          <c:min val="-2"/>
        </c:scaling>
        <c:delete val="0"/>
        <c:axPos val="l"/>
        <c:majorGridlines>
          <c:spPr>
            <a:ln w="9525" cap="flat" cmpd="sng" algn="ctr">
              <a:solidFill>
                <a:schemeClr val="tx1">
                  <a:lumMod val="15000"/>
                  <a:lumOff val="85000"/>
                </a:schemeClr>
              </a:solidFill>
              <a:round/>
            </a:ln>
            <a:effectLst/>
          </c:spPr>
        </c:majorGridlines>
        <c:numFmt formatCode="0.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913009408"/>
        <c:crosses val="autoZero"/>
        <c:crossBetween val="between"/>
        <c:majorUnit val="0.5"/>
      </c:valAx>
      <c:spPr>
        <a:noFill/>
        <a:ln>
          <a:noFill/>
        </a:ln>
        <a:effectLst/>
      </c:spPr>
    </c:plotArea>
    <c:legend>
      <c:legendPos val="t"/>
      <c:layout>
        <c:manualLayout>
          <c:xMode val="edge"/>
          <c:yMode val="edge"/>
          <c:x val="0.10340089163237311"/>
          <c:y val="0.105858372456964"/>
          <c:w val="0.8353449931412894"/>
          <c:h val="0.2440892018779342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solidFill>
            <a:schemeClr val="tx1"/>
          </a:solidFill>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9787334275523245E-2"/>
          <c:y val="0.19372222222222221"/>
          <c:w val="0.85208676268861439"/>
          <c:h val="0.69612558685446002"/>
        </c:manualLayout>
      </c:layout>
      <c:lineChart>
        <c:grouping val="standard"/>
        <c:varyColors val="0"/>
        <c:ser>
          <c:idx val="0"/>
          <c:order val="0"/>
          <c:tx>
            <c:strRef>
              <c:f>India!$BD$4</c:f>
              <c:strCache>
                <c:ptCount val="1"/>
                <c:pt idx="0">
                  <c:v>Commercial vehicle sales</c:v>
                </c:pt>
              </c:strCache>
            </c:strRef>
          </c:tx>
          <c:spPr>
            <a:ln w="28575" cap="rnd">
              <a:solidFill>
                <a:srgbClr val="C00000"/>
              </a:solidFill>
              <a:round/>
            </a:ln>
            <a:effectLst/>
          </c:spPr>
          <c:marker>
            <c:symbol val="none"/>
          </c:marker>
          <c:cat>
            <c:numRef>
              <c:f>India!$AW$34:$AW$66</c:f>
              <c:numCache>
                <c:formatCode>mmm\-yy</c:formatCode>
                <c:ptCount val="33"/>
                <c:pt idx="0">
                  <c:v>41061</c:v>
                </c:pt>
                <c:pt idx="1">
                  <c:v>41153</c:v>
                </c:pt>
                <c:pt idx="2">
                  <c:v>41244</c:v>
                </c:pt>
                <c:pt idx="3">
                  <c:v>41334</c:v>
                </c:pt>
                <c:pt idx="4">
                  <c:v>41426</c:v>
                </c:pt>
                <c:pt idx="5">
                  <c:v>41518</c:v>
                </c:pt>
                <c:pt idx="6">
                  <c:v>41609</c:v>
                </c:pt>
                <c:pt idx="7">
                  <c:v>41699</c:v>
                </c:pt>
                <c:pt idx="8">
                  <c:v>41791</c:v>
                </c:pt>
                <c:pt idx="9">
                  <c:v>41883</c:v>
                </c:pt>
                <c:pt idx="10">
                  <c:v>41974</c:v>
                </c:pt>
                <c:pt idx="11">
                  <c:v>42064</c:v>
                </c:pt>
                <c:pt idx="12">
                  <c:v>42156</c:v>
                </c:pt>
                <c:pt idx="13">
                  <c:v>42248</c:v>
                </c:pt>
                <c:pt idx="14">
                  <c:v>42339</c:v>
                </c:pt>
                <c:pt idx="15">
                  <c:v>42430</c:v>
                </c:pt>
                <c:pt idx="16">
                  <c:v>42522</c:v>
                </c:pt>
                <c:pt idx="17">
                  <c:v>42614</c:v>
                </c:pt>
                <c:pt idx="18">
                  <c:v>42705</c:v>
                </c:pt>
                <c:pt idx="19">
                  <c:v>42795</c:v>
                </c:pt>
                <c:pt idx="20">
                  <c:v>42887</c:v>
                </c:pt>
                <c:pt idx="21">
                  <c:v>42979</c:v>
                </c:pt>
                <c:pt idx="22">
                  <c:v>43070</c:v>
                </c:pt>
                <c:pt idx="23">
                  <c:v>43160</c:v>
                </c:pt>
                <c:pt idx="24">
                  <c:v>43252</c:v>
                </c:pt>
                <c:pt idx="25">
                  <c:v>43344</c:v>
                </c:pt>
                <c:pt idx="26">
                  <c:v>43435</c:v>
                </c:pt>
                <c:pt idx="27">
                  <c:v>43525</c:v>
                </c:pt>
                <c:pt idx="28">
                  <c:v>43617</c:v>
                </c:pt>
                <c:pt idx="29">
                  <c:v>43709</c:v>
                </c:pt>
                <c:pt idx="30">
                  <c:v>43800</c:v>
                </c:pt>
                <c:pt idx="31">
                  <c:v>43891</c:v>
                </c:pt>
                <c:pt idx="32">
                  <c:v>43983</c:v>
                </c:pt>
              </c:numCache>
            </c:numRef>
          </c:cat>
          <c:val>
            <c:numRef>
              <c:f>India!$BD$34:$BD$66</c:f>
              <c:numCache>
                <c:formatCode>0.0</c:formatCode>
                <c:ptCount val="33"/>
                <c:pt idx="0">
                  <c:v>0.3127017439481225</c:v>
                </c:pt>
                <c:pt idx="1">
                  <c:v>0.14671339585235929</c:v>
                </c:pt>
                <c:pt idx="2">
                  <c:v>-9.0246918686818625E-2</c:v>
                </c:pt>
                <c:pt idx="3">
                  <c:v>-0.30377299636710364</c:v>
                </c:pt>
                <c:pt idx="4">
                  <c:v>-0.22923763507120029</c:v>
                </c:pt>
                <c:pt idx="5">
                  <c:v>-0.62638542254891505</c:v>
                </c:pt>
                <c:pt idx="6">
                  <c:v>-0.6782538489688017</c:v>
                </c:pt>
                <c:pt idx="7">
                  <c:v>-0.64498424683555577</c:v>
                </c:pt>
                <c:pt idx="8">
                  <c:v>-0.35575376608360604</c:v>
                </c:pt>
                <c:pt idx="9">
                  <c:v>3.0781387139293792E-2</c:v>
                </c:pt>
                <c:pt idx="10">
                  <c:v>0.31844184452183105</c:v>
                </c:pt>
                <c:pt idx="11">
                  <c:v>0.28603495014318142</c:v>
                </c:pt>
                <c:pt idx="12">
                  <c:v>0.36828421064939881</c:v>
                </c:pt>
                <c:pt idx="13">
                  <c:v>0.46574058483943587</c:v>
                </c:pt>
                <c:pt idx="14">
                  <c:v>0.48146733742848857</c:v>
                </c:pt>
                <c:pt idx="15">
                  <c:v>0.78469150962499656</c:v>
                </c:pt>
                <c:pt idx="16">
                  <c:v>0.53303228925458945</c:v>
                </c:pt>
                <c:pt idx="17">
                  <c:v>0.15655622161191612</c:v>
                </c:pt>
                <c:pt idx="18">
                  <c:v>0.10727149537974397</c:v>
                </c:pt>
                <c:pt idx="19">
                  <c:v>0.21717243609656575</c:v>
                </c:pt>
                <c:pt idx="20">
                  <c:v>-0.34886668829591577</c:v>
                </c:pt>
                <c:pt idx="21">
                  <c:v>0.586470486226638</c:v>
                </c:pt>
                <c:pt idx="22">
                  <c:v>1.2194397720888202</c:v>
                </c:pt>
                <c:pt idx="23">
                  <c:v>1.1447321823205789</c:v>
                </c:pt>
                <c:pt idx="24">
                  <c:v>1.9360685026473652</c:v>
                </c:pt>
                <c:pt idx="25">
                  <c:v>1.0563068126154145</c:v>
                </c:pt>
                <c:pt idx="26">
                  <c:v>0.2729395568647926</c:v>
                </c:pt>
                <c:pt idx="27">
                  <c:v>6.7684241094626216E-2</c:v>
                </c:pt>
                <c:pt idx="28">
                  <c:v>-0.3722566861770476</c:v>
                </c:pt>
                <c:pt idx="29">
                  <c:v>-1.0989132580861056</c:v>
                </c:pt>
                <c:pt idx="30">
                  <c:v>-0.5383810678552593</c:v>
                </c:pt>
                <c:pt idx="31">
                  <c:v>-1.4482963381873504</c:v>
                </c:pt>
                <c:pt idx="32">
                  <c:v>-3.3880138660708159</c:v>
                </c:pt>
              </c:numCache>
            </c:numRef>
          </c:val>
          <c:smooth val="0"/>
          <c:extLst>
            <c:ext xmlns:c16="http://schemas.microsoft.com/office/drawing/2014/chart" uri="{C3380CC4-5D6E-409C-BE32-E72D297353CC}">
              <c16:uniqueId val="{00000000-840E-4F1C-9420-75D31A387C6C}"/>
            </c:ext>
          </c:extLst>
        </c:ser>
        <c:ser>
          <c:idx val="5"/>
          <c:order val="1"/>
          <c:tx>
            <c:strRef>
              <c:f>India!$AY$4</c:f>
              <c:strCache>
                <c:ptCount val="1"/>
                <c:pt idx="0">
                  <c:v>Auto sales</c:v>
                </c:pt>
              </c:strCache>
            </c:strRef>
          </c:tx>
          <c:spPr>
            <a:ln w="28575" cap="rnd">
              <a:solidFill>
                <a:srgbClr val="D99694"/>
              </a:solidFill>
              <a:round/>
            </a:ln>
            <a:effectLst/>
          </c:spPr>
          <c:marker>
            <c:symbol val="none"/>
          </c:marker>
          <c:cat>
            <c:numRef>
              <c:f>India!$AW$34:$AW$66</c:f>
              <c:numCache>
                <c:formatCode>mmm\-yy</c:formatCode>
                <c:ptCount val="33"/>
                <c:pt idx="0">
                  <c:v>41061</c:v>
                </c:pt>
                <c:pt idx="1">
                  <c:v>41153</c:v>
                </c:pt>
                <c:pt idx="2">
                  <c:v>41244</c:v>
                </c:pt>
                <c:pt idx="3">
                  <c:v>41334</c:v>
                </c:pt>
                <c:pt idx="4">
                  <c:v>41426</c:v>
                </c:pt>
                <c:pt idx="5">
                  <c:v>41518</c:v>
                </c:pt>
                <c:pt idx="6">
                  <c:v>41609</c:v>
                </c:pt>
                <c:pt idx="7">
                  <c:v>41699</c:v>
                </c:pt>
                <c:pt idx="8">
                  <c:v>41791</c:v>
                </c:pt>
                <c:pt idx="9">
                  <c:v>41883</c:v>
                </c:pt>
                <c:pt idx="10">
                  <c:v>41974</c:v>
                </c:pt>
                <c:pt idx="11">
                  <c:v>42064</c:v>
                </c:pt>
                <c:pt idx="12">
                  <c:v>42156</c:v>
                </c:pt>
                <c:pt idx="13">
                  <c:v>42248</c:v>
                </c:pt>
                <c:pt idx="14">
                  <c:v>42339</c:v>
                </c:pt>
                <c:pt idx="15">
                  <c:v>42430</c:v>
                </c:pt>
                <c:pt idx="16">
                  <c:v>42522</c:v>
                </c:pt>
                <c:pt idx="17">
                  <c:v>42614</c:v>
                </c:pt>
                <c:pt idx="18">
                  <c:v>42705</c:v>
                </c:pt>
                <c:pt idx="19">
                  <c:v>42795</c:v>
                </c:pt>
                <c:pt idx="20">
                  <c:v>42887</c:v>
                </c:pt>
                <c:pt idx="21">
                  <c:v>42979</c:v>
                </c:pt>
                <c:pt idx="22">
                  <c:v>43070</c:v>
                </c:pt>
                <c:pt idx="23">
                  <c:v>43160</c:v>
                </c:pt>
                <c:pt idx="24">
                  <c:v>43252</c:v>
                </c:pt>
                <c:pt idx="25">
                  <c:v>43344</c:v>
                </c:pt>
                <c:pt idx="26">
                  <c:v>43435</c:v>
                </c:pt>
                <c:pt idx="27">
                  <c:v>43525</c:v>
                </c:pt>
                <c:pt idx="28">
                  <c:v>43617</c:v>
                </c:pt>
                <c:pt idx="29">
                  <c:v>43709</c:v>
                </c:pt>
                <c:pt idx="30">
                  <c:v>43800</c:v>
                </c:pt>
                <c:pt idx="31">
                  <c:v>43891</c:v>
                </c:pt>
                <c:pt idx="32">
                  <c:v>43983</c:v>
                </c:pt>
              </c:numCache>
            </c:numRef>
          </c:cat>
          <c:val>
            <c:numRef>
              <c:f>India!$AY$34:$AY$66</c:f>
              <c:numCache>
                <c:formatCode>0.0</c:formatCode>
                <c:ptCount val="33"/>
                <c:pt idx="0">
                  <c:v>0.72855595820217856</c:v>
                </c:pt>
                <c:pt idx="1">
                  <c:v>0.11912980522701071</c:v>
                </c:pt>
                <c:pt idx="2">
                  <c:v>1.0186090747497103</c:v>
                </c:pt>
                <c:pt idx="3">
                  <c:v>-0.64803676548623745</c:v>
                </c:pt>
                <c:pt idx="4">
                  <c:v>-0.49806912627159178</c:v>
                </c:pt>
                <c:pt idx="5">
                  <c:v>0.34464054106145814</c:v>
                </c:pt>
                <c:pt idx="6">
                  <c:v>-0.43878781032351055</c:v>
                </c:pt>
                <c:pt idx="7">
                  <c:v>-0.36948572615379077</c:v>
                </c:pt>
                <c:pt idx="8">
                  <c:v>0.20811754296707799</c:v>
                </c:pt>
                <c:pt idx="9">
                  <c:v>0.32058174997161154</c:v>
                </c:pt>
                <c:pt idx="10">
                  <c:v>0.51155186599378577</c:v>
                </c:pt>
                <c:pt idx="11">
                  <c:v>0.23104819505957538</c:v>
                </c:pt>
                <c:pt idx="12">
                  <c:v>0.43469251928745933</c:v>
                </c:pt>
                <c:pt idx="13">
                  <c:v>0.47584644560848705</c:v>
                </c:pt>
                <c:pt idx="14">
                  <c:v>0.84284019570325619</c:v>
                </c:pt>
                <c:pt idx="15">
                  <c:v>0.35817636156072702</c:v>
                </c:pt>
                <c:pt idx="16">
                  <c:v>0.57469660153184376</c:v>
                </c:pt>
                <c:pt idx="17">
                  <c:v>1.319333269660802</c:v>
                </c:pt>
                <c:pt idx="18">
                  <c:v>0.41438427452209442</c:v>
                </c:pt>
                <c:pt idx="19">
                  <c:v>0.84485016240057442</c:v>
                </c:pt>
                <c:pt idx="20">
                  <c:v>0.45401920040039573</c:v>
                </c:pt>
                <c:pt idx="21">
                  <c:v>0.59538024489866703</c:v>
                </c:pt>
                <c:pt idx="22">
                  <c:v>0.29666847379522826</c:v>
                </c:pt>
                <c:pt idx="23">
                  <c:v>0.52218151112019484</c:v>
                </c:pt>
                <c:pt idx="24">
                  <c:v>1.1459580619135998</c:v>
                </c:pt>
                <c:pt idx="25">
                  <c:v>-0.18464417380566189</c:v>
                </c:pt>
                <c:pt idx="26">
                  <c:v>-0.29873176033877707</c:v>
                </c:pt>
                <c:pt idx="27">
                  <c:v>-0.27860393130396582</c:v>
                </c:pt>
                <c:pt idx="28">
                  <c:v>-1.0696602770142574</c:v>
                </c:pt>
                <c:pt idx="29">
                  <c:v>-1.6532781914372459</c:v>
                </c:pt>
                <c:pt idx="30">
                  <c:v>9.7843374677763384E-2</c:v>
                </c:pt>
                <c:pt idx="31">
                  <c:v>-1.4719649925891121</c:v>
                </c:pt>
                <c:pt idx="32">
                  <c:v>-3.0815478374104557</c:v>
                </c:pt>
              </c:numCache>
            </c:numRef>
          </c:val>
          <c:smooth val="0"/>
          <c:extLst>
            <c:ext xmlns:c16="http://schemas.microsoft.com/office/drawing/2014/chart" uri="{C3380CC4-5D6E-409C-BE32-E72D297353CC}">
              <c16:uniqueId val="{00000001-840E-4F1C-9420-75D31A387C6C}"/>
            </c:ext>
          </c:extLst>
        </c:ser>
        <c:ser>
          <c:idx val="3"/>
          <c:order val="2"/>
          <c:tx>
            <c:strRef>
              <c:f>India!$BF$4</c:f>
              <c:strCache>
                <c:ptCount val="1"/>
                <c:pt idx="0">
                  <c:v>Gov exp</c:v>
                </c:pt>
              </c:strCache>
            </c:strRef>
          </c:tx>
          <c:spPr>
            <a:ln w="28575" cap="rnd">
              <a:solidFill>
                <a:schemeClr val="tx1"/>
              </a:solidFill>
              <a:round/>
            </a:ln>
            <a:effectLst/>
          </c:spPr>
          <c:marker>
            <c:symbol val="none"/>
          </c:marker>
          <c:cat>
            <c:numRef>
              <c:f>India!$AW$34:$AW$66</c:f>
              <c:numCache>
                <c:formatCode>mmm\-yy</c:formatCode>
                <c:ptCount val="33"/>
                <c:pt idx="0">
                  <c:v>41061</c:v>
                </c:pt>
                <c:pt idx="1">
                  <c:v>41153</c:v>
                </c:pt>
                <c:pt idx="2">
                  <c:v>41244</c:v>
                </c:pt>
                <c:pt idx="3">
                  <c:v>41334</c:v>
                </c:pt>
                <c:pt idx="4">
                  <c:v>41426</c:v>
                </c:pt>
                <c:pt idx="5">
                  <c:v>41518</c:v>
                </c:pt>
                <c:pt idx="6">
                  <c:v>41609</c:v>
                </c:pt>
                <c:pt idx="7">
                  <c:v>41699</c:v>
                </c:pt>
                <c:pt idx="8">
                  <c:v>41791</c:v>
                </c:pt>
                <c:pt idx="9">
                  <c:v>41883</c:v>
                </c:pt>
                <c:pt idx="10">
                  <c:v>41974</c:v>
                </c:pt>
                <c:pt idx="11">
                  <c:v>42064</c:v>
                </c:pt>
                <c:pt idx="12">
                  <c:v>42156</c:v>
                </c:pt>
                <c:pt idx="13">
                  <c:v>42248</c:v>
                </c:pt>
                <c:pt idx="14">
                  <c:v>42339</c:v>
                </c:pt>
                <c:pt idx="15">
                  <c:v>42430</c:v>
                </c:pt>
                <c:pt idx="16">
                  <c:v>42522</c:v>
                </c:pt>
                <c:pt idx="17">
                  <c:v>42614</c:v>
                </c:pt>
                <c:pt idx="18">
                  <c:v>42705</c:v>
                </c:pt>
                <c:pt idx="19">
                  <c:v>42795</c:v>
                </c:pt>
                <c:pt idx="20">
                  <c:v>42887</c:v>
                </c:pt>
                <c:pt idx="21">
                  <c:v>42979</c:v>
                </c:pt>
                <c:pt idx="22">
                  <c:v>43070</c:v>
                </c:pt>
                <c:pt idx="23">
                  <c:v>43160</c:v>
                </c:pt>
                <c:pt idx="24">
                  <c:v>43252</c:v>
                </c:pt>
                <c:pt idx="25">
                  <c:v>43344</c:v>
                </c:pt>
                <c:pt idx="26">
                  <c:v>43435</c:v>
                </c:pt>
                <c:pt idx="27">
                  <c:v>43525</c:v>
                </c:pt>
                <c:pt idx="28">
                  <c:v>43617</c:v>
                </c:pt>
                <c:pt idx="29">
                  <c:v>43709</c:v>
                </c:pt>
                <c:pt idx="30">
                  <c:v>43800</c:v>
                </c:pt>
                <c:pt idx="31">
                  <c:v>43891</c:v>
                </c:pt>
                <c:pt idx="32">
                  <c:v>43983</c:v>
                </c:pt>
              </c:numCache>
            </c:numRef>
          </c:cat>
          <c:val>
            <c:numRef>
              <c:f>India!$BF$34:$BF$66</c:f>
              <c:numCache>
                <c:formatCode>0.0</c:formatCode>
                <c:ptCount val="33"/>
                <c:pt idx="0">
                  <c:v>0.31479610335568747</c:v>
                </c:pt>
                <c:pt idx="1">
                  <c:v>0.42650298454640251</c:v>
                </c:pt>
                <c:pt idx="2">
                  <c:v>-0.63890303461293962</c:v>
                </c:pt>
                <c:pt idx="3">
                  <c:v>-0.33966297384601501</c:v>
                </c:pt>
                <c:pt idx="4">
                  <c:v>0.55872422993733484</c:v>
                </c:pt>
                <c:pt idx="5">
                  <c:v>-0.22053398359800291</c:v>
                </c:pt>
                <c:pt idx="6">
                  <c:v>0.17290827483542048</c:v>
                </c:pt>
                <c:pt idx="7">
                  <c:v>-0.59372791292706928</c:v>
                </c:pt>
                <c:pt idx="8">
                  <c:v>-2.3130715014416214E-2</c:v>
                </c:pt>
                <c:pt idx="9">
                  <c:v>-0.1199329823984024</c:v>
                </c:pt>
                <c:pt idx="10">
                  <c:v>0.28438483279711341</c:v>
                </c:pt>
                <c:pt idx="11">
                  <c:v>-0.3653777168512588</c:v>
                </c:pt>
                <c:pt idx="12">
                  <c:v>-0.25076888083113236</c:v>
                </c:pt>
                <c:pt idx="13">
                  <c:v>0.47864265230775099</c:v>
                </c:pt>
                <c:pt idx="14">
                  <c:v>-0.42982609216398454</c:v>
                </c:pt>
                <c:pt idx="15">
                  <c:v>-9.4885581396520091E-2</c:v>
                </c:pt>
                <c:pt idx="16">
                  <c:v>0.61386417548084937</c:v>
                </c:pt>
                <c:pt idx="17">
                  <c:v>-0.2020883104739751</c:v>
                </c:pt>
                <c:pt idx="18">
                  <c:v>0.3127552266016449</c:v>
                </c:pt>
                <c:pt idx="19">
                  <c:v>-0.26643203308497837</c:v>
                </c:pt>
                <c:pt idx="20">
                  <c:v>0.79643341709050475</c:v>
                </c:pt>
                <c:pt idx="21">
                  <c:v>-0.31873136508521377</c:v>
                </c:pt>
                <c:pt idx="22">
                  <c:v>0.11860636442535664</c:v>
                </c:pt>
                <c:pt idx="23">
                  <c:v>-0.20337415782287416</c:v>
                </c:pt>
                <c:pt idx="24">
                  <c:v>-4.5070857274285316E-2</c:v>
                </c:pt>
                <c:pt idx="25">
                  <c:v>0.49520414896302728</c:v>
                </c:pt>
                <c:pt idx="26">
                  <c:v>-0.35504990988414104</c:v>
                </c:pt>
                <c:pt idx="27">
                  <c:v>-0.65187883360832932</c:v>
                </c:pt>
                <c:pt idx="28">
                  <c:v>-0.12315964151023832</c:v>
                </c:pt>
                <c:pt idx="29">
                  <c:v>0.48181317586758415</c:v>
                </c:pt>
                <c:pt idx="30">
                  <c:v>0.54626462905946072</c:v>
                </c:pt>
                <c:pt idx="31">
                  <c:v>-0.36140424447463554</c:v>
                </c:pt>
                <c:pt idx="32">
                  <c:v>0.1054350648794246</c:v>
                </c:pt>
              </c:numCache>
            </c:numRef>
          </c:val>
          <c:smooth val="0"/>
          <c:extLst>
            <c:ext xmlns:c16="http://schemas.microsoft.com/office/drawing/2014/chart" uri="{C3380CC4-5D6E-409C-BE32-E72D297353CC}">
              <c16:uniqueId val="{00000002-840E-4F1C-9420-75D31A387C6C}"/>
            </c:ext>
          </c:extLst>
        </c:ser>
        <c:ser>
          <c:idx val="1"/>
          <c:order val="3"/>
          <c:tx>
            <c:strRef>
              <c:f>India!$BB$4</c:f>
              <c:strCache>
                <c:ptCount val="1"/>
                <c:pt idx="0">
                  <c:v>Credit</c:v>
                </c:pt>
              </c:strCache>
            </c:strRef>
          </c:tx>
          <c:spPr>
            <a:ln w="28575" cap="rnd">
              <a:solidFill>
                <a:schemeClr val="bg1">
                  <a:lumMod val="65000"/>
                </a:schemeClr>
              </a:solidFill>
              <a:round/>
            </a:ln>
            <a:effectLst/>
          </c:spPr>
          <c:marker>
            <c:symbol val="none"/>
          </c:marker>
          <c:cat>
            <c:numRef>
              <c:f>India!$AW$34:$AW$66</c:f>
              <c:numCache>
                <c:formatCode>mmm\-yy</c:formatCode>
                <c:ptCount val="33"/>
                <c:pt idx="0">
                  <c:v>41061</c:v>
                </c:pt>
                <c:pt idx="1">
                  <c:v>41153</c:v>
                </c:pt>
                <c:pt idx="2">
                  <c:v>41244</c:v>
                </c:pt>
                <c:pt idx="3">
                  <c:v>41334</c:v>
                </c:pt>
                <c:pt idx="4">
                  <c:v>41426</c:v>
                </c:pt>
                <c:pt idx="5">
                  <c:v>41518</c:v>
                </c:pt>
                <c:pt idx="6">
                  <c:v>41609</c:v>
                </c:pt>
                <c:pt idx="7">
                  <c:v>41699</c:v>
                </c:pt>
                <c:pt idx="8">
                  <c:v>41791</c:v>
                </c:pt>
                <c:pt idx="9">
                  <c:v>41883</c:v>
                </c:pt>
                <c:pt idx="10">
                  <c:v>41974</c:v>
                </c:pt>
                <c:pt idx="11">
                  <c:v>42064</c:v>
                </c:pt>
                <c:pt idx="12">
                  <c:v>42156</c:v>
                </c:pt>
                <c:pt idx="13">
                  <c:v>42248</c:v>
                </c:pt>
                <c:pt idx="14">
                  <c:v>42339</c:v>
                </c:pt>
                <c:pt idx="15">
                  <c:v>42430</c:v>
                </c:pt>
                <c:pt idx="16">
                  <c:v>42522</c:v>
                </c:pt>
                <c:pt idx="17">
                  <c:v>42614</c:v>
                </c:pt>
                <c:pt idx="18">
                  <c:v>42705</c:v>
                </c:pt>
                <c:pt idx="19">
                  <c:v>42795</c:v>
                </c:pt>
                <c:pt idx="20">
                  <c:v>42887</c:v>
                </c:pt>
                <c:pt idx="21">
                  <c:v>42979</c:v>
                </c:pt>
                <c:pt idx="22">
                  <c:v>43070</c:v>
                </c:pt>
                <c:pt idx="23">
                  <c:v>43160</c:v>
                </c:pt>
                <c:pt idx="24">
                  <c:v>43252</c:v>
                </c:pt>
                <c:pt idx="25">
                  <c:v>43344</c:v>
                </c:pt>
                <c:pt idx="26">
                  <c:v>43435</c:v>
                </c:pt>
                <c:pt idx="27">
                  <c:v>43525</c:v>
                </c:pt>
                <c:pt idx="28">
                  <c:v>43617</c:v>
                </c:pt>
                <c:pt idx="29">
                  <c:v>43709</c:v>
                </c:pt>
                <c:pt idx="30">
                  <c:v>43800</c:v>
                </c:pt>
                <c:pt idx="31">
                  <c:v>43891</c:v>
                </c:pt>
                <c:pt idx="32">
                  <c:v>43983</c:v>
                </c:pt>
              </c:numCache>
            </c:numRef>
          </c:cat>
          <c:val>
            <c:numRef>
              <c:f>India!$BB$34:$BB$66</c:f>
              <c:numCache>
                <c:formatCode>0.0</c:formatCode>
                <c:ptCount val="33"/>
                <c:pt idx="0">
                  <c:v>2.3619468266072619</c:v>
                </c:pt>
                <c:pt idx="1">
                  <c:v>1.9814791422336828</c:v>
                </c:pt>
                <c:pt idx="2">
                  <c:v>1.8531553450719365</c:v>
                </c:pt>
                <c:pt idx="3">
                  <c:v>1.4966076745503176</c:v>
                </c:pt>
                <c:pt idx="4">
                  <c:v>1.2405044378408352</c:v>
                </c:pt>
                <c:pt idx="5">
                  <c:v>1.7510931375438907</c:v>
                </c:pt>
                <c:pt idx="6">
                  <c:v>1.3015300396411504</c:v>
                </c:pt>
                <c:pt idx="7">
                  <c:v>1.0864816237232775</c:v>
                </c:pt>
                <c:pt idx="8">
                  <c:v>0.76739704163054279</c:v>
                </c:pt>
                <c:pt idx="9">
                  <c:v>0.13073558601229041</c:v>
                </c:pt>
                <c:pt idx="10">
                  <c:v>0.15027570127936829</c:v>
                </c:pt>
                <c:pt idx="11">
                  <c:v>-0.17456341979921117</c:v>
                </c:pt>
                <c:pt idx="12">
                  <c:v>-0.34343666572891823</c:v>
                </c:pt>
                <c:pt idx="13">
                  <c:v>-0.37208181434807175</c:v>
                </c:pt>
                <c:pt idx="14">
                  <c:v>-0.24604670230064082</c:v>
                </c:pt>
                <c:pt idx="15">
                  <c:v>0.14627183476497094</c:v>
                </c:pt>
                <c:pt idx="16">
                  <c:v>-0.2742104400020518</c:v>
                </c:pt>
                <c:pt idx="17">
                  <c:v>-0.11487774040049796</c:v>
                </c:pt>
                <c:pt idx="18">
                  <c:v>-1.2378733939556359</c:v>
                </c:pt>
                <c:pt idx="19">
                  <c:v>-1.4613419634756095</c:v>
                </c:pt>
                <c:pt idx="20">
                  <c:v>-1.6810771153040716</c:v>
                </c:pt>
                <c:pt idx="21">
                  <c:v>-1.4117366910794862</c:v>
                </c:pt>
                <c:pt idx="22">
                  <c:v>-0.58843367600722107</c:v>
                </c:pt>
                <c:pt idx="23">
                  <c:v>-0.21809040228626464</c:v>
                </c:pt>
                <c:pt idx="24">
                  <c:v>0.48955131980050887</c:v>
                </c:pt>
                <c:pt idx="25">
                  <c:v>0.62130335981445783</c:v>
                </c:pt>
                <c:pt idx="26">
                  <c:v>1.1332191111951129</c:v>
                </c:pt>
                <c:pt idx="27">
                  <c:v>0.96727959419522236</c:v>
                </c:pt>
                <c:pt idx="28">
                  <c:v>0.49185955114681029</c:v>
                </c:pt>
                <c:pt idx="29">
                  <c:v>-0.11381995849495279</c:v>
                </c:pt>
                <c:pt idx="30">
                  <c:v>-0.74510709461613667</c:v>
                </c:pt>
                <c:pt idx="31">
                  <c:v>-0.92027748606496296</c:v>
                </c:pt>
                <c:pt idx="32">
                  <c:v>-1.8711354492750452</c:v>
                </c:pt>
              </c:numCache>
            </c:numRef>
          </c:val>
          <c:smooth val="0"/>
          <c:extLst>
            <c:ext xmlns:c16="http://schemas.microsoft.com/office/drawing/2014/chart" uri="{C3380CC4-5D6E-409C-BE32-E72D297353CC}">
              <c16:uniqueId val="{00000000-C7E8-4823-8830-F5C8B23F8D50}"/>
            </c:ext>
          </c:extLst>
        </c:ser>
        <c:dLbls>
          <c:showLegendKey val="0"/>
          <c:showVal val="0"/>
          <c:showCatName val="0"/>
          <c:showSerName val="0"/>
          <c:showPercent val="0"/>
          <c:showBubbleSize val="0"/>
        </c:dLbls>
        <c:smooth val="0"/>
        <c:axId val="913009408"/>
        <c:axId val="913013344"/>
      </c:lineChart>
      <c:dateAx>
        <c:axId val="913009408"/>
        <c:scaling>
          <c:orientation val="minMax"/>
          <c:min val="41699"/>
        </c:scaling>
        <c:delete val="0"/>
        <c:axPos val="b"/>
        <c:numFmt formatCode="yyyy" sourceLinked="0"/>
        <c:majorTickMark val="out"/>
        <c:minorTickMark val="none"/>
        <c:tickLblPos val="low"/>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913013344"/>
        <c:crosses val="autoZero"/>
        <c:auto val="1"/>
        <c:lblOffset val="100"/>
        <c:baseTimeUnit val="months"/>
        <c:majorUnit val="1"/>
        <c:majorTimeUnit val="years"/>
      </c:dateAx>
      <c:valAx>
        <c:axId val="913013344"/>
        <c:scaling>
          <c:orientation val="minMax"/>
          <c:max val="2.5"/>
          <c:min val="-3.5"/>
        </c:scaling>
        <c:delete val="0"/>
        <c:axPos val="l"/>
        <c:majorGridlines>
          <c:spPr>
            <a:ln w="9525" cap="flat" cmpd="sng" algn="ctr">
              <a:solidFill>
                <a:schemeClr val="tx1">
                  <a:lumMod val="15000"/>
                  <a:lumOff val="85000"/>
                </a:schemeClr>
              </a:solidFill>
              <a:round/>
            </a:ln>
            <a:effectLst/>
          </c:spPr>
        </c:majorGridlines>
        <c:numFmt formatCode="0.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913009408"/>
        <c:crosses val="autoZero"/>
        <c:crossBetween val="between"/>
        <c:majorUnit val="0.5"/>
      </c:valAx>
      <c:spPr>
        <a:noFill/>
        <a:ln>
          <a:noFill/>
        </a:ln>
        <a:effectLst/>
      </c:spPr>
    </c:plotArea>
    <c:legend>
      <c:legendPos val="t"/>
      <c:layout>
        <c:manualLayout>
          <c:xMode val="edge"/>
          <c:yMode val="edge"/>
          <c:x val="0.1164667352537723"/>
          <c:y val="0.16051408450704224"/>
          <c:w val="0.51919615912208517"/>
          <c:h val="0.239120500782472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solidFill>
            <a:schemeClr val="tx1"/>
          </a:solidFill>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9787334275523245E-2"/>
          <c:y val="0.14769913928012521"/>
          <c:w val="0.86079732510288065"/>
          <c:h val="0.77895555555555551"/>
        </c:manualLayout>
      </c:layout>
      <c:lineChart>
        <c:grouping val="standard"/>
        <c:varyColors val="0"/>
        <c:ser>
          <c:idx val="0"/>
          <c:order val="0"/>
          <c:tx>
            <c:strRef>
              <c:f>India!$BS$4</c:f>
              <c:strCache>
                <c:ptCount val="1"/>
                <c:pt idx="0">
                  <c:v>Actual</c:v>
                </c:pt>
              </c:strCache>
            </c:strRef>
          </c:tx>
          <c:spPr>
            <a:ln w="28575" cap="rnd">
              <a:solidFill>
                <a:srgbClr val="C00000"/>
              </a:solidFill>
              <a:round/>
            </a:ln>
            <a:effectLst/>
          </c:spPr>
          <c:marker>
            <c:symbol val="none"/>
          </c:marker>
          <c:cat>
            <c:numRef>
              <c:f>India!$AT$34:$AT$66</c:f>
              <c:numCache>
                <c:formatCode>mmm\-yy</c:formatCode>
                <c:ptCount val="33"/>
                <c:pt idx="0">
                  <c:v>41061</c:v>
                </c:pt>
                <c:pt idx="1">
                  <c:v>41153</c:v>
                </c:pt>
                <c:pt idx="2">
                  <c:v>41244</c:v>
                </c:pt>
                <c:pt idx="3">
                  <c:v>41334</c:v>
                </c:pt>
                <c:pt idx="4">
                  <c:v>41426</c:v>
                </c:pt>
                <c:pt idx="5">
                  <c:v>41518</c:v>
                </c:pt>
                <c:pt idx="6">
                  <c:v>41609</c:v>
                </c:pt>
                <c:pt idx="7">
                  <c:v>41699</c:v>
                </c:pt>
                <c:pt idx="8">
                  <c:v>41791</c:v>
                </c:pt>
                <c:pt idx="9">
                  <c:v>41883</c:v>
                </c:pt>
                <c:pt idx="10">
                  <c:v>41974</c:v>
                </c:pt>
                <c:pt idx="11">
                  <c:v>42064</c:v>
                </c:pt>
                <c:pt idx="12">
                  <c:v>42156</c:v>
                </c:pt>
                <c:pt idx="13">
                  <c:v>42248</c:v>
                </c:pt>
                <c:pt idx="14">
                  <c:v>42339</c:v>
                </c:pt>
                <c:pt idx="15">
                  <c:v>42430</c:v>
                </c:pt>
                <c:pt idx="16">
                  <c:v>42522</c:v>
                </c:pt>
                <c:pt idx="17">
                  <c:v>42614</c:v>
                </c:pt>
                <c:pt idx="18">
                  <c:v>42705</c:v>
                </c:pt>
                <c:pt idx="19">
                  <c:v>42795</c:v>
                </c:pt>
                <c:pt idx="20">
                  <c:v>42887</c:v>
                </c:pt>
                <c:pt idx="21">
                  <c:v>42979</c:v>
                </c:pt>
                <c:pt idx="22">
                  <c:v>43070</c:v>
                </c:pt>
                <c:pt idx="23">
                  <c:v>43160</c:v>
                </c:pt>
                <c:pt idx="24">
                  <c:v>43252</c:v>
                </c:pt>
                <c:pt idx="25">
                  <c:v>43344</c:v>
                </c:pt>
                <c:pt idx="26">
                  <c:v>43435</c:v>
                </c:pt>
                <c:pt idx="27">
                  <c:v>43525</c:v>
                </c:pt>
                <c:pt idx="28">
                  <c:v>43617</c:v>
                </c:pt>
                <c:pt idx="29">
                  <c:v>43709</c:v>
                </c:pt>
                <c:pt idx="30">
                  <c:v>43800</c:v>
                </c:pt>
                <c:pt idx="31">
                  <c:v>43891</c:v>
                </c:pt>
                <c:pt idx="32">
                  <c:v>43983</c:v>
                </c:pt>
              </c:numCache>
            </c:numRef>
          </c:cat>
          <c:val>
            <c:numRef>
              <c:f>India!$BS$34:$BS$66</c:f>
              <c:numCache>
                <c:formatCode>0.0</c:formatCode>
                <c:ptCount val="33"/>
                <c:pt idx="0">
                  <c:v>4.8676795347598789</c:v>
                </c:pt>
                <c:pt idx="1">
                  <c:v>7.4931688453984551</c:v>
                </c:pt>
                <c:pt idx="2">
                  <c:v>5.3763916693328282</c:v>
                </c:pt>
                <c:pt idx="3">
                  <c:v>4.2960104056866077</c:v>
                </c:pt>
                <c:pt idx="4">
                  <c:v>6.4470986278644711</c:v>
                </c:pt>
                <c:pt idx="5">
                  <c:v>7.3377487488208892</c:v>
                </c:pt>
                <c:pt idx="6">
                  <c:v>6.5349826132897322</c:v>
                </c:pt>
                <c:pt idx="7">
                  <c:v>5.3428990705224617</c:v>
                </c:pt>
                <c:pt idx="8">
                  <c:v>8.0239630187076827</c:v>
                </c:pt>
                <c:pt idx="9">
                  <c:v>8.7041091699840596</c:v>
                </c:pt>
                <c:pt idx="10">
                  <c:v>5.922736183527384</c:v>
                </c:pt>
                <c:pt idx="11">
                  <c:v>7.1121623343412503</c:v>
                </c:pt>
                <c:pt idx="12">
                  <c:v>7.5925447035048554</c:v>
                </c:pt>
                <c:pt idx="13">
                  <c:v>8.0338059121851249</c:v>
                </c:pt>
                <c:pt idx="14">
                  <c:v>7.1974324717695657</c:v>
                </c:pt>
                <c:pt idx="15">
                  <c:v>9.0886826343728586</c:v>
                </c:pt>
                <c:pt idx="16">
                  <c:v>8.6798025090622399</c:v>
                </c:pt>
                <c:pt idx="17">
                  <c:v>9.6698086453955376</c:v>
                </c:pt>
                <c:pt idx="18">
                  <c:v>8.5754936093980945</c:v>
                </c:pt>
                <c:pt idx="19">
                  <c:v>6.2893277567760393</c:v>
                </c:pt>
                <c:pt idx="20">
                  <c:v>5.7834586348509252</c:v>
                </c:pt>
                <c:pt idx="21">
                  <c:v>6.4668130960018679</c:v>
                </c:pt>
                <c:pt idx="22">
                  <c:v>7.6366289408996018</c:v>
                </c:pt>
                <c:pt idx="23">
                  <c:v>8.1788237232607219</c:v>
                </c:pt>
                <c:pt idx="24">
                  <c:v>7.0965823057572095</c:v>
                </c:pt>
                <c:pt idx="25">
                  <c:v>6.2028388014585847</c:v>
                </c:pt>
                <c:pt idx="26">
                  <c:v>5.5880359917629834</c:v>
                </c:pt>
                <c:pt idx="27">
                  <c:v>5.6692993499180488</c:v>
                </c:pt>
                <c:pt idx="28">
                  <c:v>5.6071883627627273</c:v>
                </c:pt>
                <c:pt idx="29">
                  <c:v>5.0867103422460849</c:v>
                </c:pt>
                <c:pt idx="30">
                  <c:v>4.7133836773344724</c:v>
                </c:pt>
              </c:numCache>
            </c:numRef>
          </c:val>
          <c:smooth val="0"/>
          <c:extLst>
            <c:ext xmlns:c16="http://schemas.microsoft.com/office/drawing/2014/chart" uri="{C3380CC4-5D6E-409C-BE32-E72D297353CC}">
              <c16:uniqueId val="{00000000-6D5B-4DDC-94ED-E81A3CC4ABDE}"/>
            </c:ext>
          </c:extLst>
        </c:ser>
        <c:ser>
          <c:idx val="1"/>
          <c:order val="1"/>
          <c:tx>
            <c:strRef>
              <c:f>India!$BV$4</c:f>
              <c:strCache>
                <c:ptCount val="1"/>
                <c:pt idx="0">
                  <c:v>Estimated</c:v>
                </c:pt>
              </c:strCache>
            </c:strRef>
          </c:tx>
          <c:spPr>
            <a:ln w="28575" cap="rnd">
              <a:solidFill>
                <a:schemeClr val="tx1"/>
              </a:solidFill>
              <a:round/>
            </a:ln>
            <a:effectLst/>
          </c:spPr>
          <c:marker>
            <c:symbol val="none"/>
          </c:marker>
          <c:cat>
            <c:numRef>
              <c:f>India!$AT$34:$AT$66</c:f>
              <c:numCache>
                <c:formatCode>mmm\-yy</c:formatCode>
                <c:ptCount val="33"/>
                <c:pt idx="0">
                  <c:v>41061</c:v>
                </c:pt>
                <c:pt idx="1">
                  <c:v>41153</c:v>
                </c:pt>
                <c:pt idx="2">
                  <c:v>41244</c:v>
                </c:pt>
                <c:pt idx="3">
                  <c:v>41334</c:v>
                </c:pt>
                <c:pt idx="4">
                  <c:v>41426</c:v>
                </c:pt>
                <c:pt idx="5">
                  <c:v>41518</c:v>
                </c:pt>
                <c:pt idx="6">
                  <c:v>41609</c:v>
                </c:pt>
                <c:pt idx="7">
                  <c:v>41699</c:v>
                </c:pt>
                <c:pt idx="8">
                  <c:v>41791</c:v>
                </c:pt>
                <c:pt idx="9">
                  <c:v>41883</c:v>
                </c:pt>
                <c:pt idx="10">
                  <c:v>41974</c:v>
                </c:pt>
                <c:pt idx="11">
                  <c:v>42064</c:v>
                </c:pt>
                <c:pt idx="12">
                  <c:v>42156</c:v>
                </c:pt>
                <c:pt idx="13">
                  <c:v>42248</c:v>
                </c:pt>
                <c:pt idx="14">
                  <c:v>42339</c:v>
                </c:pt>
                <c:pt idx="15">
                  <c:v>42430</c:v>
                </c:pt>
                <c:pt idx="16">
                  <c:v>42522</c:v>
                </c:pt>
                <c:pt idx="17">
                  <c:v>42614</c:v>
                </c:pt>
                <c:pt idx="18">
                  <c:v>42705</c:v>
                </c:pt>
                <c:pt idx="19">
                  <c:v>42795</c:v>
                </c:pt>
                <c:pt idx="20">
                  <c:v>42887</c:v>
                </c:pt>
                <c:pt idx="21">
                  <c:v>42979</c:v>
                </c:pt>
                <c:pt idx="22">
                  <c:v>43070</c:v>
                </c:pt>
                <c:pt idx="23">
                  <c:v>43160</c:v>
                </c:pt>
                <c:pt idx="24">
                  <c:v>43252</c:v>
                </c:pt>
                <c:pt idx="25">
                  <c:v>43344</c:v>
                </c:pt>
                <c:pt idx="26">
                  <c:v>43435</c:v>
                </c:pt>
                <c:pt idx="27">
                  <c:v>43525</c:v>
                </c:pt>
                <c:pt idx="28">
                  <c:v>43617</c:v>
                </c:pt>
                <c:pt idx="29">
                  <c:v>43709</c:v>
                </c:pt>
                <c:pt idx="30">
                  <c:v>43800</c:v>
                </c:pt>
                <c:pt idx="31">
                  <c:v>43891</c:v>
                </c:pt>
                <c:pt idx="32">
                  <c:v>43983</c:v>
                </c:pt>
              </c:numCache>
            </c:numRef>
          </c:cat>
          <c:val>
            <c:numRef>
              <c:f>India!$BV$34:$BV$66</c:f>
              <c:numCache>
                <c:formatCode>0.0</c:formatCode>
                <c:ptCount val="33"/>
                <c:pt idx="0">
                  <c:v>7.3349191370352225</c:v>
                </c:pt>
                <c:pt idx="1">
                  <c:v>6.7224738240048589</c:v>
                </c:pt>
                <c:pt idx="2">
                  <c:v>5.7538014527701034</c:v>
                </c:pt>
                <c:pt idx="3">
                  <c:v>3.8588422142743792</c:v>
                </c:pt>
                <c:pt idx="4">
                  <c:v>6.3045193079639441</c:v>
                </c:pt>
                <c:pt idx="5">
                  <c:v>7.1936972956435765</c:v>
                </c:pt>
                <c:pt idx="6">
                  <c:v>7.2966529481228273</c:v>
                </c:pt>
                <c:pt idx="7">
                  <c:v>6.7322756089731319</c:v>
                </c:pt>
                <c:pt idx="8">
                  <c:v>8.4710675012470595</c:v>
                </c:pt>
                <c:pt idx="9">
                  <c:v>7.5030065507298032</c:v>
                </c:pt>
                <c:pt idx="10">
                  <c:v>6.7651104640080426</c:v>
                </c:pt>
                <c:pt idx="11">
                  <c:v>7.2867361067606735</c:v>
                </c:pt>
                <c:pt idx="12">
                  <c:v>7.7167610545559882</c:v>
                </c:pt>
                <c:pt idx="13">
                  <c:v>8.4904730749735844</c:v>
                </c:pt>
                <c:pt idx="14">
                  <c:v>8.0957996353571211</c:v>
                </c:pt>
                <c:pt idx="15">
                  <c:v>9.3691663321044061</c:v>
                </c:pt>
                <c:pt idx="16">
                  <c:v>8.3371585655425697</c:v>
                </c:pt>
                <c:pt idx="17">
                  <c:v>9.2698529279720177</c:v>
                </c:pt>
                <c:pt idx="18">
                  <c:v>8.0070384672410349</c:v>
                </c:pt>
                <c:pt idx="19">
                  <c:v>6.3354076879446097</c:v>
                </c:pt>
                <c:pt idx="20">
                  <c:v>6.9190780015463726</c:v>
                </c:pt>
                <c:pt idx="21">
                  <c:v>7.0735558242055694</c:v>
                </c:pt>
                <c:pt idx="22">
                  <c:v>8.0154062840670441</c:v>
                </c:pt>
                <c:pt idx="23">
                  <c:v>7.9673262569075547</c:v>
                </c:pt>
                <c:pt idx="24">
                  <c:v>7.5823775532077597</c:v>
                </c:pt>
                <c:pt idx="25">
                  <c:v>6.3356244948208857</c:v>
                </c:pt>
                <c:pt idx="26">
                  <c:v>5.7799231899356167</c:v>
                </c:pt>
                <c:pt idx="27">
                  <c:v>6.3432586408262104</c:v>
                </c:pt>
                <c:pt idx="28">
                  <c:v>6.1054418422869139</c:v>
                </c:pt>
                <c:pt idx="29">
                  <c:v>5.4179433309801368</c:v>
                </c:pt>
                <c:pt idx="30">
                  <c:v>5.4354120716235776</c:v>
                </c:pt>
                <c:pt idx="31">
                  <c:v>3.8275685817401621</c:v>
                </c:pt>
                <c:pt idx="32">
                  <c:v>2.8189163717181867</c:v>
                </c:pt>
              </c:numCache>
            </c:numRef>
          </c:val>
          <c:smooth val="0"/>
          <c:extLst>
            <c:ext xmlns:c16="http://schemas.microsoft.com/office/drawing/2014/chart" uri="{C3380CC4-5D6E-409C-BE32-E72D297353CC}">
              <c16:uniqueId val="{00000001-6D5B-4DDC-94ED-E81A3CC4ABDE}"/>
            </c:ext>
          </c:extLst>
        </c:ser>
        <c:dLbls>
          <c:showLegendKey val="0"/>
          <c:showVal val="0"/>
          <c:showCatName val="0"/>
          <c:showSerName val="0"/>
          <c:showPercent val="0"/>
          <c:showBubbleSize val="0"/>
        </c:dLbls>
        <c:smooth val="0"/>
        <c:axId val="913009408"/>
        <c:axId val="913013344"/>
      </c:lineChart>
      <c:dateAx>
        <c:axId val="913009408"/>
        <c:scaling>
          <c:orientation val="minMax"/>
          <c:min val="43070"/>
        </c:scaling>
        <c:delete val="0"/>
        <c:axPos val="b"/>
        <c:majorGridlines>
          <c:spPr>
            <a:ln w="9525" cap="flat" cmpd="sng" algn="ctr">
              <a:solidFill>
                <a:schemeClr val="tx1">
                  <a:lumMod val="15000"/>
                  <a:lumOff val="85000"/>
                </a:schemeClr>
              </a:solidFill>
              <a:round/>
            </a:ln>
            <a:effectLst/>
          </c:spPr>
        </c:majorGridlines>
        <c:numFmt formatCode="mmm\-yy" sourceLinked="0"/>
        <c:majorTickMark val="cross"/>
        <c:minorTickMark val="none"/>
        <c:tickLblPos val="low"/>
        <c:spPr>
          <a:noFill/>
          <a:ln w="9525"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913013344"/>
        <c:crosses val="autoZero"/>
        <c:auto val="1"/>
        <c:lblOffset val="100"/>
        <c:baseTimeUnit val="months"/>
        <c:majorUnit val="6"/>
        <c:majorTimeUnit val="months"/>
      </c:dateAx>
      <c:valAx>
        <c:axId val="913013344"/>
        <c:scaling>
          <c:orientation val="minMax"/>
          <c:max val="9"/>
          <c:min val="2"/>
        </c:scaling>
        <c:delete val="0"/>
        <c:axPos val="l"/>
        <c:majorGridlines>
          <c:spPr>
            <a:ln w="9525" cap="flat" cmpd="sng" algn="ctr">
              <a:solidFill>
                <a:schemeClr val="tx1">
                  <a:lumMod val="15000"/>
                  <a:lumOff val="85000"/>
                </a:schemeClr>
              </a:solidFill>
              <a:round/>
            </a:ln>
            <a:effectLst/>
          </c:spPr>
        </c:majorGridlines>
        <c:numFmt formatCode="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6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913009408"/>
        <c:crosses val="autoZero"/>
        <c:crossBetween val="midCat"/>
        <c:majorUnit val="1"/>
      </c:valAx>
      <c:spPr>
        <a:noFill/>
        <a:ln>
          <a:noFill/>
        </a:ln>
        <a:effectLst/>
      </c:spPr>
    </c:plotArea>
    <c:legend>
      <c:legendPos val="t"/>
      <c:layout>
        <c:manualLayout>
          <c:xMode val="edge"/>
          <c:yMode val="edge"/>
          <c:x val="0.17744067215363513"/>
          <c:y val="0.11767605633802816"/>
          <c:w val="0.76255727023319619"/>
          <c:h val="0.16336150234741784"/>
        </c:manualLayout>
      </c:layout>
      <c:overlay val="0"/>
      <c:spPr>
        <a:noFill/>
        <a:ln>
          <a:noFill/>
        </a:ln>
        <a:effectLst/>
      </c:spPr>
      <c:txPr>
        <a:bodyPr rot="0" spcFirstLastPara="1" vertOverflow="ellipsis" vert="horz" wrap="square" anchor="ctr" anchorCtr="1"/>
        <a:lstStyle/>
        <a:p>
          <a:pPr>
            <a:defRPr sz="16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600">
          <a:solidFill>
            <a:schemeClr val="tx1"/>
          </a:solidFill>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9787334275523245E-2"/>
          <c:y val="0.17384741784037558"/>
          <c:w val="0.89128432910383248"/>
          <c:h val="0.71600039123630665"/>
        </c:manualLayout>
      </c:layout>
      <c:lineChart>
        <c:grouping val="standard"/>
        <c:varyColors val="0"/>
        <c:ser>
          <c:idx val="0"/>
          <c:order val="0"/>
          <c:tx>
            <c:strRef>
              <c:f>India!$AT$1</c:f>
              <c:strCache>
                <c:ptCount val="1"/>
                <c:pt idx="0">
                  <c:v>Real GVA,lhs</c:v>
                </c:pt>
              </c:strCache>
            </c:strRef>
          </c:tx>
          <c:spPr>
            <a:ln w="28575" cap="rnd">
              <a:solidFill>
                <a:schemeClr val="tx1"/>
              </a:solidFill>
              <a:round/>
            </a:ln>
            <a:effectLst/>
          </c:spPr>
          <c:marker>
            <c:symbol val="none"/>
          </c:marker>
          <c:cat>
            <c:numRef>
              <c:f>India!$AT$34:$AT$66</c:f>
              <c:numCache>
                <c:formatCode>mmm\-yy</c:formatCode>
                <c:ptCount val="33"/>
                <c:pt idx="0">
                  <c:v>41061</c:v>
                </c:pt>
                <c:pt idx="1">
                  <c:v>41153</c:v>
                </c:pt>
                <c:pt idx="2">
                  <c:v>41244</c:v>
                </c:pt>
                <c:pt idx="3">
                  <c:v>41334</c:v>
                </c:pt>
                <c:pt idx="4">
                  <c:v>41426</c:v>
                </c:pt>
                <c:pt idx="5">
                  <c:v>41518</c:v>
                </c:pt>
                <c:pt idx="6">
                  <c:v>41609</c:v>
                </c:pt>
                <c:pt idx="7">
                  <c:v>41699</c:v>
                </c:pt>
                <c:pt idx="8">
                  <c:v>41791</c:v>
                </c:pt>
                <c:pt idx="9">
                  <c:v>41883</c:v>
                </c:pt>
                <c:pt idx="10">
                  <c:v>41974</c:v>
                </c:pt>
                <c:pt idx="11">
                  <c:v>42064</c:v>
                </c:pt>
                <c:pt idx="12">
                  <c:v>42156</c:v>
                </c:pt>
                <c:pt idx="13">
                  <c:v>42248</c:v>
                </c:pt>
                <c:pt idx="14">
                  <c:v>42339</c:v>
                </c:pt>
                <c:pt idx="15">
                  <c:v>42430</c:v>
                </c:pt>
                <c:pt idx="16">
                  <c:v>42522</c:v>
                </c:pt>
                <c:pt idx="17">
                  <c:v>42614</c:v>
                </c:pt>
                <c:pt idx="18">
                  <c:v>42705</c:v>
                </c:pt>
                <c:pt idx="19">
                  <c:v>42795</c:v>
                </c:pt>
                <c:pt idx="20">
                  <c:v>42887</c:v>
                </c:pt>
                <c:pt idx="21">
                  <c:v>42979</c:v>
                </c:pt>
                <c:pt idx="22">
                  <c:v>43070</c:v>
                </c:pt>
                <c:pt idx="23">
                  <c:v>43160</c:v>
                </c:pt>
                <c:pt idx="24">
                  <c:v>43252</c:v>
                </c:pt>
                <c:pt idx="25">
                  <c:v>43344</c:v>
                </c:pt>
                <c:pt idx="26">
                  <c:v>43435</c:v>
                </c:pt>
                <c:pt idx="27">
                  <c:v>43525</c:v>
                </c:pt>
                <c:pt idx="28">
                  <c:v>43617</c:v>
                </c:pt>
                <c:pt idx="29">
                  <c:v>43709</c:v>
                </c:pt>
                <c:pt idx="30">
                  <c:v>43800</c:v>
                </c:pt>
                <c:pt idx="31">
                  <c:v>43891</c:v>
                </c:pt>
                <c:pt idx="32">
                  <c:v>43983</c:v>
                </c:pt>
              </c:numCache>
            </c:numRef>
          </c:cat>
          <c:val>
            <c:numRef>
              <c:f>India!$AU$34:$AU$66</c:f>
              <c:numCache>
                <c:formatCode>0.0</c:formatCode>
                <c:ptCount val="33"/>
                <c:pt idx="0">
                  <c:v>5.3554926910869511</c:v>
                </c:pt>
                <c:pt idx="1">
                  <c:v>7.0406174851817322</c:v>
                </c:pt>
                <c:pt idx="2">
                  <c:v>4.9970052914804324</c:v>
                </c:pt>
                <c:pt idx="3">
                  <c:v>4.4422244704438913</c:v>
                </c:pt>
                <c:pt idx="4">
                  <c:v>6.345373092946784</c:v>
                </c:pt>
                <c:pt idx="5">
                  <c:v>7.1286610639014825</c:v>
                </c:pt>
                <c:pt idx="6">
                  <c:v>6.310492177738074</c:v>
                </c:pt>
                <c:pt idx="7">
                  <c:v>4.55551063875573</c:v>
                </c:pt>
                <c:pt idx="8">
                  <c:v>7.7473466640118422</c:v>
                </c:pt>
                <c:pt idx="9">
                  <c:v>8.4533864817447419</c:v>
                </c:pt>
                <c:pt idx="10">
                  <c:v>6.137059397215439</c:v>
                </c:pt>
                <c:pt idx="11">
                  <c:v>6.3882278319470061</c:v>
                </c:pt>
                <c:pt idx="12">
                  <c:v>7.6998532420953305</c:v>
                </c:pt>
                <c:pt idx="13">
                  <c:v>8.3580946899067232</c:v>
                </c:pt>
                <c:pt idx="14">
                  <c:v>7.3257258014762394</c:v>
                </c:pt>
                <c:pt idx="15">
                  <c:v>8.7183012151486103</c:v>
                </c:pt>
                <c:pt idx="16">
                  <c:v>9.3170838955628312</c:v>
                </c:pt>
                <c:pt idx="17">
                  <c:v>8.2913290962823414</c:v>
                </c:pt>
                <c:pt idx="18">
                  <c:v>7.5316522238893739</c:v>
                </c:pt>
                <c:pt idx="19">
                  <c:v>6.8288618799590655</c:v>
                </c:pt>
                <c:pt idx="20">
                  <c:v>5.4835805393073027</c:v>
                </c:pt>
                <c:pt idx="21">
                  <c:v>6.1102704249491895</c:v>
                </c:pt>
                <c:pt idx="22">
                  <c:v>7.0730128626256326</c:v>
                </c:pt>
                <c:pt idx="23">
                  <c:v>7.6328089670703356</c:v>
                </c:pt>
                <c:pt idx="24">
                  <c:v>6.9497112297110588</c:v>
                </c:pt>
                <c:pt idx="25">
                  <c:v>6.0566773171432882</c:v>
                </c:pt>
                <c:pt idx="26">
                  <c:v>5.6237725251720851</c:v>
                </c:pt>
                <c:pt idx="27">
                  <c:v>5.5501262161703622</c:v>
                </c:pt>
                <c:pt idx="28">
                  <c:v>5.3926581686658066</c:v>
                </c:pt>
                <c:pt idx="29">
                  <c:v>4.8477104211200359</c:v>
                </c:pt>
                <c:pt idx="30">
                  <c:v>4.4823085509454437</c:v>
                </c:pt>
              </c:numCache>
            </c:numRef>
          </c:val>
          <c:smooth val="0"/>
          <c:extLst>
            <c:ext xmlns:c16="http://schemas.microsoft.com/office/drawing/2014/chart" uri="{C3380CC4-5D6E-409C-BE32-E72D297353CC}">
              <c16:uniqueId val="{00000000-7C11-4F44-9447-5722A9A0A8A1}"/>
            </c:ext>
          </c:extLst>
        </c:ser>
        <c:dLbls>
          <c:showLegendKey val="0"/>
          <c:showVal val="0"/>
          <c:showCatName val="0"/>
          <c:showSerName val="0"/>
          <c:showPercent val="0"/>
          <c:showBubbleSize val="0"/>
        </c:dLbls>
        <c:marker val="1"/>
        <c:smooth val="0"/>
        <c:axId val="913009408"/>
        <c:axId val="913013344"/>
      </c:lineChart>
      <c:lineChart>
        <c:grouping val="standard"/>
        <c:varyColors val="0"/>
        <c:ser>
          <c:idx val="1"/>
          <c:order val="1"/>
          <c:tx>
            <c:strRef>
              <c:f>India!$BK$3</c:f>
              <c:strCache>
                <c:ptCount val="1"/>
                <c:pt idx="0">
                  <c:v>Optimised Z score, rhs</c:v>
                </c:pt>
              </c:strCache>
            </c:strRef>
          </c:tx>
          <c:spPr>
            <a:ln w="28575" cap="rnd">
              <a:solidFill>
                <a:srgbClr val="C00000"/>
              </a:solidFill>
              <a:round/>
            </a:ln>
            <a:effectLst/>
          </c:spPr>
          <c:marker>
            <c:symbol val="none"/>
          </c:marker>
          <c:cat>
            <c:numRef>
              <c:f>India!$AT$34:$AT$66</c:f>
              <c:numCache>
                <c:formatCode>mmm\-yy</c:formatCode>
                <c:ptCount val="33"/>
                <c:pt idx="0">
                  <c:v>41061</c:v>
                </c:pt>
                <c:pt idx="1">
                  <c:v>41153</c:v>
                </c:pt>
                <c:pt idx="2">
                  <c:v>41244</c:v>
                </c:pt>
                <c:pt idx="3">
                  <c:v>41334</c:v>
                </c:pt>
                <c:pt idx="4">
                  <c:v>41426</c:v>
                </c:pt>
                <c:pt idx="5">
                  <c:v>41518</c:v>
                </c:pt>
                <c:pt idx="6">
                  <c:v>41609</c:v>
                </c:pt>
                <c:pt idx="7">
                  <c:v>41699</c:v>
                </c:pt>
                <c:pt idx="8">
                  <c:v>41791</c:v>
                </c:pt>
                <c:pt idx="9">
                  <c:v>41883</c:v>
                </c:pt>
                <c:pt idx="10">
                  <c:v>41974</c:v>
                </c:pt>
                <c:pt idx="11">
                  <c:v>42064</c:v>
                </c:pt>
                <c:pt idx="12">
                  <c:v>42156</c:v>
                </c:pt>
                <c:pt idx="13">
                  <c:v>42248</c:v>
                </c:pt>
                <c:pt idx="14">
                  <c:v>42339</c:v>
                </c:pt>
                <c:pt idx="15">
                  <c:v>42430</c:v>
                </c:pt>
                <c:pt idx="16">
                  <c:v>42522</c:v>
                </c:pt>
                <c:pt idx="17">
                  <c:v>42614</c:v>
                </c:pt>
                <c:pt idx="18">
                  <c:v>42705</c:v>
                </c:pt>
                <c:pt idx="19">
                  <c:v>42795</c:v>
                </c:pt>
                <c:pt idx="20">
                  <c:v>42887</c:v>
                </c:pt>
                <c:pt idx="21">
                  <c:v>42979</c:v>
                </c:pt>
                <c:pt idx="22">
                  <c:v>43070</c:v>
                </c:pt>
                <c:pt idx="23">
                  <c:v>43160</c:v>
                </c:pt>
                <c:pt idx="24">
                  <c:v>43252</c:v>
                </c:pt>
                <c:pt idx="25">
                  <c:v>43344</c:v>
                </c:pt>
                <c:pt idx="26">
                  <c:v>43435</c:v>
                </c:pt>
                <c:pt idx="27">
                  <c:v>43525</c:v>
                </c:pt>
                <c:pt idx="28">
                  <c:v>43617</c:v>
                </c:pt>
                <c:pt idx="29">
                  <c:v>43709</c:v>
                </c:pt>
                <c:pt idx="30">
                  <c:v>43800</c:v>
                </c:pt>
                <c:pt idx="31">
                  <c:v>43891</c:v>
                </c:pt>
                <c:pt idx="32">
                  <c:v>43983</c:v>
                </c:pt>
              </c:numCache>
            </c:numRef>
          </c:cat>
          <c:val>
            <c:numRef>
              <c:f>India!$BK$34:$BK$66</c:f>
              <c:numCache>
                <c:formatCode>0.00</c:formatCode>
                <c:ptCount val="33"/>
                <c:pt idx="0">
                  <c:v>2.0059675877445282E-2</c:v>
                </c:pt>
                <c:pt idx="1">
                  <c:v>-0.22462733294428749</c:v>
                </c:pt>
                <c:pt idx="2">
                  <c:v>-0.77675022301946062</c:v>
                </c:pt>
                <c:pt idx="3">
                  <c:v>-2.1018367444595025</c:v>
                </c:pt>
                <c:pt idx="4">
                  <c:v>-0.16834231352191245</c:v>
                </c:pt>
                <c:pt idx="5">
                  <c:v>0.24308819858980568</c:v>
                </c:pt>
                <c:pt idx="6">
                  <c:v>0.16355849058313668</c:v>
                </c:pt>
                <c:pt idx="7">
                  <c:v>-0.39560990706239185</c:v>
                </c:pt>
                <c:pt idx="8">
                  <c:v>0.69922449969516398</c:v>
                </c:pt>
                <c:pt idx="9">
                  <c:v>0.25018658000102012</c:v>
                </c:pt>
                <c:pt idx="10">
                  <c:v>0.2778567290390544</c:v>
                </c:pt>
                <c:pt idx="11">
                  <c:v>0.22442092634707339</c:v>
                </c:pt>
                <c:pt idx="12">
                  <c:v>0.67473402812719163</c:v>
                </c:pt>
                <c:pt idx="13">
                  <c:v>1.0538641472626471</c:v>
                </c:pt>
                <c:pt idx="14">
                  <c:v>1.0629234740038023</c:v>
                </c:pt>
                <c:pt idx="15">
                  <c:v>1.7944750169422901</c:v>
                </c:pt>
                <c:pt idx="16">
                  <c:v>1.4072719456655012</c:v>
                </c:pt>
                <c:pt idx="17">
                  <c:v>1.4482871286481516</c:v>
                </c:pt>
                <c:pt idx="18">
                  <c:v>0.46822966215415235</c:v>
                </c:pt>
                <c:pt idx="19">
                  <c:v>-0.36358059556341465</c:v>
                </c:pt>
                <c:pt idx="20">
                  <c:v>-2.5101991799898041E-2</c:v>
                </c:pt>
                <c:pt idx="21">
                  <c:v>5.7889237061341851E-2</c:v>
                </c:pt>
                <c:pt idx="22">
                  <c:v>0.71588433001469687</c:v>
                </c:pt>
                <c:pt idx="23">
                  <c:v>0.54366692257209759</c:v>
                </c:pt>
                <c:pt idx="24">
                  <c:v>0.48077713784925336</c:v>
                </c:pt>
                <c:pt idx="25">
                  <c:v>-0.14402790788434072</c:v>
                </c:pt>
                <c:pt idx="26">
                  <c:v>-0.69827134294638527</c:v>
                </c:pt>
                <c:pt idx="27">
                  <c:v>-0.47010143772461477</c:v>
                </c:pt>
                <c:pt idx="28">
                  <c:v>-0.63154540289855254</c:v>
                </c:pt>
                <c:pt idx="29">
                  <c:v>-1.2265158239297775</c:v>
                </c:pt>
                <c:pt idx="30">
                  <c:v>-0.90375790212573981</c:v>
                </c:pt>
                <c:pt idx="31">
                  <c:v>-1.9567736542151219</c:v>
                </c:pt>
                <c:pt idx="32">
                  <c:v>-2.4808734304247295</c:v>
                </c:pt>
              </c:numCache>
            </c:numRef>
          </c:val>
          <c:smooth val="0"/>
          <c:extLst>
            <c:ext xmlns:c16="http://schemas.microsoft.com/office/drawing/2014/chart" uri="{C3380CC4-5D6E-409C-BE32-E72D297353CC}">
              <c16:uniqueId val="{00000001-7C11-4F44-9447-5722A9A0A8A1}"/>
            </c:ext>
          </c:extLst>
        </c:ser>
        <c:dLbls>
          <c:showLegendKey val="0"/>
          <c:showVal val="0"/>
          <c:showCatName val="0"/>
          <c:showSerName val="0"/>
          <c:showPercent val="0"/>
          <c:showBubbleSize val="0"/>
        </c:dLbls>
        <c:marker val="1"/>
        <c:smooth val="0"/>
        <c:axId val="737294328"/>
        <c:axId val="737287440"/>
      </c:lineChart>
      <c:dateAx>
        <c:axId val="913009408"/>
        <c:scaling>
          <c:orientation val="minMax"/>
          <c:min val="41699"/>
        </c:scaling>
        <c:delete val="0"/>
        <c:axPos val="b"/>
        <c:majorGridlines>
          <c:spPr>
            <a:ln w="9525" cap="flat" cmpd="sng" algn="ctr">
              <a:solidFill>
                <a:srgbClr val="D9D9D9"/>
              </a:solidFill>
              <a:round/>
            </a:ln>
            <a:effectLst/>
          </c:spPr>
        </c:majorGridlines>
        <c:numFmt formatCode="yyyy" sourceLinked="0"/>
        <c:majorTickMark val="out"/>
        <c:minorTickMark val="none"/>
        <c:tickLblPos val="low"/>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913013344"/>
        <c:crosses val="autoZero"/>
        <c:auto val="1"/>
        <c:lblOffset val="100"/>
        <c:baseTimeUnit val="months"/>
        <c:majorUnit val="1"/>
        <c:majorTimeUnit val="years"/>
      </c:dateAx>
      <c:valAx>
        <c:axId val="913013344"/>
        <c:scaling>
          <c:orientation val="minMax"/>
          <c:max val="10"/>
          <c:min val="2"/>
        </c:scaling>
        <c:delete val="0"/>
        <c:axPos val="l"/>
        <c:majorGridlines>
          <c:spPr>
            <a:ln w="9525" cap="flat" cmpd="sng" algn="ctr">
              <a:solidFill>
                <a:schemeClr val="tx1">
                  <a:lumMod val="15000"/>
                  <a:lumOff val="85000"/>
                </a:schemeClr>
              </a:solidFill>
              <a:round/>
            </a:ln>
            <a:effectLst/>
          </c:spPr>
        </c:majorGridlines>
        <c:title>
          <c:tx>
            <c:rich>
              <a:bodyPr rot="0" spcFirstLastPara="1" vertOverflow="ellipsis" wrap="square" anchor="ctr" anchorCtr="1"/>
              <a:lstStyle/>
              <a:p>
                <a:pPr>
                  <a:defRPr sz="1000" b="0" i="0" u="none" strike="noStrike" kern="1200" baseline="0">
                    <a:solidFill>
                      <a:schemeClr val="tx1"/>
                    </a:solidFill>
                    <a:latin typeface="+mn-lt"/>
                    <a:ea typeface="+mn-ea"/>
                    <a:cs typeface="+mn-cs"/>
                  </a:defRPr>
                </a:pPr>
                <a:r>
                  <a:rPr lang="en-IN"/>
                  <a:t>%yoy</a:t>
                </a:r>
              </a:p>
            </c:rich>
          </c:tx>
          <c:layout>
            <c:manualLayout>
              <c:xMode val="edge"/>
              <c:yMode val="edge"/>
              <c:x val="3.3283607681755832E-2"/>
              <c:y val="8.5231220657276993E-2"/>
            </c:manualLayout>
          </c:layout>
          <c:overlay val="0"/>
          <c:spPr>
            <a:noFill/>
            <a:ln>
              <a:noFill/>
            </a:ln>
            <a:effectLst/>
          </c:spPr>
          <c:txPr>
            <a:bodyPr rot="0" spcFirstLastPara="1" vertOverflow="ellipsis" wrap="square" anchor="ctr" anchorCtr="1"/>
            <a:lstStyle/>
            <a:p>
              <a:pPr>
                <a:defRPr sz="1000" b="0" i="0" u="none" strike="noStrike" kern="1200" baseline="0">
                  <a:solidFill>
                    <a:schemeClr val="tx1"/>
                  </a:solidFill>
                  <a:latin typeface="+mn-lt"/>
                  <a:ea typeface="+mn-ea"/>
                  <a:cs typeface="+mn-cs"/>
                </a:defRPr>
              </a:pPr>
              <a:endParaRPr lang="en-US"/>
            </a:p>
          </c:txPr>
        </c:title>
        <c:numFmt formatCode="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913009408"/>
        <c:crosses val="autoZero"/>
        <c:crossBetween val="between"/>
        <c:majorUnit val="1"/>
      </c:valAx>
      <c:valAx>
        <c:axId val="737287440"/>
        <c:scaling>
          <c:orientation val="minMax"/>
          <c:max val="2.5"/>
          <c:min val="-3"/>
        </c:scaling>
        <c:delete val="0"/>
        <c:axPos val="r"/>
        <c:title>
          <c:tx>
            <c:rich>
              <a:bodyPr rot="0" spcFirstLastPara="1" vertOverflow="ellipsis" wrap="square" anchor="ctr" anchorCtr="1"/>
              <a:lstStyle/>
              <a:p>
                <a:pPr>
                  <a:defRPr sz="1000" b="0" i="0" u="none" strike="noStrike" kern="1200" baseline="0">
                    <a:solidFill>
                      <a:schemeClr val="tx1"/>
                    </a:solidFill>
                    <a:latin typeface="+mn-lt"/>
                    <a:ea typeface="+mn-ea"/>
                    <a:cs typeface="+mn-cs"/>
                  </a:defRPr>
                </a:pPr>
                <a:r>
                  <a:rPr lang="en-IN">
                    <a:solidFill>
                      <a:sysClr val="windowText" lastClr="000000"/>
                    </a:solidFill>
                  </a:rPr>
                  <a:t>Z score, 3mma</a:t>
                </a:r>
              </a:p>
            </c:rich>
          </c:tx>
          <c:layout>
            <c:manualLayout>
              <c:xMode val="edge"/>
              <c:yMode val="edge"/>
              <c:x val="0.79828497942386833"/>
              <c:y val="3.925430359937402E-2"/>
            </c:manualLayout>
          </c:layout>
          <c:overlay val="0"/>
          <c:spPr>
            <a:noFill/>
            <a:ln>
              <a:noFill/>
            </a:ln>
            <a:effectLst/>
          </c:spPr>
          <c:txPr>
            <a:bodyPr rot="0" spcFirstLastPara="1" vertOverflow="ellipsis" wrap="square" anchor="ctr" anchorCtr="1"/>
            <a:lstStyle/>
            <a:p>
              <a:pPr>
                <a:defRPr sz="1000" b="0" i="0" u="none" strike="noStrike" kern="1200" baseline="0">
                  <a:solidFill>
                    <a:schemeClr val="tx1"/>
                  </a:solidFill>
                  <a:latin typeface="+mn-lt"/>
                  <a:ea typeface="+mn-ea"/>
                  <a:cs typeface="+mn-cs"/>
                </a:defRPr>
              </a:pPr>
              <a:endParaRPr lang="en-US"/>
            </a:p>
          </c:txPr>
        </c:title>
        <c:numFmt formatCode="0.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37294328"/>
        <c:crosses val="max"/>
        <c:crossBetween val="between"/>
      </c:valAx>
      <c:dateAx>
        <c:axId val="737294328"/>
        <c:scaling>
          <c:orientation val="minMax"/>
        </c:scaling>
        <c:delete val="1"/>
        <c:axPos val="b"/>
        <c:numFmt formatCode="mmm\-yy" sourceLinked="1"/>
        <c:majorTickMark val="out"/>
        <c:minorTickMark val="none"/>
        <c:tickLblPos val="nextTo"/>
        <c:crossAx val="737287440"/>
        <c:crosses val="autoZero"/>
        <c:auto val="1"/>
        <c:lblOffset val="100"/>
        <c:baseTimeUnit val="months"/>
      </c:dateAx>
      <c:spPr>
        <a:noFill/>
        <a:ln>
          <a:noFill/>
        </a:ln>
        <a:effectLst/>
      </c:spPr>
    </c:plotArea>
    <c:legend>
      <c:legendPos val="t"/>
      <c:layout>
        <c:manualLayout>
          <c:xMode val="edge"/>
          <c:yMode val="edge"/>
          <c:x val="0.14695370370370373"/>
          <c:y val="0.1132394366197183"/>
          <c:w val="0.63222942386831271"/>
          <c:h val="0.1142300469483568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solidFill>
            <a:schemeClr val="tx1"/>
          </a:solidFill>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9787334275523245E-2"/>
          <c:y val="0.17384741784037558"/>
          <c:w val="0.89128432910383248"/>
          <c:h val="0.71600039123630665"/>
        </c:manualLayout>
      </c:layout>
      <c:lineChart>
        <c:grouping val="standard"/>
        <c:varyColors val="0"/>
        <c:ser>
          <c:idx val="0"/>
          <c:order val="0"/>
          <c:tx>
            <c:strRef>
              <c:f>India!$BR$4</c:f>
              <c:strCache>
                <c:ptCount val="1"/>
                <c:pt idx="0">
                  <c:v>Real GDP,lhs</c:v>
                </c:pt>
              </c:strCache>
            </c:strRef>
          </c:tx>
          <c:spPr>
            <a:ln w="28575" cap="rnd">
              <a:solidFill>
                <a:schemeClr val="tx1"/>
              </a:solidFill>
              <a:round/>
            </a:ln>
            <a:effectLst/>
          </c:spPr>
          <c:marker>
            <c:symbol val="none"/>
          </c:marker>
          <c:cat>
            <c:numRef>
              <c:f>India!$AT$34:$AT$66</c:f>
              <c:numCache>
                <c:formatCode>mmm\-yy</c:formatCode>
                <c:ptCount val="33"/>
                <c:pt idx="0">
                  <c:v>41061</c:v>
                </c:pt>
                <c:pt idx="1">
                  <c:v>41153</c:v>
                </c:pt>
                <c:pt idx="2">
                  <c:v>41244</c:v>
                </c:pt>
                <c:pt idx="3">
                  <c:v>41334</c:v>
                </c:pt>
                <c:pt idx="4">
                  <c:v>41426</c:v>
                </c:pt>
                <c:pt idx="5">
                  <c:v>41518</c:v>
                </c:pt>
                <c:pt idx="6">
                  <c:v>41609</c:v>
                </c:pt>
                <c:pt idx="7">
                  <c:v>41699</c:v>
                </c:pt>
                <c:pt idx="8">
                  <c:v>41791</c:v>
                </c:pt>
                <c:pt idx="9">
                  <c:v>41883</c:v>
                </c:pt>
                <c:pt idx="10">
                  <c:v>41974</c:v>
                </c:pt>
                <c:pt idx="11">
                  <c:v>42064</c:v>
                </c:pt>
                <c:pt idx="12">
                  <c:v>42156</c:v>
                </c:pt>
                <c:pt idx="13">
                  <c:v>42248</c:v>
                </c:pt>
                <c:pt idx="14">
                  <c:v>42339</c:v>
                </c:pt>
                <c:pt idx="15">
                  <c:v>42430</c:v>
                </c:pt>
                <c:pt idx="16">
                  <c:v>42522</c:v>
                </c:pt>
                <c:pt idx="17">
                  <c:v>42614</c:v>
                </c:pt>
                <c:pt idx="18">
                  <c:v>42705</c:v>
                </c:pt>
                <c:pt idx="19">
                  <c:v>42795</c:v>
                </c:pt>
                <c:pt idx="20">
                  <c:v>42887</c:v>
                </c:pt>
                <c:pt idx="21">
                  <c:v>42979</c:v>
                </c:pt>
                <c:pt idx="22">
                  <c:v>43070</c:v>
                </c:pt>
                <c:pt idx="23">
                  <c:v>43160</c:v>
                </c:pt>
                <c:pt idx="24">
                  <c:v>43252</c:v>
                </c:pt>
                <c:pt idx="25">
                  <c:v>43344</c:v>
                </c:pt>
                <c:pt idx="26">
                  <c:v>43435</c:v>
                </c:pt>
                <c:pt idx="27">
                  <c:v>43525</c:v>
                </c:pt>
                <c:pt idx="28">
                  <c:v>43617</c:v>
                </c:pt>
                <c:pt idx="29">
                  <c:v>43709</c:v>
                </c:pt>
                <c:pt idx="30">
                  <c:v>43800</c:v>
                </c:pt>
                <c:pt idx="31">
                  <c:v>43891</c:v>
                </c:pt>
                <c:pt idx="32">
                  <c:v>43983</c:v>
                </c:pt>
              </c:numCache>
            </c:numRef>
          </c:cat>
          <c:val>
            <c:numRef>
              <c:f>India!$BS$34:$BS$66</c:f>
              <c:numCache>
                <c:formatCode>0.0</c:formatCode>
                <c:ptCount val="33"/>
                <c:pt idx="0">
                  <c:v>4.8676795347598789</c:v>
                </c:pt>
                <c:pt idx="1">
                  <c:v>7.4931688453984551</c:v>
                </c:pt>
                <c:pt idx="2">
                  <c:v>5.3763916693328282</c:v>
                </c:pt>
                <c:pt idx="3">
                  <c:v>4.2960104056866077</c:v>
                </c:pt>
                <c:pt idx="4">
                  <c:v>6.4470986278644711</c:v>
                </c:pt>
                <c:pt idx="5">
                  <c:v>7.3377487488208892</c:v>
                </c:pt>
                <c:pt idx="6">
                  <c:v>6.5349826132897322</c:v>
                </c:pt>
                <c:pt idx="7">
                  <c:v>5.3428990705224617</c:v>
                </c:pt>
                <c:pt idx="8">
                  <c:v>8.0239630187076827</c:v>
                </c:pt>
                <c:pt idx="9">
                  <c:v>8.7041091699840596</c:v>
                </c:pt>
                <c:pt idx="10">
                  <c:v>5.922736183527384</c:v>
                </c:pt>
                <c:pt idx="11">
                  <c:v>7.1121623343412503</c:v>
                </c:pt>
                <c:pt idx="12">
                  <c:v>7.5925447035048554</c:v>
                </c:pt>
                <c:pt idx="13">
                  <c:v>8.0338059121851249</c:v>
                </c:pt>
                <c:pt idx="14">
                  <c:v>7.1974324717695657</c:v>
                </c:pt>
                <c:pt idx="15">
                  <c:v>9.0886826343728586</c:v>
                </c:pt>
                <c:pt idx="16">
                  <c:v>8.6798025090622399</c:v>
                </c:pt>
                <c:pt idx="17">
                  <c:v>9.6698086453955376</c:v>
                </c:pt>
                <c:pt idx="18">
                  <c:v>8.5754936093980945</c:v>
                </c:pt>
                <c:pt idx="19">
                  <c:v>6.2893277567760393</c:v>
                </c:pt>
                <c:pt idx="20">
                  <c:v>5.7834586348509252</c:v>
                </c:pt>
                <c:pt idx="21">
                  <c:v>6.4668130960018679</c:v>
                </c:pt>
                <c:pt idx="22">
                  <c:v>7.6366289408996018</c:v>
                </c:pt>
                <c:pt idx="23">
                  <c:v>8.1788237232607219</c:v>
                </c:pt>
                <c:pt idx="24">
                  <c:v>7.0965823057572095</c:v>
                </c:pt>
                <c:pt idx="25">
                  <c:v>6.2028388014585847</c:v>
                </c:pt>
                <c:pt idx="26">
                  <c:v>5.5880359917629834</c:v>
                </c:pt>
                <c:pt idx="27">
                  <c:v>5.6692993499180488</c:v>
                </c:pt>
                <c:pt idx="28">
                  <c:v>5.6071883627627273</c:v>
                </c:pt>
                <c:pt idx="29">
                  <c:v>5.0867103422460849</c:v>
                </c:pt>
                <c:pt idx="30">
                  <c:v>4.7133836773344724</c:v>
                </c:pt>
              </c:numCache>
            </c:numRef>
          </c:val>
          <c:smooth val="0"/>
          <c:extLst>
            <c:ext xmlns:c16="http://schemas.microsoft.com/office/drawing/2014/chart" uri="{C3380CC4-5D6E-409C-BE32-E72D297353CC}">
              <c16:uniqueId val="{00000000-25E0-4768-A429-1089C6F9B8BF}"/>
            </c:ext>
          </c:extLst>
        </c:ser>
        <c:dLbls>
          <c:showLegendKey val="0"/>
          <c:showVal val="0"/>
          <c:showCatName val="0"/>
          <c:showSerName val="0"/>
          <c:showPercent val="0"/>
          <c:showBubbleSize val="0"/>
        </c:dLbls>
        <c:marker val="1"/>
        <c:smooth val="0"/>
        <c:axId val="913009408"/>
        <c:axId val="913013344"/>
      </c:lineChart>
      <c:lineChart>
        <c:grouping val="standard"/>
        <c:varyColors val="0"/>
        <c:ser>
          <c:idx val="1"/>
          <c:order val="1"/>
          <c:tx>
            <c:strRef>
              <c:f>India!$BU$4</c:f>
              <c:strCache>
                <c:ptCount val="1"/>
                <c:pt idx="0">
                  <c:v>Optimised Z score, rhs</c:v>
                </c:pt>
              </c:strCache>
            </c:strRef>
          </c:tx>
          <c:spPr>
            <a:ln w="28575" cap="rnd">
              <a:solidFill>
                <a:srgbClr val="C00000"/>
              </a:solidFill>
              <a:round/>
            </a:ln>
            <a:effectLst/>
          </c:spPr>
          <c:marker>
            <c:symbol val="none"/>
          </c:marker>
          <c:cat>
            <c:numRef>
              <c:f>India!$AT$34:$AT$66</c:f>
              <c:numCache>
                <c:formatCode>mmm\-yy</c:formatCode>
                <c:ptCount val="33"/>
                <c:pt idx="0">
                  <c:v>41061</c:v>
                </c:pt>
                <c:pt idx="1">
                  <c:v>41153</c:v>
                </c:pt>
                <c:pt idx="2">
                  <c:v>41244</c:v>
                </c:pt>
                <c:pt idx="3">
                  <c:v>41334</c:v>
                </c:pt>
                <c:pt idx="4">
                  <c:v>41426</c:v>
                </c:pt>
                <c:pt idx="5">
                  <c:v>41518</c:v>
                </c:pt>
                <c:pt idx="6">
                  <c:v>41609</c:v>
                </c:pt>
                <c:pt idx="7">
                  <c:v>41699</c:v>
                </c:pt>
                <c:pt idx="8">
                  <c:v>41791</c:v>
                </c:pt>
                <c:pt idx="9">
                  <c:v>41883</c:v>
                </c:pt>
                <c:pt idx="10">
                  <c:v>41974</c:v>
                </c:pt>
                <c:pt idx="11">
                  <c:v>42064</c:v>
                </c:pt>
                <c:pt idx="12">
                  <c:v>42156</c:v>
                </c:pt>
                <c:pt idx="13">
                  <c:v>42248</c:v>
                </c:pt>
                <c:pt idx="14">
                  <c:v>42339</c:v>
                </c:pt>
                <c:pt idx="15">
                  <c:v>42430</c:v>
                </c:pt>
                <c:pt idx="16">
                  <c:v>42522</c:v>
                </c:pt>
                <c:pt idx="17">
                  <c:v>42614</c:v>
                </c:pt>
                <c:pt idx="18">
                  <c:v>42705</c:v>
                </c:pt>
                <c:pt idx="19">
                  <c:v>42795</c:v>
                </c:pt>
                <c:pt idx="20">
                  <c:v>42887</c:v>
                </c:pt>
                <c:pt idx="21">
                  <c:v>42979</c:v>
                </c:pt>
                <c:pt idx="22">
                  <c:v>43070</c:v>
                </c:pt>
                <c:pt idx="23">
                  <c:v>43160</c:v>
                </c:pt>
                <c:pt idx="24">
                  <c:v>43252</c:v>
                </c:pt>
                <c:pt idx="25">
                  <c:v>43344</c:v>
                </c:pt>
                <c:pt idx="26">
                  <c:v>43435</c:v>
                </c:pt>
                <c:pt idx="27">
                  <c:v>43525</c:v>
                </c:pt>
                <c:pt idx="28">
                  <c:v>43617</c:v>
                </c:pt>
                <c:pt idx="29">
                  <c:v>43709</c:v>
                </c:pt>
                <c:pt idx="30">
                  <c:v>43800</c:v>
                </c:pt>
                <c:pt idx="31">
                  <c:v>43891</c:v>
                </c:pt>
                <c:pt idx="32">
                  <c:v>43983</c:v>
                </c:pt>
              </c:numCache>
            </c:numRef>
          </c:cat>
          <c:val>
            <c:numRef>
              <c:f>India!$BU$34:$BU$66</c:f>
              <c:numCache>
                <c:formatCode>0.00</c:formatCode>
                <c:ptCount val="33"/>
                <c:pt idx="0">
                  <c:v>0.31853948658434572</c:v>
                </c:pt>
                <c:pt idx="1">
                  <c:v>-0.11847989701110809</c:v>
                </c:pt>
                <c:pt idx="2">
                  <c:v>-0.80969035054260874</c:v>
                </c:pt>
                <c:pt idx="3">
                  <c:v>-2.1618664562724836</c:v>
                </c:pt>
                <c:pt idx="4">
                  <c:v>-0.41671750465540258</c:v>
                </c:pt>
                <c:pt idx="5">
                  <c:v>0.21776855934870482</c:v>
                </c:pt>
                <c:pt idx="6">
                  <c:v>0.29123408325241895</c:v>
                </c:pt>
                <c:pt idx="7">
                  <c:v>-0.11148568882005339</c:v>
                </c:pt>
                <c:pt idx="8">
                  <c:v>1.129254904331731</c:v>
                </c:pt>
                <c:pt idx="9">
                  <c:v>0.43848073906857798</c:v>
                </c:pt>
                <c:pt idx="10">
                  <c:v>-8.8055893861215942E-2</c:v>
                </c:pt>
                <c:pt idx="11">
                  <c:v>0.28415777487500865</c:v>
                </c:pt>
                <c:pt idx="12">
                  <c:v>0.5910084170757085</c:v>
                </c:pt>
                <c:pt idx="13">
                  <c:v>1.1431020375987329</c:v>
                </c:pt>
                <c:pt idx="14">
                  <c:v>0.86147698531568406</c:v>
                </c:pt>
                <c:pt idx="15">
                  <c:v>1.7701065675227869</c:v>
                </c:pt>
                <c:pt idx="16">
                  <c:v>1.0337022087776746</c:v>
                </c:pt>
                <c:pt idx="17">
                  <c:v>1.6992400236317895</c:v>
                </c:pt>
                <c:pt idx="18">
                  <c:v>0.79814014502643371</c:v>
                </c:pt>
                <c:pt idx="19">
                  <c:v>-0.39467664567222138</c:v>
                </c:pt>
                <c:pt idx="20">
                  <c:v>2.1809912794692077E-2</c:v>
                </c:pt>
                <c:pt idx="21">
                  <c:v>0.13203984092272858</c:v>
                </c:pt>
                <c:pt idx="22">
                  <c:v>0.80411112410577135</c:v>
                </c:pt>
                <c:pt idx="23">
                  <c:v>0.76980291178796167</c:v>
                </c:pt>
                <c:pt idx="24">
                  <c:v>0.49511708820910949</c:v>
                </c:pt>
                <c:pt idx="25">
                  <c:v>-0.3945219399288456</c:v>
                </c:pt>
                <c:pt idx="26">
                  <c:v>-0.79105079982414406</c:v>
                </c:pt>
                <c:pt idx="27">
                  <c:v>-0.38907448248155579</c:v>
                </c:pt>
                <c:pt idx="28">
                  <c:v>-0.55877216567883936</c:v>
                </c:pt>
                <c:pt idx="29">
                  <c:v>-1.0493468655609561</c:v>
                </c:pt>
                <c:pt idx="30">
                  <c:v>-1.0368817880989183</c:v>
                </c:pt>
                <c:pt idx="31">
                  <c:v>-2.1841822178957857</c:v>
                </c:pt>
                <c:pt idx="32">
                  <c:v>-2.9039208748950958</c:v>
                </c:pt>
              </c:numCache>
            </c:numRef>
          </c:val>
          <c:smooth val="0"/>
          <c:extLst>
            <c:ext xmlns:c16="http://schemas.microsoft.com/office/drawing/2014/chart" uri="{C3380CC4-5D6E-409C-BE32-E72D297353CC}">
              <c16:uniqueId val="{00000001-25E0-4768-A429-1089C6F9B8BF}"/>
            </c:ext>
          </c:extLst>
        </c:ser>
        <c:dLbls>
          <c:showLegendKey val="0"/>
          <c:showVal val="0"/>
          <c:showCatName val="0"/>
          <c:showSerName val="0"/>
          <c:showPercent val="0"/>
          <c:showBubbleSize val="0"/>
        </c:dLbls>
        <c:marker val="1"/>
        <c:smooth val="0"/>
        <c:axId val="737294328"/>
        <c:axId val="737287440"/>
      </c:lineChart>
      <c:dateAx>
        <c:axId val="913009408"/>
        <c:scaling>
          <c:orientation val="minMax"/>
          <c:min val="41699"/>
        </c:scaling>
        <c:delete val="0"/>
        <c:axPos val="b"/>
        <c:majorGridlines>
          <c:spPr>
            <a:ln w="9525" cap="flat" cmpd="sng" algn="ctr">
              <a:solidFill>
                <a:srgbClr val="D9D9D9"/>
              </a:solidFill>
              <a:round/>
            </a:ln>
            <a:effectLst/>
          </c:spPr>
        </c:majorGridlines>
        <c:numFmt formatCode="yyyy" sourceLinked="0"/>
        <c:majorTickMark val="out"/>
        <c:minorTickMark val="none"/>
        <c:tickLblPos val="low"/>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913013344"/>
        <c:crosses val="autoZero"/>
        <c:auto val="1"/>
        <c:lblOffset val="100"/>
        <c:baseTimeUnit val="months"/>
        <c:majorUnit val="1"/>
        <c:majorTimeUnit val="years"/>
      </c:dateAx>
      <c:valAx>
        <c:axId val="913013344"/>
        <c:scaling>
          <c:orientation val="minMax"/>
          <c:max val="10"/>
          <c:min val="4"/>
        </c:scaling>
        <c:delete val="0"/>
        <c:axPos val="l"/>
        <c:majorGridlines>
          <c:spPr>
            <a:ln w="9525" cap="flat" cmpd="sng" algn="ctr">
              <a:solidFill>
                <a:schemeClr val="tx1">
                  <a:lumMod val="15000"/>
                  <a:lumOff val="85000"/>
                </a:schemeClr>
              </a:solidFill>
              <a:round/>
            </a:ln>
            <a:effectLst/>
          </c:spPr>
        </c:majorGridlines>
        <c:title>
          <c:tx>
            <c:rich>
              <a:bodyPr rot="0" spcFirstLastPara="1" vertOverflow="ellipsis" wrap="square" anchor="ctr" anchorCtr="1"/>
              <a:lstStyle/>
              <a:p>
                <a:pPr>
                  <a:defRPr sz="1000" b="0" i="0" u="none" strike="noStrike" kern="1200" baseline="0">
                    <a:solidFill>
                      <a:schemeClr val="tx1"/>
                    </a:solidFill>
                    <a:latin typeface="+mn-lt"/>
                    <a:ea typeface="+mn-ea"/>
                    <a:cs typeface="+mn-cs"/>
                  </a:defRPr>
                </a:pPr>
                <a:r>
                  <a:rPr lang="en-IN"/>
                  <a:t>%yoy</a:t>
                </a:r>
              </a:p>
            </c:rich>
          </c:tx>
          <c:layout>
            <c:manualLayout>
              <c:xMode val="edge"/>
              <c:yMode val="edge"/>
              <c:x val="3.3283607681755832E-2"/>
              <c:y val="8.5231220657276993E-2"/>
            </c:manualLayout>
          </c:layout>
          <c:overlay val="0"/>
          <c:spPr>
            <a:noFill/>
            <a:ln>
              <a:noFill/>
            </a:ln>
            <a:effectLst/>
          </c:spPr>
          <c:txPr>
            <a:bodyPr rot="0" spcFirstLastPara="1" vertOverflow="ellipsis" wrap="square" anchor="ctr" anchorCtr="1"/>
            <a:lstStyle/>
            <a:p>
              <a:pPr>
                <a:defRPr sz="1000" b="0" i="0" u="none" strike="noStrike" kern="1200" baseline="0">
                  <a:solidFill>
                    <a:schemeClr val="tx1"/>
                  </a:solidFill>
                  <a:latin typeface="+mn-lt"/>
                  <a:ea typeface="+mn-ea"/>
                  <a:cs typeface="+mn-cs"/>
                </a:defRPr>
              </a:pPr>
              <a:endParaRPr lang="en-US"/>
            </a:p>
          </c:txPr>
        </c:title>
        <c:numFmt formatCode="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913009408"/>
        <c:crosses val="autoZero"/>
        <c:crossBetween val="between"/>
        <c:majorUnit val="1"/>
      </c:valAx>
      <c:valAx>
        <c:axId val="737287440"/>
        <c:scaling>
          <c:orientation val="minMax"/>
          <c:max val="2.5"/>
          <c:min val="-3"/>
        </c:scaling>
        <c:delete val="0"/>
        <c:axPos val="r"/>
        <c:title>
          <c:tx>
            <c:rich>
              <a:bodyPr rot="0" spcFirstLastPara="1" vertOverflow="ellipsis" wrap="square" anchor="ctr" anchorCtr="1"/>
              <a:lstStyle/>
              <a:p>
                <a:pPr>
                  <a:defRPr sz="1000" b="0" i="0" u="none" strike="noStrike" kern="1200" baseline="0">
                    <a:solidFill>
                      <a:schemeClr val="tx1"/>
                    </a:solidFill>
                    <a:latin typeface="+mn-lt"/>
                    <a:ea typeface="+mn-ea"/>
                    <a:cs typeface="+mn-cs"/>
                  </a:defRPr>
                </a:pPr>
                <a:r>
                  <a:rPr lang="en-IN">
                    <a:solidFill>
                      <a:sysClr val="windowText" lastClr="000000"/>
                    </a:solidFill>
                  </a:rPr>
                  <a:t>Z score, 3mma</a:t>
                </a:r>
              </a:p>
            </c:rich>
          </c:tx>
          <c:layout>
            <c:manualLayout>
              <c:xMode val="edge"/>
              <c:yMode val="edge"/>
              <c:x val="0.79828497942386833"/>
              <c:y val="3.925430359937402E-2"/>
            </c:manualLayout>
          </c:layout>
          <c:overlay val="0"/>
          <c:spPr>
            <a:noFill/>
            <a:ln>
              <a:noFill/>
            </a:ln>
            <a:effectLst/>
          </c:spPr>
          <c:txPr>
            <a:bodyPr rot="0" spcFirstLastPara="1" vertOverflow="ellipsis" wrap="square" anchor="ctr" anchorCtr="1"/>
            <a:lstStyle/>
            <a:p>
              <a:pPr>
                <a:defRPr sz="1000" b="0" i="0" u="none" strike="noStrike" kern="1200" baseline="0">
                  <a:solidFill>
                    <a:schemeClr val="tx1"/>
                  </a:solidFill>
                  <a:latin typeface="+mn-lt"/>
                  <a:ea typeface="+mn-ea"/>
                  <a:cs typeface="+mn-cs"/>
                </a:defRPr>
              </a:pPr>
              <a:endParaRPr lang="en-US"/>
            </a:p>
          </c:txPr>
        </c:title>
        <c:numFmt formatCode="0.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37294328"/>
        <c:crosses val="max"/>
        <c:crossBetween val="between"/>
      </c:valAx>
      <c:dateAx>
        <c:axId val="737294328"/>
        <c:scaling>
          <c:orientation val="minMax"/>
        </c:scaling>
        <c:delete val="1"/>
        <c:axPos val="b"/>
        <c:numFmt formatCode="mmm\-yy" sourceLinked="1"/>
        <c:majorTickMark val="out"/>
        <c:minorTickMark val="none"/>
        <c:tickLblPos val="nextTo"/>
        <c:crossAx val="737287440"/>
        <c:crosses val="autoZero"/>
        <c:auto val="1"/>
        <c:lblOffset val="100"/>
        <c:baseTimeUnit val="months"/>
      </c:dateAx>
      <c:spPr>
        <a:noFill/>
        <a:ln>
          <a:noFill/>
        </a:ln>
        <a:effectLst/>
      </c:spPr>
    </c:plotArea>
    <c:legend>
      <c:legendPos val="t"/>
      <c:layout>
        <c:manualLayout>
          <c:xMode val="edge"/>
          <c:yMode val="edge"/>
          <c:x val="0.14695370370370373"/>
          <c:y val="0.1132394366197183"/>
          <c:w val="0.63222942386831271"/>
          <c:h val="0.1142300469483568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solidFill>
            <a:schemeClr val="tx1"/>
          </a:solidFill>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9787334275523245E-2"/>
          <c:y val="0.14769930555555555"/>
          <c:w val="0.86079732510288065"/>
          <c:h val="0.69728923611111104"/>
        </c:manualLayout>
      </c:layout>
      <c:lineChart>
        <c:grouping val="standard"/>
        <c:varyColors val="0"/>
        <c:ser>
          <c:idx val="0"/>
          <c:order val="0"/>
          <c:tx>
            <c:strRef>
              <c:f>India!$BS$4</c:f>
              <c:strCache>
                <c:ptCount val="1"/>
                <c:pt idx="0">
                  <c:v>Actual</c:v>
                </c:pt>
              </c:strCache>
            </c:strRef>
          </c:tx>
          <c:spPr>
            <a:ln w="28575" cap="rnd">
              <a:solidFill>
                <a:srgbClr val="C00000"/>
              </a:solidFill>
              <a:round/>
            </a:ln>
            <a:effectLst/>
          </c:spPr>
          <c:marker>
            <c:symbol val="none"/>
          </c:marker>
          <c:cat>
            <c:numRef>
              <c:f>India!$AT$34:$AT$66</c:f>
              <c:numCache>
                <c:formatCode>mmm\-yy</c:formatCode>
                <c:ptCount val="33"/>
                <c:pt idx="0">
                  <c:v>41061</c:v>
                </c:pt>
                <c:pt idx="1">
                  <c:v>41153</c:v>
                </c:pt>
                <c:pt idx="2">
                  <c:v>41244</c:v>
                </c:pt>
                <c:pt idx="3">
                  <c:v>41334</c:v>
                </c:pt>
                <c:pt idx="4">
                  <c:v>41426</c:v>
                </c:pt>
                <c:pt idx="5">
                  <c:v>41518</c:v>
                </c:pt>
                <c:pt idx="6">
                  <c:v>41609</c:v>
                </c:pt>
                <c:pt idx="7">
                  <c:v>41699</c:v>
                </c:pt>
                <c:pt idx="8">
                  <c:v>41791</c:v>
                </c:pt>
                <c:pt idx="9">
                  <c:v>41883</c:v>
                </c:pt>
                <c:pt idx="10">
                  <c:v>41974</c:v>
                </c:pt>
                <c:pt idx="11">
                  <c:v>42064</c:v>
                </c:pt>
                <c:pt idx="12">
                  <c:v>42156</c:v>
                </c:pt>
                <c:pt idx="13">
                  <c:v>42248</c:v>
                </c:pt>
                <c:pt idx="14">
                  <c:v>42339</c:v>
                </c:pt>
                <c:pt idx="15">
                  <c:v>42430</c:v>
                </c:pt>
                <c:pt idx="16">
                  <c:v>42522</c:v>
                </c:pt>
                <c:pt idx="17">
                  <c:v>42614</c:v>
                </c:pt>
                <c:pt idx="18">
                  <c:v>42705</c:v>
                </c:pt>
                <c:pt idx="19">
                  <c:v>42795</c:v>
                </c:pt>
                <c:pt idx="20">
                  <c:v>42887</c:v>
                </c:pt>
                <c:pt idx="21">
                  <c:v>42979</c:v>
                </c:pt>
                <c:pt idx="22">
                  <c:v>43070</c:v>
                </c:pt>
                <c:pt idx="23">
                  <c:v>43160</c:v>
                </c:pt>
                <c:pt idx="24">
                  <c:v>43252</c:v>
                </c:pt>
                <c:pt idx="25">
                  <c:v>43344</c:v>
                </c:pt>
                <c:pt idx="26">
                  <c:v>43435</c:v>
                </c:pt>
                <c:pt idx="27">
                  <c:v>43525</c:v>
                </c:pt>
                <c:pt idx="28">
                  <c:v>43617</c:v>
                </c:pt>
                <c:pt idx="29">
                  <c:v>43709</c:v>
                </c:pt>
                <c:pt idx="30">
                  <c:v>43800</c:v>
                </c:pt>
                <c:pt idx="31">
                  <c:v>43891</c:v>
                </c:pt>
                <c:pt idx="32">
                  <c:v>43983</c:v>
                </c:pt>
              </c:numCache>
            </c:numRef>
          </c:cat>
          <c:val>
            <c:numRef>
              <c:f>India!$BS$34:$BS$66</c:f>
              <c:numCache>
                <c:formatCode>0.0</c:formatCode>
                <c:ptCount val="33"/>
                <c:pt idx="0">
                  <c:v>4.8676795347598789</c:v>
                </c:pt>
                <c:pt idx="1">
                  <c:v>7.4931688453984551</c:v>
                </c:pt>
                <c:pt idx="2">
                  <c:v>5.3763916693328282</c:v>
                </c:pt>
                <c:pt idx="3">
                  <c:v>4.2960104056866077</c:v>
                </c:pt>
                <c:pt idx="4">
                  <c:v>6.4470986278644711</c:v>
                </c:pt>
                <c:pt idx="5">
                  <c:v>7.3377487488208892</c:v>
                </c:pt>
                <c:pt idx="6">
                  <c:v>6.5349826132897322</c:v>
                </c:pt>
                <c:pt idx="7">
                  <c:v>5.3428990705224617</c:v>
                </c:pt>
                <c:pt idx="8">
                  <c:v>8.0239630187076827</c:v>
                </c:pt>
                <c:pt idx="9">
                  <c:v>8.7041091699840596</c:v>
                </c:pt>
                <c:pt idx="10">
                  <c:v>5.922736183527384</c:v>
                </c:pt>
                <c:pt idx="11">
                  <c:v>7.1121623343412503</c:v>
                </c:pt>
                <c:pt idx="12">
                  <c:v>7.5925447035048554</c:v>
                </c:pt>
                <c:pt idx="13">
                  <c:v>8.0338059121851249</c:v>
                </c:pt>
                <c:pt idx="14">
                  <c:v>7.1974324717695657</c:v>
                </c:pt>
                <c:pt idx="15">
                  <c:v>9.0886826343728586</c:v>
                </c:pt>
                <c:pt idx="16">
                  <c:v>8.6798025090622399</c:v>
                </c:pt>
                <c:pt idx="17">
                  <c:v>9.6698086453955376</c:v>
                </c:pt>
                <c:pt idx="18">
                  <c:v>8.5754936093980945</c:v>
                </c:pt>
                <c:pt idx="19">
                  <c:v>6.2893277567760393</c:v>
                </c:pt>
                <c:pt idx="20">
                  <c:v>5.7834586348509252</c:v>
                </c:pt>
                <c:pt idx="21">
                  <c:v>6.4668130960018679</c:v>
                </c:pt>
                <c:pt idx="22">
                  <c:v>7.6366289408996018</c:v>
                </c:pt>
                <c:pt idx="23">
                  <c:v>8.1788237232607219</c:v>
                </c:pt>
                <c:pt idx="24">
                  <c:v>7.0965823057572095</c:v>
                </c:pt>
                <c:pt idx="25">
                  <c:v>6.2028388014585847</c:v>
                </c:pt>
                <c:pt idx="26">
                  <c:v>5.5880359917629834</c:v>
                </c:pt>
                <c:pt idx="27">
                  <c:v>5.6692993499180488</c:v>
                </c:pt>
                <c:pt idx="28">
                  <c:v>5.6071883627627273</c:v>
                </c:pt>
                <c:pt idx="29">
                  <c:v>5.0867103422460849</c:v>
                </c:pt>
                <c:pt idx="30">
                  <c:v>4.7133836773344724</c:v>
                </c:pt>
              </c:numCache>
            </c:numRef>
          </c:val>
          <c:smooth val="0"/>
          <c:extLst>
            <c:ext xmlns:c16="http://schemas.microsoft.com/office/drawing/2014/chart" uri="{C3380CC4-5D6E-409C-BE32-E72D297353CC}">
              <c16:uniqueId val="{00000000-83D9-4B21-8E93-C1B5EADCDDD9}"/>
            </c:ext>
          </c:extLst>
        </c:ser>
        <c:ser>
          <c:idx val="1"/>
          <c:order val="1"/>
          <c:tx>
            <c:strRef>
              <c:f>India!$BV$4</c:f>
              <c:strCache>
                <c:ptCount val="1"/>
                <c:pt idx="0">
                  <c:v>Estimated</c:v>
                </c:pt>
              </c:strCache>
            </c:strRef>
          </c:tx>
          <c:spPr>
            <a:ln w="28575" cap="rnd">
              <a:solidFill>
                <a:schemeClr val="tx1"/>
              </a:solidFill>
              <a:round/>
            </a:ln>
            <a:effectLst/>
          </c:spPr>
          <c:marker>
            <c:symbol val="none"/>
          </c:marker>
          <c:cat>
            <c:numRef>
              <c:f>India!$AT$34:$AT$66</c:f>
              <c:numCache>
                <c:formatCode>mmm\-yy</c:formatCode>
                <c:ptCount val="33"/>
                <c:pt idx="0">
                  <c:v>41061</c:v>
                </c:pt>
                <c:pt idx="1">
                  <c:v>41153</c:v>
                </c:pt>
                <c:pt idx="2">
                  <c:v>41244</c:v>
                </c:pt>
                <c:pt idx="3">
                  <c:v>41334</c:v>
                </c:pt>
                <c:pt idx="4">
                  <c:v>41426</c:v>
                </c:pt>
                <c:pt idx="5">
                  <c:v>41518</c:v>
                </c:pt>
                <c:pt idx="6">
                  <c:v>41609</c:v>
                </c:pt>
                <c:pt idx="7">
                  <c:v>41699</c:v>
                </c:pt>
                <c:pt idx="8">
                  <c:v>41791</c:v>
                </c:pt>
                <c:pt idx="9">
                  <c:v>41883</c:v>
                </c:pt>
                <c:pt idx="10">
                  <c:v>41974</c:v>
                </c:pt>
                <c:pt idx="11">
                  <c:v>42064</c:v>
                </c:pt>
                <c:pt idx="12">
                  <c:v>42156</c:v>
                </c:pt>
                <c:pt idx="13">
                  <c:v>42248</c:v>
                </c:pt>
                <c:pt idx="14">
                  <c:v>42339</c:v>
                </c:pt>
                <c:pt idx="15">
                  <c:v>42430</c:v>
                </c:pt>
                <c:pt idx="16">
                  <c:v>42522</c:v>
                </c:pt>
                <c:pt idx="17">
                  <c:v>42614</c:v>
                </c:pt>
                <c:pt idx="18">
                  <c:v>42705</c:v>
                </c:pt>
                <c:pt idx="19">
                  <c:v>42795</c:v>
                </c:pt>
                <c:pt idx="20">
                  <c:v>42887</c:v>
                </c:pt>
                <c:pt idx="21">
                  <c:v>42979</c:v>
                </c:pt>
                <c:pt idx="22">
                  <c:v>43070</c:v>
                </c:pt>
                <c:pt idx="23">
                  <c:v>43160</c:v>
                </c:pt>
                <c:pt idx="24">
                  <c:v>43252</c:v>
                </c:pt>
                <c:pt idx="25">
                  <c:v>43344</c:v>
                </c:pt>
                <c:pt idx="26">
                  <c:v>43435</c:v>
                </c:pt>
                <c:pt idx="27">
                  <c:v>43525</c:v>
                </c:pt>
                <c:pt idx="28">
                  <c:v>43617</c:v>
                </c:pt>
                <c:pt idx="29">
                  <c:v>43709</c:v>
                </c:pt>
                <c:pt idx="30">
                  <c:v>43800</c:v>
                </c:pt>
                <c:pt idx="31">
                  <c:v>43891</c:v>
                </c:pt>
                <c:pt idx="32">
                  <c:v>43983</c:v>
                </c:pt>
              </c:numCache>
            </c:numRef>
          </c:cat>
          <c:val>
            <c:numRef>
              <c:f>India!$BV$34:$BV$66</c:f>
              <c:numCache>
                <c:formatCode>0.0</c:formatCode>
                <c:ptCount val="33"/>
                <c:pt idx="0">
                  <c:v>7.3349191370352225</c:v>
                </c:pt>
                <c:pt idx="1">
                  <c:v>6.7224738240048589</c:v>
                </c:pt>
                <c:pt idx="2">
                  <c:v>5.7538014527701034</c:v>
                </c:pt>
                <c:pt idx="3">
                  <c:v>3.8588422142743792</c:v>
                </c:pt>
                <c:pt idx="4">
                  <c:v>6.3045193079639441</c:v>
                </c:pt>
                <c:pt idx="5">
                  <c:v>7.1936972956435765</c:v>
                </c:pt>
                <c:pt idx="6">
                  <c:v>7.2966529481228273</c:v>
                </c:pt>
                <c:pt idx="7">
                  <c:v>6.7322756089731319</c:v>
                </c:pt>
                <c:pt idx="8">
                  <c:v>8.4710675012470595</c:v>
                </c:pt>
                <c:pt idx="9">
                  <c:v>7.5030065507298032</c:v>
                </c:pt>
                <c:pt idx="10">
                  <c:v>6.7651104640080426</c:v>
                </c:pt>
                <c:pt idx="11">
                  <c:v>7.2867361067606735</c:v>
                </c:pt>
                <c:pt idx="12">
                  <c:v>7.7167610545559882</c:v>
                </c:pt>
                <c:pt idx="13">
                  <c:v>8.4904730749735844</c:v>
                </c:pt>
                <c:pt idx="14">
                  <c:v>8.0957996353571211</c:v>
                </c:pt>
                <c:pt idx="15">
                  <c:v>9.3691663321044061</c:v>
                </c:pt>
                <c:pt idx="16">
                  <c:v>8.3371585655425697</c:v>
                </c:pt>
                <c:pt idx="17">
                  <c:v>9.2698529279720177</c:v>
                </c:pt>
                <c:pt idx="18">
                  <c:v>8.0070384672410349</c:v>
                </c:pt>
                <c:pt idx="19">
                  <c:v>6.3354076879446097</c:v>
                </c:pt>
                <c:pt idx="20">
                  <c:v>6.9190780015463726</c:v>
                </c:pt>
                <c:pt idx="21">
                  <c:v>7.0735558242055694</c:v>
                </c:pt>
                <c:pt idx="22">
                  <c:v>8.0154062840670441</c:v>
                </c:pt>
                <c:pt idx="23">
                  <c:v>7.9673262569075547</c:v>
                </c:pt>
                <c:pt idx="24">
                  <c:v>7.5823775532077597</c:v>
                </c:pt>
                <c:pt idx="25">
                  <c:v>6.3356244948208857</c:v>
                </c:pt>
                <c:pt idx="26">
                  <c:v>5.7799231899356167</c:v>
                </c:pt>
                <c:pt idx="27">
                  <c:v>6.3432586408262104</c:v>
                </c:pt>
                <c:pt idx="28">
                  <c:v>6.1054418422869139</c:v>
                </c:pt>
                <c:pt idx="29">
                  <c:v>5.4179433309801368</c:v>
                </c:pt>
                <c:pt idx="30">
                  <c:v>5.4354120716235776</c:v>
                </c:pt>
                <c:pt idx="31">
                  <c:v>3.8275685817401621</c:v>
                </c:pt>
                <c:pt idx="32">
                  <c:v>2.8189163717181867</c:v>
                </c:pt>
              </c:numCache>
            </c:numRef>
          </c:val>
          <c:smooth val="0"/>
          <c:extLst>
            <c:ext xmlns:c16="http://schemas.microsoft.com/office/drawing/2014/chart" uri="{C3380CC4-5D6E-409C-BE32-E72D297353CC}">
              <c16:uniqueId val="{00000001-83D9-4B21-8E93-C1B5EADCDDD9}"/>
            </c:ext>
          </c:extLst>
        </c:ser>
        <c:dLbls>
          <c:showLegendKey val="0"/>
          <c:showVal val="0"/>
          <c:showCatName val="0"/>
          <c:showSerName val="0"/>
          <c:showPercent val="0"/>
          <c:showBubbleSize val="0"/>
        </c:dLbls>
        <c:smooth val="0"/>
        <c:axId val="913009408"/>
        <c:axId val="913013344"/>
      </c:lineChart>
      <c:dateAx>
        <c:axId val="913009408"/>
        <c:scaling>
          <c:orientation val="minMax"/>
          <c:min val="41699"/>
        </c:scaling>
        <c:delete val="0"/>
        <c:axPos val="b"/>
        <c:majorGridlines>
          <c:spPr>
            <a:ln w="9525" cap="flat" cmpd="sng" algn="ctr">
              <a:solidFill>
                <a:schemeClr val="tx1">
                  <a:lumMod val="15000"/>
                  <a:lumOff val="85000"/>
                </a:schemeClr>
              </a:solidFill>
              <a:round/>
            </a:ln>
            <a:effectLst/>
          </c:spPr>
        </c:majorGridlines>
        <c:numFmt formatCode="yyyy" sourceLinked="0"/>
        <c:majorTickMark val="cross"/>
        <c:minorTickMark val="none"/>
        <c:tickLblPos val="low"/>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Arial" panose="020B0604020202020204" pitchFamily="34" charset="0"/>
              </a:defRPr>
            </a:pPr>
            <a:endParaRPr lang="en-US"/>
          </a:p>
        </c:txPr>
        <c:crossAx val="913013344"/>
        <c:crosses val="autoZero"/>
        <c:auto val="1"/>
        <c:lblOffset val="100"/>
        <c:baseTimeUnit val="months"/>
        <c:majorUnit val="12"/>
        <c:majorTimeUnit val="months"/>
      </c:dateAx>
      <c:valAx>
        <c:axId val="913013344"/>
        <c:scaling>
          <c:orientation val="minMax"/>
          <c:max val="10"/>
          <c:min val="2"/>
        </c:scaling>
        <c:delete val="0"/>
        <c:axPos val="l"/>
        <c:majorGridlines>
          <c:spPr>
            <a:ln w="9525" cap="flat" cmpd="sng" algn="ctr">
              <a:solidFill>
                <a:schemeClr val="tx1">
                  <a:lumMod val="15000"/>
                  <a:lumOff val="85000"/>
                </a:schemeClr>
              </a:solidFill>
              <a:round/>
            </a:ln>
            <a:effectLst/>
          </c:spPr>
        </c:majorGridlines>
        <c:numFmt formatCode="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Arial" panose="020B0604020202020204" pitchFamily="34" charset="0"/>
              </a:defRPr>
            </a:pPr>
            <a:endParaRPr lang="en-US"/>
          </a:p>
        </c:txPr>
        <c:crossAx val="913009408"/>
        <c:crosses val="autoZero"/>
        <c:crossBetween val="between"/>
        <c:majorUnit val="1"/>
      </c:valAx>
      <c:spPr>
        <a:noFill/>
        <a:ln>
          <a:noFill/>
        </a:ln>
        <a:effectLst/>
      </c:spPr>
    </c:plotArea>
    <c:legend>
      <c:legendPos val="t"/>
      <c:layout>
        <c:manualLayout>
          <c:xMode val="edge"/>
          <c:yMode val="edge"/>
          <c:x val="0.18059826388888886"/>
          <c:y val="0.58951631944444449"/>
          <c:w val="0.30960802469135806"/>
          <c:h val="0.1931737089201877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900">
          <a:solidFill>
            <a:schemeClr val="tx1"/>
          </a:solidFill>
          <a:latin typeface="+mn-lt"/>
          <a:cs typeface="Arial" panose="020B0604020202020204" pitchFamily="34" charset="0"/>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9787334275523245E-2"/>
          <c:y val="0.14769913928012521"/>
          <c:w val="0.86079732510288065"/>
          <c:h val="0.68064397496087636"/>
        </c:manualLayout>
      </c:layout>
      <c:lineChart>
        <c:grouping val="standard"/>
        <c:varyColors val="0"/>
        <c:ser>
          <c:idx val="0"/>
          <c:order val="0"/>
          <c:tx>
            <c:strRef>
              <c:f>India!$AU$4</c:f>
              <c:strCache>
                <c:ptCount val="1"/>
                <c:pt idx="0">
                  <c:v>Actual</c:v>
                </c:pt>
              </c:strCache>
            </c:strRef>
          </c:tx>
          <c:spPr>
            <a:ln w="28575" cap="rnd">
              <a:solidFill>
                <a:srgbClr val="C00000"/>
              </a:solidFill>
              <a:round/>
            </a:ln>
            <a:effectLst/>
          </c:spPr>
          <c:marker>
            <c:symbol val="none"/>
          </c:marker>
          <c:cat>
            <c:numRef>
              <c:f>India!$AT$34:$AT$66</c:f>
              <c:numCache>
                <c:formatCode>mmm\-yy</c:formatCode>
                <c:ptCount val="33"/>
                <c:pt idx="0">
                  <c:v>41061</c:v>
                </c:pt>
                <c:pt idx="1">
                  <c:v>41153</c:v>
                </c:pt>
                <c:pt idx="2">
                  <c:v>41244</c:v>
                </c:pt>
                <c:pt idx="3">
                  <c:v>41334</c:v>
                </c:pt>
                <c:pt idx="4">
                  <c:v>41426</c:v>
                </c:pt>
                <c:pt idx="5">
                  <c:v>41518</c:v>
                </c:pt>
                <c:pt idx="6">
                  <c:v>41609</c:v>
                </c:pt>
                <c:pt idx="7">
                  <c:v>41699</c:v>
                </c:pt>
                <c:pt idx="8">
                  <c:v>41791</c:v>
                </c:pt>
                <c:pt idx="9">
                  <c:v>41883</c:v>
                </c:pt>
                <c:pt idx="10">
                  <c:v>41974</c:v>
                </c:pt>
                <c:pt idx="11">
                  <c:v>42064</c:v>
                </c:pt>
                <c:pt idx="12">
                  <c:v>42156</c:v>
                </c:pt>
                <c:pt idx="13">
                  <c:v>42248</c:v>
                </c:pt>
                <c:pt idx="14">
                  <c:v>42339</c:v>
                </c:pt>
                <c:pt idx="15">
                  <c:v>42430</c:v>
                </c:pt>
                <c:pt idx="16">
                  <c:v>42522</c:v>
                </c:pt>
                <c:pt idx="17">
                  <c:v>42614</c:v>
                </c:pt>
                <c:pt idx="18">
                  <c:v>42705</c:v>
                </c:pt>
                <c:pt idx="19">
                  <c:v>42795</c:v>
                </c:pt>
                <c:pt idx="20">
                  <c:v>42887</c:v>
                </c:pt>
                <c:pt idx="21">
                  <c:v>42979</c:v>
                </c:pt>
                <c:pt idx="22">
                  <c:v>43070</c:v>
                </c:pt>
                <c:pt idx="23">
                  <c:v>43160</c:v>
                </c:pt>
                <c:pt idx="24">
                  <c:v>43252</c:v>
                </c:pt>
                <c:pt idx="25">
                  <c:v>43344</c:v>
                </c:pt>
                <c:pt idx="26">
                  <c:v>43435</c:v>
                </c:pt>
                <c:pt idx="27">
                  <c:v>43525</c:v>
                </c:pt>
                <c:pt idx="28">
                  <c:v>43617</c:v>
                </c:pt>
                <c:pt idx="29">
                  <c:v>43709</c:v>
                </c:pt>
                <c:pt idx="30">
                  <c:v>43800</c:v>
                </c:pt>
                <c:pt idx="31">
                  <c:v>43891</c:v>
                </c:pt>
                <c:pt idx="32">
                  <c:v>43983</c:v>
                </c:pt>
              </c:numCache>
            </c:numRef>
          </c:cat>
          <c:val>
            <c:numRef>
              <c:f>India!$AU$34:$AU$66</c:f>
              <c:numCache>
                <c:formatCode>0.0</c:formatCode>
                <c:ptCount val="33"/>
                <c:pt idx="0">
                  <c:v>5.3554926910869511</c:v>
                </c:pt>
                <c:pt idx="1">
                  <c:v>7.0406174851817322</c:v>
                </c:pt>
                <c:pt idx="2">
                  <c:v>4.9970052914804324</c:v>
                </c:pt>
                <c:pt idx="3">
                  <c:v>4.4422244704438913</c:v>
                </c:pt>
                <c:pt idx="4">
                  <c:v>6.345373092946784</c:v>
                </c:pt>
                <c:pt idx="5">
                  <c:v>7.1286610639014825</c:v>
                </c:pt>
                <c:pt idx="6">
                  <c:v>6.310492177738074</c:v>
                </c:pt>
                <c:pt idx="7">
                  <c:v>4.55551063875573</c:v>
                </c:pt>
                <c:pt idx="8">
                  <c:v>7.7473466640118422</c:v>
                </c:pt>
                <c:pt idx="9">
                  <c:v>8.4533864817447419</c:v>
                </c:pt>
                <c:pt idx="10">
                  <c:v>6.137059397215439</c:v>
                </c:pt>
                <c:pt idx="11">
                  <c:v>6.3882278319470061</c:v>
                </c:pt>
                <c:pt idx="12">
                  <c:v>7.6998532420953305</c:v>
                </c:pt>
                <c:pt idx="13">
                  <c:v>8.3580946899067232</c:v>
                </c:pt>
                <c:pt idx="14">
                  <c:v>7.3257258014762394</c:v>
                </c:pt>
                <c:pt idx="15">
                  <c:v>8.7183012151486103</c:v>
                </c:pt>
                <c:pt idx="16">
                  <c:v>9.3170838955628312</c:v>
                </c:pt>
                <c:pt idx="17">
                  <c:v>8.2913290962823414</c:v>
                </c:pt>
                <c:pt idx="18">
                  <c:v>7.5316522238893739</c:v>
                </c:pt>
                <c:pt idx="19">
                  <c:v>6.8288618799590655</c:v>
                </c:pt>
                <c:pt idx="20">
                  <c:v>5.4835805393073027</c:v>
                </c:pt>
                <c:pt idx="21">
                  <c:v>6.1102704249491895</c:v>
                </c:pt>
                <c:pt idx="22">
                  <c:v>7.0730128626256326</c:v>
                </c:pt>
                <c:pt idx="23">
                  <c:v>7.6328089670703356</c:v>
                </c:pt>
                <c:pt idx="24">
                  <c:v>6.9497112297110588</c:v>
                </c:pt>
                <c:pt idx="25">
                  <c:v>6.0566773171432882</c:v>
                </c:pt>
                <c:pt idx="26">
                  <c:v>5.6237725251720851</c:v>
                </c:pt>
                <c:pt idx="27">
                  <c:v>5.5501262161703622</c:v>
                </c:pt>
                <c:pt idx="28">
                  <c:v>5.3926581686658066</c:v>
                </c:pt>
                <c:pt idx="29">
                  <c:v>4.8477104211200359</c:v>
                </c:pt>
                <c:pt idx="30">
                  <c:v>4.4823085509454437</c:v>
                </c:pt>
              </c:numCache>
            </c:numRef>
          </c:val>
          <c:smooth val="0"/>
          <c:extLst>
            <c:ext xmlns:c16="http://schemas.microsoft.com/office/drawing/2014/chart" uri="{C3380CC4-5D6E-409C-BE32-E72D297353CC}">
              <c16:uniqueId val="{00000000-2E8E-42C7-8449-EBD2F14DD197}"/>
            </c:ext>
          </c:extLst>
        </c:ser>
        <c:ser>
          <c:idx val="1"/>
          <c:order val="1"/>
          <c:tx>
            <c:strRef>
              <c:f>India!$BL$4</c:f>
              <c:strCache>
                <c:ptCount val="1"/>
                <c:pt idx="0">
                  <c:v>Estimated</c:v>
                </c:pt>
              </c:strCache>
            </c:strRef>
          </c:tx>
          <c:spPr>
            <a:ln w="28575" cap="rnd">
              <a:solidFill>
                <a:schemeClr val="tx1"/>
              </a:solidFill>
              <a:round/>
            </a:ln>
            <a:effectLst/>
          </c:spPr>
          <c:marker>
            <c:symbol val="none"/>
          </c:marker>
          <c:cat>
            <c:numRef>
              <c:f>India!$AT$34:$AT$66</c:f>
              <c:numCache>
                <c:formatCode>mmm\-yy</c:formatCode>
                <c:ptCount val="33"/>
                <c:pt idx="0">
                  <c:v>41061</c:v>
                </c:pt>
                <c:pt idx="1">
                  <c:v>41153</c:v>
                </c:pt>
                <c:pt idx="2">
                  <c:v>41244</c:v>
                </c:pt>
                <c:pt idx="3">
                  <c:v>41334</c:v>
                </c:pt>
                <c:pt idx="4">
                  <c:v>41426</c:v>
                </c:pt>
                <c:pt idx="5">
                  <c:v>41518</c:v>
                </c:pt>
                <c:pt idx="6">
                  <c:v>41609</c:v>
                </c:pt>
                <c:pt idx="7">
                  <c:v>41699</c:v>
                </c:pt>
                <c:pt idx="8">
                  <c:v>41791</c:v>
                </c:pt>
                <c:pt idx="9">
                  <c:v>41883</c:v>
                </c:pt>
                <c:pt idx="10">
                  <c:v>41974</c:v>
                </c:pt>
                <c:pt idx="11">
                  <c:v>42064</c:v>
                </c:pt>
                <c:pt idx="12">
                  <c:v>42156</c:v>
                </c:pt>
                <c:pt idx="13">
                  <c:v>42248</c:v>
                </c:pt>
                <c:pt idx="14">
                  <c:v>42339</c:v>
                </c:pt>
                <c:pt idx="15">
                  <c:v>42430</c:v>
                </c:pt>
                <c:pt idx="16">
                  <c:v>42522</c:v>
                </c:pt>
                <c:pt idx="17">
                  <c:v>42614</c:v>
                </c:pt>
                <c:pt idx="18">
                  <c:v>42705</c:v>
                </c:pt>
                <c:pt idx="19">
                  <c:v>42795</c:v>
                </c:pt>
                <c:pt idx="20">
                  <c:v>42887</c:v>
                </c:pt>
                <c:pt idx="21">
                  <c:v>42979</c:v>
                </c:pt>
                <c:pt idx="22">
                  <c:v>43070</c:v>
                </c:pt>
                <c:pt idx="23">
                  <c:v>43160</c:v>
                </c:pt>
                <c:pt idx="24">
                  <c:v>43252</c:v>
                </c:pt>
                <c:pt idx="25">
                  <c:v>43344</c:v>
                </c:pt>
                <c:pt idx="26">
                  <c:v>43435</c:v>
                </c:pt>
                <c:pt idx="27">
                  <c:v>43525</c:v>
                </c:pt>
                <c:pt idx="28">
                  <c:v>43617</c:v>
                </c:pt>
                <c:pt idx="29">
                  <c:v>43709</c:v>
                </c:pt>
                <c:pt idx="30">
                  <c:v>43800</c:v>
                </c:pt>
                <c:pt idx="31">
                  <c:v>43891</c:v>
                </c:pt>
                <c:pt idx="32">
                  <c:v>43983</c:v>
                </c:pt>
              </c:numCache>
            </c:numRef>
          </c:cat>
          <c:val>
            <c:numRef>
              <c:f>India!$BL$34:$BL$66</c:f>
              <c:numCache>
                <c:formatCode>0.0</c:formatCode>
                <c:ptCount val="33"/>
                <c:pt idx="0">
                  <c:v>6.6977681200438335</c:v>
                </c:pt>
                <c:pt idx="1">
                  <c:v>6.3685600264290976</c:v>
                </c:pt>
                <c:pt idx="2">
                  <c:v>5.6257199183335747</c:v>
                </c:pt>
                <c:pt idx="3">
                  <c:v>3.8429149803089584</c:v>
                </c:pt>
                <c:pt idx="4">
                  <c:v>6.4442873158848615</c:v>
                </c:pt>
                <c:pt idx="5">
                  <c:v>6.997836338366529</c:v>
                </c:pt>
                <c:pt idx="6">
                  <c:v>6.8908350566691956</c:v>
                </c:pt>
                <c:pt idx="7">
                  <c:v>6.1385157443978811</c:v>
                </c:pt>
                <c:pt idx="8">
                  <c:v>7.6115336606660318</c:v>
                </c:pt>
                <c:pt idx="9">
                  <c:v>7.0073866803458156</c:v>
                </c:pt>
                <c:pt idx="10">
                  <c:v>7.0446147990706773</c:v>
                </c:pt>
                <c:pt idx="11">
                  <c:v>6.9727209179050593</c:v>
                </c:pt>
                <c:pt idx="12">
                  <c:v>7.5785835604729641</c:v>
                </c:pt>
                <c:pt idx="13">
                  <c:v>8.0886748168642804</c:v>
                </c:pt>
                <c:pt idx="14">
                  <c:v>8.1008634643133224</c:v>
                </c:pt>
                <c:pt idx="15">
                  <c:v>9.0851114225167642</c:v>
                </c:pt>
                <c:pt idx="16">
                  <c:v>8.5641586120237854</c:v>
                </c:pt>
                <c:pt idx="17">
                  <c:v>8.6193414771215195</c:v>
                </c:pt>
                <c:pt idx="18">
                  <c:v>7.3007473607806741</c:v>
                </c:pt>
                <c:pt idx="19">
                  <c:v>6.1816087906088182</c:v>
                </c:pt>
                <c:pt idx="20">
                  <c:v>6.6370064695086706</c:v>
                </c:pt>
                <c:pt idx="21">
                  <c:v>6.7486649689595266</c:v>
                </c:pt>
                <c:pt idx="22">
                  <c:v>7.6339482179645524</c:v>
                </c:pt>
                <c:pt idx="23">
                  <c:v>7.4022425599303903</c:v>
                </c:pt>
                <c:pt idx="24">
                  <c:v>7.3176290521019771</c:v>
                </c:pt>
                <c:pt idx="25">
                  <c:v>6.4770005325197184</c:v>
                </c:pt>
                <c:pt idx="26">
                  <c:v>5.7313073895372435</c:v>
                </c:pt>
                <c:pt idx="27">
                  <c:v>6.0382929539937509</c:v>
                </c:pt>
                <c:pt idx="28">
                  <c:v>5.8210821578160212</c:v>
                </c:pt>
                <c:pt idx="29">
                  <c:v>5.020593897290726</c:v>
                </c:pt>
                <c:pt idx="30">
                  <c:v>5.4548405728613663</c:v>
                </c:pt>
                <c:pt idx="31">
                  <c:v>4.0380865328289683</c:v>
                </c:pt>
                <c:pt idx="32">
                  <c:v>3.3329494312692471</c:v>
                </c:pt>
              </c:numCache>
            </c:numRef>
          </c:val>
          <c:smooth val="0"/>
          <c:extLst>
            <c:ext xmlns:c16="http://schemas.microsoft.com/office/drawing/2014/chart" uri="{C3380CC4-5D6E-409C-BE32-E72D297353CC}">
              <c16:uniqueId val="{00000001-2E8E-42C7-8449-EBD2F14DD197}"/>
            </c:ext>
          </c:extLst>
        </c:ser>
        <c:dLbls>
          <c:showLegendKey val="0"/>
          <c:showVal val="0"/>
          <c:showCatName val="0"/>
          <c:showSerName val="0"/>
          <c:showPercent val="0"/>
          <c:showBubbleSize val="0"/>
        </c:dLbls>
        <c:smooth val="0"/>
        <c:axId val="913009408"/>
        <c:axId val="913013344"/>
      </c:lineChart>
      <c:dateAx>
        <c:axId val="913009408"/>
        <c:scaling>
          <c:orientation val="minMax"/>
          <c:max val="43983"/>
          <c:min val="41699"/>
        </c:scaling>
        <c:delete val="0"/>
        <c:axPos val="b"/>
        <c:majorGridlines>
          <c:spPr>
            <a:ln w="9525" cap="flat" cmpd="sng" algn="ctr">
              <a:solidFill>
                <a:schemeClr val="tx1">
                  <a:lumMod val="15000"/>
                  <a:lumOff val="85000"/>
                </a:schemeClr>
              </a:solidFill>
              <a:round/>
            </a:ln>
            <a:effectLst/>
          </c:spPr>
        </c:majorGridlines>
        <c:numFmt formatCode="yyyy" sourceLinked="0"/>
        <c:majorTickMark val="out"/>
        <c:minorTickMark val="none"/>
        <c:tickLblPos val="low"/>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913013344"/>
        <c:crosses val="autoZero"/>
        <c:auto val="1"/>
        <c:lblOffset val="100"/>
        <c:baseTimeUnit val="months"/>
        <c:majorUnit val="12"/>
        <c:majorTimeUnit val="months"/>
      </c:dateAx>
      <c:valAx>
        <c:axId val="913013344"/>
        <c:scaling>
          <c:orientation val="minMax"/>
          <c:max val="10"/>
          <c:min val="2"/>
        </c:scaling>
        <c:delete val="0"/>
        <c:axPos val="l"/>
        <c:majorGridlines>
          <c:spPr>
            <a:ln w="9525" cap="flat" cmpd="sng" algn="ctr">
              <a:solidFill>
                <a:schemeClr val="tx1">
                  <a:lumMod val="15000"/>
                  <a:lumOff val="85000"/>
                </a:schemeClr>
              </a:solidFill>
              <a:round/>
            </a:ln>
            <a:effectLst/>
          </c:spPr>
        </c:majorGridlines>
        <c:numFmt formatCode="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913009408"/>
        <c:crosses val="autoZero"/>
        <c:crossBetween val="midCat"/>
        <c:majorUnit val="1"/>
      </c:valAx>
      <c:spPr>
        <a:noFill/>
        <a:ln>
          <a:noFill/>
        </a:ln>
        <a:effectLst/>
      </c:spPr>
    </c:plotArea>
    <c:legend>
      <c:legendPos val="t"/>
      <c:layout>
        <c:manualLayout>
          <c:xMode val="edge"/>
          <c:yMode val="edge"/>
          <c:x val="0.534573731138546"/>
          <c:y val="0.11767605633802816"/>
          <c:w val="0.40542421124828532"/>
          <c:h val="0.14845539906103286"/>
        </c:manualLayout>
      </c:layout>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9787334275523245E-2"/>
          <c:y val="0.28812754303599375"/>
          <c:w val="0.85208676268861439"/>
          <c:h val="0.60172026604068851"/>
        </c:manualLayout>
      </c:layout>
      <c:barChart>
        <c:barDir val="col"/>
        <c:grouping val="stacked"/>
        <c:varyColors val="0"/>
        <c:ser>
          <c:idx val="8"/>
          <c:order val="7"/>
          <c:tx>
            <c:strRef>
              <c:f>India!$BF$4</c:f>
              <c:strCache>
                <c:ptCount val="1"/>
                <c:pt idx="0">
                  <c:v>Gov exp</c:v>
                </c:pt>
              </c:strCache>
            </c:strRef>
          </c:tx>
          <c:spPr>
            <a:solidFill>
              <a:schemeClr val="accent3">
                <a:lumMod val="60000"/>
              </a:schemeClr>
            </a:solidFill>
            <a:ln>
              <a:noFill/>
            </a:ln>
            <a:effectLst/>
          </c:spPr>
          <c:invertIfNegative val="0"/>
          <c:cat>
            <c:numRef>
              <c:f>India!$AW$34:$AW$65</c:f>
              <c:numCache>
                <c:formatCode>mmm\-yy</c:formatCode>
                <c:ptCount val="32"/>
                <c:pt idx="0">
                  <c:v>41061</c:v>
                </c:pt>
                <c:pt idx="1">
                  <c:v>41153</c:v>
                </c:pt>
                <c:pt idx="2">
                  <c:v>41244</c:v>
                </c:pt>
                <c:pt idx="3">
                  <c:v>41334</c:v>
                </c:pt>
                <c:pt idx="4">
                  <c:v>41426</c:v>
                </c:pt>
                <c:pt idx="5">
                  <c:v>41518</c:v>
                </c:pt>
                <c:pt idx="6">
                  <c:v>41609</c:v>
                </c:pt>
                <c:pt idx="7">
                  <c:v>41699</c:v>
                </c:pt>
                <c:pt idx="8">
                  <c:v>41791</c:v>
                </c:pt>
                <c:pt idx="9">
                  <c:v>41883</c:v>
                </c:pt>
                <c:pt idx="10">
                  <c:v>41974</c:v>
                </c:pt>
                <c:pt idx="11">
                  <c:v>42064</c:v>
                </c:pt>
                <c:pt idx="12">
                  <c:v>42156</c:v>
                </c:pt>
                <c:pt idx="13">
                  <c:v>42248</c:v>
                </c:pt>
                <c:pt idx="14">
                  <c:v>42339</c:v>
                </c:pt>
                <c:pt idx="15">
                  <c:v>42430</c:v>
                </c:pt>
                <c:pt idx="16">
                  <c:v>42522</c:v>
                </c:pt>
                <c:pt idx="17">
                  <c:v>42614</c:v>
                </c:pt>
                <c:pt idx="18">
                  <c:v>42705</c:v>
                </c:pt>
                <c:pt idx="19">
                  <c:v>42795</c:v>
                </c:pt>
                <c:pt idx="20">
                  <c:v>42887</c:v>
                </c:pt>
                <c:pt idx="21">
                  <c:v>42979</c:v>
                </c:pt>
                <c:pt idx="22">
                  <c:v>43070</c:v>
                </c:pt>
                <c:pt idx="23">
                  <c:v>43160</c:v>
                </c:pt>
                <c:pt idx="24">
                  <c:v>43252</c:v>
                </c:pt>
                <c:pt idx="25">
                  <c:v>43344</c:v>
                </c:pt>
                <c:pt idx="26">
                  <c:v>43435</c:v>
                </c:pt>
                <c:pt idx="27">
                  <c:v>43525</c:v>
                </c:pt>
                <c:pt idx="28">
                  <c:v>43617</c:v>
                </c:pt>
                <c:pt idx="29">
                  <c:v>43709</c:v>
                </c:pt>
                <c:pt idx="30">
                  <c:v>43800</c:v>
                </c:pt>
                <c:pt idx="31">
                  <c:v>43891</c:v>
                </c:pt>
              </c:numCache>
            </c:numRef>
          </c:cat>
          <c:val>
            <c:numRef>
              <c:f>India!$BF$34:$BF$65</c:f>
              <c:numCache>
                <c:formatCode>0.0</c:formatCode>
                <c:ptCount val="32"/>
                <c:pt idx="0">
                  <c:v>0.31479610335568747</c:v>
                </c:pt>
                <c:pt idx="1">
                  <c:v>0.42650298454640251</c:v>
                </c:pt>
                <c:pt idx="2">
                  <c:v>-0.63890303461293962</c:v>
                </c:pt>
                <c:pt idx="3">
                  <c:v>-0.33966297384601501</c:v>
                </c:pt>
                <c:pt idx="4">
                  <c:v>0.55872422993733484</c:v>
                </c:pt>
                <c:pt idx="5">
                  <c:v>-0.22053398359800291</c:v>
                </c:pt>
                <c:pt idx="6">
                  <c:v>0.17290827483542048</c:v>
                </c:pt>
                <c:pt idx="7">
                  <c:v>-0.59372791292706928</c:v>
                </c:pt>
                <c:pt idx="8">
                  <c:v>-2.3130715014416214E-2</c:v>
                </c:pt>
                <c:pt idx="9">
                  <c:v>-0.1199329823984024</c:v>
                </c:pt>
                <c:pt idx="10">
                  <c:v>0.28438483279711341</c:v>
                </c:pt>
                <c:pt idx="11">
                  <c:v>-0.3653777168512588</c:v>
                </c:pt>
                <c:pt idx="12">
                  <c:v>-0.25076888083113236</c:v>
                </c:pt>
                <c:pt idx="13">
                  <c:v>0.47864265230775099</c:v>
                </c:pt>
                <c:pt idx="14">
                  <c:v>-0.42982609216398454</c:v>
                </c:pt>
                <c:pt idx="15">
                  <c:v>-9.4885581396520091E-2</c:v>
                </c:pt>
                <c:pt idx="16">
                  <c:v>0.61386417548084937</c:v>
                </c:pt>
                <c:pt idx="17">
                  <c:v>-0.2020883104739751</c:v>
                </c:pt>
                <c:pt idx="18">
                  <c:v>0.3127552266016449</c:v>
                </c:pt>
                <c:pt idx="19">
                  <c:v>-0.26643203308497837</c:v>
                </c:pt>
                <c:pt idx="20">
                  <c:v>0.79643341709050475</c:v>
                </c:pt>
                <c:pt idx="21">
                  <c:v>-0.31873136508521377</c:v>
                </c:pt>
                <c:pt idx="22">
                  <c:v>0.11860636442535664</c:v>
                </c:pt>
                <c:pt idx="23">
                  <c:v>-0.20337415782287416</c:v>
                </c:pt>
                <c:pt idx="24">
                  <c:v>-4.5070857274285316E-2</c:v>
                </c:pt>
                <c:pt idx="25">
                  <c:v>0.49520414896302728</c:v>
                </c:pt>
                <c:pt idx="26">
                  <c:v>-0.35504990988414104</c:v>
                </c:pt>
                <c:pt idx="27">
                  <c:v>-0.65187883360832932</c:v>
                </c:pt>
                <c:pt idx="28">
                  <c:v>-0.12315964151023832</c:v>
                </c:pt>
                <c:pt idx="29">
                  <c:v>0.48181317586758415</c:v>
                </c:pt>
                <c:pt idx="30">
                  <c:v>0.54626462905946072</c:v>
                </c:pt>
                <c:pt idx="31">
                  <c:v>-0.36140424447463554</c:v>
                </c:pt>
              </c:numCache>
            </c:numRef>
          </c:val>
          <c:extLst>
            <c:ext xmlns:c16="http://schemas.microsoft.com/office/drawing/2014/chart" uri="{C3380CC4-5D6E-409C-BE32-E72D297353CC}">
              <c16:uniqueId val="{00000000-B38A-49D5-BA56-0AC1A317A80B}"/>
            </c:ext>
          </c:extLst>
        </c:ser>
        <c:dLbls>
          <c:showLegendKey val="0"/>
          <c:showVal val="0"/>
          <c:showCatName val="0"/>
          <c:showSerName val="0"/>
          <c:showPercent val="0"/>
          <c:showBubbleSize val="0"/>
        </c:dLbls>
        <c:gapWidth val="150"/>
        <c:overlap val="100"/>
        <c:axId val="913009408"/>
        <c:axId val="913013344"/>
      </c:barChart>
      <c:barChart>
        <c:barDir val="col"/>
        <c:grouping val="stacked"/>
        <c:varyColors val="0"/>
        <c:ser>
          <c:idx val="4"/>
          <c:order val="0"/>
          <c:tx>
            <c:strRef>
              <c:f>India!$BG$4</c:f>
              <c:strCache>
                <c:ptCount val="1"/>
                <c:pt idx="0">
                  <c:v>Goods exports</c:v>
                </c:pt>
              </c:strCache>
            </c:strRef>
          </c:tx>
          <c:spPr>
            <a:solidFill>
              <a:schemeClr val="accent5"/>
            </a:solidFill>
            <a:ln>
              <a:noFill/>
            </a:ln>
            <a:effectLst/>
          </c:spPr>
          <c:invertIfNegative val="0"/>
          <c:cat>
            <c:numRef>
              <c:f>India!$AT$34:$AT$65</c:f>
              <c:numCache>
                <c:formatCode>mmm\-yy</c:formatCode>
                <c:ptCount val="32"/>
                <c:pt idx="0">
                  <c:v>41061</c:v>
                </c:pt>
                <c:pt idx="1">
                  <c:v>41153</c:v>
                </c:pt>
                <c:pt idx="2">
                  <c:v>41244</c:v>
                </c:pt>
                <c:pt idx="3">
                  <c:v>41334</c:v>
                </c:pt>
                <c:pt idx="4">
                  <c:v>41426</c:v>
                </c:pt>
                <c:pt idx="5">
                  <c:v>41518</c:v>
                </c:pt>
                <c:pt idx="6">
                  <c:v>41609</c:v>
                </c:pt>
                <c:pt idx="7">
                  <c:v>41699</c:v>
                </c:pt>
                <c:pt idx="8">
                  <c:v>41791</c:v>
                </c:pt>
                <c:pt idx="9">
                  <c:v>41883</c:v>
                </c:pt>
                <c:pt idx="10">
                  <c:v>41974</c:v>
                </c:pt>
                <c:pt idx="11">
                  <c:v>42064</c:v>
                </c:pt>
                <c:pt idx="12">
                  <c:v>42156</c:v>
                </c:pt>
                <c:pt idx="13">
                  <c:v>42248</c:v>
                </c:pt>
                <c:pt idx="14">
                  <c:v>42339</c:v>
                </c:pt>
                <c:pt idx="15">
                  <c:v>42430</c:v>
                </c:pt>
                <c:pt idx="16">
                  <c:v>42522</c:v>
                </c:pt>
                <c:pt idx="17">
                  <c:v>42614</c:v>
                </c:pt>
                <c:pt idx="18">
                  <c:v>42705</c:v>
                </c:pt>
                <c:pt idx="19">
                  <c:v>42795</c:v>
                </c:pt>
                <c:pt idx="20">
                  <c:v>42887</c:v>
                </c:pt>
                <c:pt idx="21">
                  <c:v>42979</c:v>
                </c:pt>
                <c:pt idx="22">
                  <c:v>43070</c:v>
                </c:pt>
                <c:pt idx="23">
                  <c:v>43160</c:v>
                </c:pt>
                <c:pt idx="24">
                  <c:v>43252</c:v>
                </c:pt>
                <c:pt idx="25">
                  <c:v>43344</c:v>
                </c:pt>
                <c:pt idx="26">
                  <c:v>43435</c:v>
                </c:pt>
                <c:pt idx="27">
                  <c:v>43525</c:v>
                </c:pt>
                <c:pt idx="28">
                  <c:v>43617</c:v>
                </c:pt>
                <c:pt idx="29">
                  <c:v>43709</c:v>
                </c:pt>
                <c:pt idx="30">
                  <c:v>43800</c:v>
                </c:pt>
                <c:pt idx="31">
                  <c:v>43891</c:v>
                </c:pt>
              </c:numCache>
            </c:numRef>
          </c:cat>
          <c:val>
            <c:numRef>
              <c:f>India!$BG$34:$BG$65</c:f>
              <c:numCache>
                <c:formatCode>0.0</c:formatCode>
                <c:ptCount val="32"/>
                <c:pt idx="0">
                  <c:v>-0.32123449555393391</c:v>
                </c:pt>
                <c:pt idx="1">
                  <c:v>-0.69060725583412674</c:v>
                </c:pt>
                <c:pt idx="2">
                  <c:v>1.6437985608002085E-2</c:v>
                </c:pt>
                <c:pt idx="3">
                  <c:v>0.30887866856136459</c:v>
                </c:pt>
                <c:pt idx="4">
                  <c:v>-4.0414293984490229E-2</c:v>
                </c:pt>
                <c:pt idx="5">
                  <c:v>0.96305809366720829</c:v>
                </c:pt>
                <c:pt idx="6">
                  <c:v>0.53571923823322531</c:v>
                </c:pt>
                <c:pt idx="7">
                  <c:v>-6.7023383946937645E-2</c:v>
                </c:pt>
                <c:pt idx="8">
                  <c:v>0.63020847234011546</c:v>
                </c:pt>
                <c:pt idx="9">
                  <c:v>8.0319216767028648E-2</c:v>
                </c:pt>
                <c:pt idx="10">
                  <c:v>4.2222669458043427E-2</c:v>
                </c:pt>
                <c:pt idx="11">
                  <c:v>-1.1486899939363189</c:v>
                </c:pt>
                <c:pt idx="12">
                  <c:v>-1.2670759267153806</c:v>
                </c:pt>
                <c:pt idx="13">
                  <c:v>-1.4187332620548645</c:v>
                </c:pt>
                <c:pt idx="14">
                  <c:v>-1.5068648662445085</c:v>
                </c:pt>
                <c:pt idx="15">
                  <c:v>-0.63108595292160274</c:v>
                </c:pt>
                <c:pt idx="16">
                  <c:v>-0.15863207129331683</c:v>
                </c:pt>
                <c:pt idx="17">
                  <c:v>-0.10290569988587905</c:v>
                </c:pt>
                <c:pt idx="18">
                  <c:v>0.42808121809250671</c:v>
                </c:pt>
                <c:pt idx="19">
                  <c:v>1.2176003505031525</c:v>
                </c:pt>
                <c:pt idx="20">
                  <c:v>0.64275764171348626</c:v>
                </c:pt>
                <c:pt idx="21">
                  <c:v>0.90366634393098411</c:v>
                </c:pt>
                <c:pt idx="22">
                  <c:v>1.1186374866254838</c:v>
                </c:pt>
                <c:pt idx="23">
                  <c:v>0.51608646258041102</c:v>
                </c:pt>
                <c:pt idx="24">
                  <c:v>1.1022398555370601</c:v>
                </c:pt>
                <c:pt idx="25">
                  <c:v>0.79904126290871336</c:v>
                </c:pt>
                <c:pt idx="26">
                  <c:v>0.35834798323327482</c:v>
                </c:pt>
                <c:pt idx="27">
                  <c:v>0.46392205578284235</c:v>
                </c:pt>
                <c:pt idx="28">
                  <c:v>-0.14070358621733528</c:v>
                </c:pt>
                <c:pt idx="29">
                  <c:v>-0.31676852110624804</c:v>
                </c:pt>
                <c:pt idx="30">
                  <c:v>-0.11116799763177364</c:v>
                </c:pt>
                <c:pt idx="31">
                  <c:v>-0.89371884422346159</c:v>
                </c:pt>
              </c:numCache>
            </c:numRef>
          </c:val>
          <c:extLst>
            <c:ext xmlns:c16="http://schemas.microsoft.com/office/drawing/2014/chart" uri="{C3380CC4-5D6E-409C-BE32-E72D297353CC}">
              <c16:uniqueId val="{00000001-B38A-49D5-BA56-0AC1A317A80B}"/>
            </c:ext>
          </c:extLst>
        </c:ser>
        <c:ser>
          <c:idx val="6"/>
          <c:order val="1"/>
          <c:tx>
            <c:strRef>
              <c:f>India!$BD$4</c:f>
              <c:strCache>
                <c:ptCount val="1"/>
                <c:pt idx="0">
                  <c:v>Commercial vehicle sales</c:v>
                </c:pt>
              </c:strCache>
            </c:strRef>
          </c:tx>
          <c:spPr>
            <a:solidFill>
              <a:srgbClr val="FAC090"/>
            </a:solidFill>
            <a:ln>
              <a:noFill/>
            </a:ln>
            <a:effectLst/>
          </c:spPr>
          <c:invertIfNegative val="0"/>
          <c:cat>
            <c:numRef>
              <c:f>India!$AT$34:$AT$65</c:f>
              <c:numCache>
                <c:formatCode>mmm\-yy</c:formatCode>
                <c:ptCount val="32"/>
                <c:pt idx="0">
                  <c:v>41061</c:v>
                </c:pt>
                <c:pt idx="1">
                  <c:v>41153</c:v>
                </c:pt>
                <c:pt idx="2">
                  <c:v>41244</c:v>
                </c:pt>
                <c:pt idx="3">
                  <c:v>41334</c:v>
                </c:pt>
                <c:pt idx="4">
                  <c:v>41426</c:v>
                </c:pt>
                <c:pt idx="5">
                  <c:v>41518</c:v>
                </c:pt>
                <c:pt idx="6">
                  <c:v>41609</c:v>
                </c:pt>
                <c:pt idx="7">
                  <c:v>41699</c:v>
                </c:pt>
                <c:pt idx="8">
                  <c:v>41791</c:v>
                </c:pt>
                <c:pt idx="9">
                  <c:v>41883</c:v>
                </c:pt>
                <c:pt idx="10">
                  <c:v>41974</c:v>
                </c:pt>
                <c:pt idx="11">
                  <c:v>42064</c:v>
                </c:pt>
                <c:pt idx="12">
                  <c:v>42156</c:v>
                </c:pt>
                <c:pt idx="13">
                  <c:v>42248</c:v>
                </c:pt>
                <c:pt idx="14">
                  <c:v>42339</c:v>
                </c:pt>
                <c:pt idx="15">
                  <c:v>42430</c:v>
                </c:pt>
                <c:pt idx="16">
                  <c:v>42522</c:v>
                </c:pt>
                <c:pt idx="17">
                  <c:v>42614</c:v>
                </c:pt>
                <c:pt idx="18">
                  <c:v>42705</c:v>
                </c:pt>
                <c:pt idx="19">
                  <c:v>42795</c:v>
                </c:pt>
                <c:pt idx="20">
                  <c:v>42887</c:v>
                </c:pt>
                <c:pt idx="21">
                  <c:v>42979</c:v>
                </c:pt>
                <c:pt idx="22">
                  <c:v>43070</c:v>
                </c:pt>
                <c:pt idx="23">
                  <c:v>43160</c:v>
                </c:pt>
                <c:pt idx="24">
                  <c:v>43252</c:v>
                </c:pt>
                <c:pt idx="25">
                  <c:v>43344</c:v>
                </c:pt>
                <c:pt idx="26">
                  <c:v>43435</c:v>
                </c:pt>
                <c:pt idx="27">
                  <c:v>43525</c:v>
                </c:pt>
                <c:pt idx="28">
                  <c:v>43617</c:v>
                </c:pt>
                <c:pt idx="29">
                  <c:v>43709</c:v>
                </c:pt>
                <c:pt idx="30">
                  <c:v>43800</c:v>
                </c:pt>
                <c:pt idx="31">
                  <c:v>43891</c:v>
                </c:pt>
              </c:numCache>
            </c:numRef>
          </c:cat>
          <c:val>
            <c:numRef>
              <c:f>India!$BD$34:$BD$65</c:f>
              <c:numCache>
                <c:formatCode>0.0</c:formatCode>
                <c:ptCount val="32"/>
                <c:pt idx="0">
                  <c:v>0.3127017439481225</c:v>
                </c:pt>
                <c:pt idx="1">
                  <c:v>0.14671339585235929</c:v>
                </c:pt>
                <c:pt idx="2">
                  <c:v>-9.0246918686818625E-2</c:v>
                </c:pt>
                <c:pt idx="3">
                  <c:v>-0.30377299636710364</c:v>
                </c:pt>
                <c:pt idx="4">
                  <c:v>-0.22923763507120029</c:v>
                </c:pt>
                <c:pt idx="5">
                  <c:v>-0.62638542254891505</c:v>
                </c:pt>
                <c:pt idx="6">
                  <c:v>-0.6782538489688017</c:v>
                </c:pt>
                <c:pt idx="7">
                  <c:v>-0.64498424683555577</c:v>
                </c:pt>
                <c:pt idx="8">
                  <c:v>-0.35575376608360604</c:v>
                </c:pt>
                <c:pt idx="9">
                  <c:v>3.0781387139293792E-2</c:v>
                </c:pt>
                <c:pt idx="10">
                  <c:v>0.31844184452183105</c:v>
                </c:pt>
                <c:pt idx="11">
                  <c:v>0.28603495014318142</c:v>
                </c:pt>
                <c:pt idx="12">
                  <c:v>0.36828421064939881</c:v>
                </c:pt>
                <c:pt idx="13">
                  <c:v>0.46574058483943587</c:v>
                </c:pt>
                <c:pt idx="14">
                  <c:v>0.48146733742848857</c:v>
                </c:pt>
                <c:pt idx="15">
                  <c:v>0.78469150962499656</c:v>
                </c:pt>
                <c:pt idx="16">
                  <c:v>0.53303228925458945</c:v>
                </c:pt>
                <c:pt idx="17">
                  <c:v>0.15655622161191612</c:v>
                </c:pt>
                <c:pt idx="18">
                  <c:v>0.10727149537974397</c:v>
                </c:pt>
                <c:pt idx="19">
                  <c:v>0.21717243609656575</c:v>
                </c:pt>
                <c:pt idx="20">
                  <c:v>-0.34886668829591577</c:v>
                </c:pt>
                <c:pt idx="21">
                  <c:v>0.586470486226638</c:v>
                </c:pt>
                <c:pt idx="22">
                  <c:v>1.2194397720888202</c:v>
                </c:pt>
                <c:pt idx="23">
                  <c:v>1.1447321823205789</c:v>
                </c:pt>
                <c:pt idx="24">
                  <c:v>1.9360685026473652</c:v>
                </c:pt>
                <c:pt idx="25">
                  <c:v>1.0563068126154145</c:v>
                </c:pt>
                <c:pt idx="26">
                  <c:v>0.2729395568647926</c:v>
                </c:pt>
                <c:pt idx="27">
                  <c:v>6.7684241094626216E-2</c:v>
                </c:pt>
                <c:pt idx="28">
                  <c:v>-0.3722566861770476</c:v>
                </c:pt>
                <c:pt idx="29">
                  <c:v>-1.0989132580861056</c:v>
                </c:pt>
                <c:pt idx="30">
                  <c:v>-0.5383810678552593</c:v>
                </c:pt>
                <c:pt idx="31">
                  <c:v>-1.4482963381873504</c:v>
                </c:pt>
              </c:numCache>
            </c:numRef>
          </c:val>
          <c:extLst>
            <c:ext xmlns:c16="http://schemas.microsoft.com/office/drawing/2014/chart" uri="{C3380CC4-5D6E-409C-BE32-E72D297353CC}">
              <c16:uniqueId val="{00000002-B38A-49D5-BA56-0AC1A317A80B}"/>
            </c:ext>
          </c:extLst>
        </c:ser>
        <c:ser>
          <c:idx val="5"/>
          <c:order val="2"/>
          <c:tx>
            <c:strRef>
              <c:f>India!$BC$4</c:f>
              <c:strCache>
                <c:ptCount val="1"/>
                <c:pt idx="0">
                  <c:v>Foreign Tourist arrivals</c:v>
                </c:pt>
              </c:strCache>
            </c:strRef>
          </c:tx>
          <c:spPr>
            <a:solidFill>
              <a:schemeClr val="accent6"/>
            </a:solidFill>
            <a:ln>
              <a:noFill/>
            </a:ln>
            <a:effectLst/>
          </c:spPr>
          <c:invertIfNegative val="0"/>
          <c:cat>
            <c:numRef>
              <c:f>India!$AT$34:$AT$65</c:f>
              <c:numCache>
                <c:formatCode>mmm\-yy</c:formatCode>
                <c:ptCount val="32"/>
                <c:pt idx="0">
                  <c:v>41061</c:v>
                </c:pt>
                <c:pt idx="1">
                  <c:v>41153</c:v>
                </c:pt>
                <c:pt idx="2">
                  <c:v>41244</c:v>
                </c:pt>
                <c:pt idx="3">
                  <c:v>41334</c:v>
                </c:pt>
                <c:pt idx="4">
                  <c:v>41426</c:v>
                </c:pt>
                <c:pt idx="5">
                  <c:v>41518</c:v>
                </c:pt>
                <c:pt idx="6">
                  <c:v>41609</c:v>
                </c:pt>
                <c:pt idx="7">
                  <c:v>41699</c:v>
                </c:pt>
                <c:pt idx="8">
                  <c:v>41791</c:v>
                </c:pt>
                <c:pt idx="9">
                  <c:v>41883</c:v>
                </c:pt>
                <c:pt idx="10">
                  <c:v>41974</c:v>
                </c:pt>
                <c:pt idx="11">
                  <c:v>42064</c:v>
                </c:pt>
                <c:pt idx="12">
                  <c:v>42156</c:v>
                </c:pt>
                <c:pt idx="13">
                  <c:v>42248</c:v>
                </c:pt>
                <c:pt idx="14">
                  <c:v>42339</c:v>
                </c:pt>
                <c:pt idx="15">
                  <c:v>42430</c:v>
                </c:pt>
                <c:pt idx="16">
                  <c:v>42522</c:v>
                </c:pt>
                <c:pt idx="17">
                  <c:v>42614</c:v>
                </c:pt>
                <c:pt idx="18">
                  <c:v>42705</c:v>
                </c:pt>
                <c:pt idx="19">
                  <c:v>42795</c:v>
                </c:pt>
                <c:pt idx="20">
                  <c:v>42887</c:v>
                </c:pt>
                <c:pt idx="21">
                  <c:v>42979</c:v>
                </c:pt>
                <c:pt idx="22">
                  <c:v>43070</c:v>
                </c:pt>
                <c:pt idx="23">
                  <c:v>43160</c:v>
                </c:pt>
                <c:pt idx="24">
                  <c:v>43252</c:v>
                </c:pt>
                <c:pt idx="25">
                  <c:v>43344</c:v>
                </c:pt>
                <c:pt idx="26">
                  <c:v>43435</c:v>
                </c:pt>
                <c:pt idx="27">
                  <c:v>43525</c:v>
                </c:pt>
                <c:pt idx="28">
                  <c:v>43617</c:v>
                </c:pt>
                <c:pt idx="29">
                  <c:v>43709</c:v>
                </c:pt>
                <c:pt idx="30">
                  <c:v>43800</c:v>
                </c:pt>
                <c:pt idx="31">
                  <c:v>43891</c:v>
                </c:pt>
              </c:numCache>
            </c:numRef>
          </c:cat>
          <c:val>
            <c:numRef>
              <c:f>India!$BC$34:$BC$65</c:f>
              <c:numCache>
                <c:formatCode>0.0</c:formatCode>
                <c:ptCount val="32"/>
                <c:pt idx="0">
                  <c:v>-0.83876736626313431</c:v>
                </c:pt>
                <c:pt idx="1">
                  <c:v>-0.84131127384702786</c:v>
                </c:pt>
                <c:pt idx="2">
                  <c:v>-0.75729209753215387</c:v>
                </c:pt>
                <c:pt idx="3">
                  <c:v>-0.43746624209660734</c:v>
                </c:pt>
                <c:pt idx="4">
                  <c:v>-0.22662854285152378</c:v>
                </c:pt>
                <c:pt idx="5">
                  <c:v>0.16407926800258851</c:v>
                </c:pt>
                <c:pt idx="6">
                  <c:v>3.9960182528664283E-2</c:v>
                </c:pt>
                <c:pt idx="7">
                  <c:v>0.12803484066884308</c:v>
                </c:pt>
                <c:pt idx="8">
                  <c:v>1.1183211371015285</c:v>
                </c:pt>
                <c:pt idx="9">
                  <c:v>1.1985123536791444</c:v>
                </c:pt>
                <c:pt idx="10">
                  <c:v>0.17527148614369437</c:v>
                </c:pt>
                <c:pt idx="11">
                  <c:v>-0.52466723552476646</c:v>
                </c:pt>
                <c:pt idx="12">
                  <c:v>-0.40827789051293101</c:v>
                </c:pt>
                <c:pt idx="13">
                  <c:v>3.3884192433873535E-2</c:v>
                </c:pt>
                <c:pt idx="14">
                  <c:v>-0.45755560853443128</c:v>
                </c:pt>
                <c:pt idx="15">
                  <c:v>0.4684028347104961</c:v>
                </c:pt>
                <c:pt idx="16">
                  <c:v>-5.2373509643883535E-2</c:v>
                </c:pt>
                <c:pt idx="17">
                  <c:v>0.91509431136501884</c:v>
                </c:pt>
                <c:pt idx="18">
                  <c:v>0.40522589823308786</c:v>
                </c:pt>
                <c:pt idx="19">
                  <c:v>0.68489444333231653</c:v>
                </c:pt>
                <c:pt idx="20">
                  <c:v>2.1373739405609453</c:v>
                </c:pt>
                <c:pt idx="21">
                  <c:v>0.7655089677038408</c:v>
                </c:pt>
                <c:pt idx="22">
                  <c:v>1.2972969499260596</c:v>
                </c:pt>
                <c:pt idx="23">
                  <c:v>0.84785847855098961</c:v>
                </c:pt>
                <c:pt idx="24">
                  <c:v>-0.86417934160601495</c:v>
                </c:pt>
                <c:pt idx="25">
                  <c:v>-0.4128621924427982</c:v>
                </c:pt>
                <c:pt idx="26">
                  <c:v>-0.76175052929780696</c:v>
                </c:pt>
                <c:pt idx="27">
                  <c:v>-0.85514012396062267</c:v>
                </c:pt>
                <c:pt idx="28">
                  <c:v>-0.58082179187579075</c:v>
                </c:pt>
                <c:pt idx="29">
                  <c:v>-0.70905154555925698</c:v>
                </c:pt>
                <c:pt idx="30">
                  <c:v>-0.20136758856811407</c:v>
                </c:pt>
                <c:pt idx="31">
                  <c:v>-1.7791222597994949</c:v>
                </c:pt>
              </c:numCache>
            </c:numRef>
          </c:val>
          <c:extLst>
            <c:ext xmlns:c16="http://schemas.microsoft.com/office/drawing/2014/chart" uri="{C3380CC4-5D6E-409C-BE32-E72D297353CC}">
              <c16:uniqueId val="{00000003-B38A-49D5-BA56-0AC1A317A80B}"/>
            </c:ext>
          </c:extLst>
        </c:ser>
        <c:ser>
          <c:idx val="0"/>
          <c:order val="3"/>
          <c:tx>
            <c:strRef>
              <c:f>India!$BB$4</c:f>
              <c:strCache>
                <c:ptCount val="1"/>
                <c:pt idx="0">
                  <c:v>Credit</c:v>
                </c:pt>
              </c:strCache>
            </c:strRef>
          </c:tx>
          <c:spPr>
            <a:solidFill>
              <a:schemeClr val="accent1"/>
            </a:solidFill>
            <a:ln>
              <a:noFill/>
            </a:ln>
            <a:effectLst/>
          </c:spPr>
          <c:invertIfNegative val="0"/>
          <c:cat>
            <c:numRef>
              <c:f>India!$AT$34:$AT$65</c:f>
              <c:numCache>
                <c:formatCode>mmm\-yy</c:formatCode>
                <c:ptCount val="32"/>
                <c:pt idx="0">
                  <c:v>41061</c:v>
                </c:pt>
                <c:pt idx="1">
                  <c:v>41153</c:v>
                </c:pt>
                <c:pt idx="2">
                  <c:v>41244</c:v>
                </c:pt>
                <c:pt idx="3">
                  <c:v>41334</c:v>
                </c:pt>
                <c:pt idx="4">
                  <c:v>41426</c:v>
                </c:pt>
                <c:pt idx="5">
                  <c:v>41518</c:v>
                </c:pt>
                <c:pt idx="6">
                  <c:v>41609</c:v>
                </c:pt>
                <c:pt idx="7">
                  <c:v>41699</c:v>
                </c:pt>
                <c:pt idx="8">
                  <c:v>41791</c:v>
                </c:pt>
                <c:pt idx="9">
                  <c:v>41883</c:v>
                </c:pt>
                <c:pt idx="10">
                  <c:v>41974</c:v>
                </c:pt>
                <c:pt idx="11">
                  <c:v>42064</c:v>
                </c:pt>
                <c:pt idx="12">
                  <c:v>42156</c:v>
                </c:pt>
                <c:pt idx="13">
                  <c:v>42248</c:v>
                </c:pt>
                <c:pt idx="14">
                  <c:v>42339</c:v>
                </c:pt>
                <c:pt idx="15">
                  <c:v>42430</c:v>
                </c:pt>
                <c:pt idx="16">
                  <c:v>42522</c:v>
                </c:pt>
                <c:pt idx="17">
                  <c:v>42614</c:v>
                </c:pt>
                <c:pt idx="18">
                  <c:v>42705</c:v>
                </c:pt>
                <c:pt idx="19">
                  <c:v>42795</c:v>
                </c:pt>
                <c:pt idx="20">
                  <c:v>42887</c:v>
                </c:pt>
                <c:pt idx="21">
                  <c:v>42979</c:v>
                </c:pt>
                <c:pt idx="22">
                  <c:v>43070</c:v>
                </c:pt>
                <c:pt idx="23">
                  <c:v>43160</c:v>
                </c:pt>
                <c:pt idx="24">
                  <c:v>43252</c:v>
                </c:pt>
                <c:pt idx="25">
                  <c:v>43344</c:v>
                </c:pt>
                <c:pt idx="26">
                  <c:v>43435</c:v>
                </c:pt>
                <c:pt idx="27">
                  <c:v>43525</c:v>
                </c:pt>
                <c:pt idx="28">
                  <c:v>43617</c:v>
                </c:pt>
                <c:pt idx="29">
                  <c:v>43709</c:v>
                </c:pt>
                <c:pt idx="30">
                  <c:v>43800</c:v>
                </c:pt>
                <c:pt idx="31">
                  <c:v>43891</c:v>
                </c:pt>
              </c:numCache>
            </c:numRef>
          </c:cat>
          <c:val>
            <c:numRef>
              <c:f>India!$BB$34:$BB$65</c:f>
              <c:numCache>
                <c:formatCode>0.0</c:formatCode>
                <c:ptCount val="32"/>
                <c:pt idx="0">
                  <c:v>2.3619468266072619</c:v>
                </c:pt>
                <c:pt idx="1">
                  <c:v>1.9814791422336828</c:v>
                </c:pt>
                <c:pt idx="2">
                  <c:v>1.8531553450719365</c:v>
                </c:pt>
                <c:pt idx="3">
                  <c:v>1.4966076745503176</c:v>
                </c:pt>
                <c:pt idx="4">
                  <c:v>1.2405044378408352</c:v>
                </c:pt>
                <c:pt idx="5">
                  <c:v>1.7510931375438907</c:v>
                </c:pt>
                <c:pt idx="6">
                  <c:v>1.3015300396411504</c:v>
                </c:pt>
                <c:pt idx="7">
                  <c:v>1.0864816237232775</c:v>
                </c:pt>
                <c:pt idx="8">
                  <c:v>0.76739704163054279</c:v>
                </c:pt>
                <c:pt idx="9">
                  <c:v>0.13073558601229041</c:v>
                </c:pt>
                <c:pt idx="10">
                  <c:v>0.15027570127936829</c:v>
                </c:pt>
                <c:pt idx="11">
                  <c:v>-0.17456341979921117</c:v>
                </c:pt>
                <c:pt idx="12">
                  <c:v>-0.34343666572891823</c:v>
                </c:pt>
                <c:pt idx="13">
                  <c:v>-0.37208181434807175</c:v>
                </c:pt>
                <c:pt idx="14">
                  <c:v>-0.24604670230064082</c:v>
                </c:pt>
                <c:pt idx="15">
                  <c:v>0.14627183476497094</c:v>
                </c:pt>
                <c:pt idx="16">
                  <c:v>-0.2742104400020518</c:v>
                </c:pt>
                <c:pt idx="17">
                  <c:v>-0.11487774040049796</c:v>
                </c:pt>
                <c:pt idx="18">
                  <c:v>-1.2378733939556359</c:v>
                </c:pt>
                <c:pt idx="19">
                  <c:v>-1.4613419634756095</c:v>
                </c:pt>
                <c:pt idx="20">
                  <c:v>-1.6810771153040716</c:v>
                </c:pt>
                <c:pt idx="21">
                  <c:v>-1.4117366910794862</c:v>
                </c:pt>
                <c:pt idx="22">
                  <c:v>-0.58843367600722107</c:v>
                </c:pt>
                <c:pt idx="23">
                  <c:v>-0.21809040228626464</c:v>
                </c:pt>
                <c:pt idx="24">
                  <c:v>0.48955131980050887</c:v>
                </c:pt>
                <c:pt idx="25">
                  <c:v>0.62130335981445783</c:v>
                </c:pt>
                <c:pt idx="26">
                  <c:v>1.1332191111951129</c:v>
                </c:pt>
                <c:pt idx="27">
                  <c:v>0.96727959419522236</c:v>
                </c:pt>
                <c:pt idx="28">
                  <c:v>0.49185955114681029</c:v>
                </c:pt>
                <c:pt idx="29">
                  <c:v>-0.11381995849495279</c:v>
                </c:pt>
                <c:pt idx="30">
                  <c:v>-0.74510709461613667</c:v>
                </c:pt>
                <c:pt idx="31">
                  <c:v>-0.92027748606496296</c:v>
                </c:pt>
              </c:numCache>
            </c:numRef>
          </c:val>
          <c:extLst>
            <c:ext xmlns:c16="http://schemas.microsoft.com/office/drawing/2014/chart" uri="{C3380CC4-5D6E-409C-BE32-E72D297353CC}">
              <c16:uniqueId val="{00000004-B38A-49D5-BA56-0AC1A317A80B}"/>
            </c:ext>
          </c:extLst>
        </c:ser>
        <c:ser>
          <c:idx val="3"/>
          <c:order val="4"/>
          <c:tx>
            <c:strRef>
              <c:f>India!$BH$4</c:f>
              <c:strCache>
                <c:ptCount val="1"/>
                <c:pt idx="0">
                  <c:v>Goods imports</c:v>
                </c:pt>
              </c:strCache>
            </c:strRef>
          </c:tx>
          <c:spPr>
            <a:solidFill>
              <a:schemeClr val="accent4"/>
            </a:solidFill>
            <a:ln>
              <a:noFill/>
            </a:ln>
            <a:effectLst/>
          </c:spPr>
          <c:invertIfNegative val="0"/>
          <c:cat>
            <c:numRef>
              <c:f>India!$AT$34:$AT$65</c:f>
              <c:numCache>
                <c:formatCode>mmm\-yy</c:formatCode>
                <c:ptCount val="32"/>
                <c:pt idx="0">
                  <c:v>41061</c:v>
                </c:pt>
                <c:pt idx="1">
                  <c:v>41153</c:v>
                </c:pt>
                <c:pt idx="2">
                  <c:v>41244</c:v>
                </c:pt>
                <c:pt idx="3">
                  <c:v>41334</c:v>
                </c:pt>
                <c:pt idx="4">
                  <c:v>41426</c:v>
                </c:pt>
                <c:pt idx="5">
                  <c:v>41518</c:v>
                </c:pt>
                <c:pt idx="6">
                  <c:v>41609</c:v>
                </c:pt>
                <c:pt idx="7">
                  <c:v>41699</c:v>
                </c:pt>
                <c:pt idx="8">
                  <c:v>41791</c:v>
                </c:pt>
                <c:pt idx="9">
                  <c:v>41883</c:v>
                </c:pt>
                <c:pt idx="10">
                  <c:v>41974</c:v>
                </c:pt>
                <c:pt idx="11">
                  <c:v>42064</c:v>
                </c:pt>
                <c:pt idx="12">
                  <c:v>42156</c:v>
                </c:pt>
                <c:pt idx="13">
                  <c:v>42248</c:v>
                </c:pt>
                <c:pt idx="14">
                  <c:v>42339</c:v>
                </c:pt>
                <c:pt idx="15">
                  <c:v>42430</c:v>
                </c:pt>
                <c:pt idx="16">
                  <c:v>42522</c:v>
                </c:pt>
                <c:pt idx="17">
                  <c:v>42614</c:v>
                </c:pt>
                <c:pt idx="18">
                  <c:v>42705</c:v>
                </c:pt>
                <c:pt idx="19">
                  <c:v>42795</c:v>
                </c:pt>
                <c:pt idx="20">
                  <c:v>42887</c:v>
                </c:pt>
                <c:pt idx="21">
                  <c:v>42979</c:v>
                </c:pt>
                <c:pt idx="22">
                  <c:v>43070</c:v>
                </c:pt>
                <c:pt idx="23">
                  <c:v>43160</c:v>
                </c:pt>
                <c:pt idx="24">
                  <c:v>43252</c:v>
                </c:pt>
                <c:pt idx="25">
                  <c:v>43344</c:v>
                </c:pt>
                <c:pt idx="26">
                  <c:v>43435</c:v>
                </c:pt>
                <c:pt idx="27">
                  <c:v>43525</c:v>
                </c:pt>
                <c:pt idx="28">
                  <c:v>43617</c:v>
                </c:pt>
                <c:pt idx="29">
                  <c:v>43709</c:v>
                </c:pt>
                <c:pt idx="30">
                  <c:v>43800</c:v>
                </c:pt>
                <c:pt idx="31">
                  <c:v>43891</c:v>
                </c:pt>
              </c:numCache>
            </c:numRef>
          </c:cat>
          <c:val>
            <c:numRef>
              <c:f>India!$BH$34:$BH$65</c:f>
              <c:numCache>
                <c:formatCode>0.0</c:formatCode>
                <c:ptCount val="32"/>
                <c:pt idx="0">
                  <c:v>-0.22942682573327575</c:v>
                </c:pt>
                <c:pt idx="1">
                  <c:v>-1.0136542233780724E-2</c:v>
                </c:pt>
                <c:pt idx="2">
                  <c:v>0.36954594061634777</c:v>
                </c:pt>
                <c:pt idx="3">
                  <c:v>7.4952041189435631E-2</c:v>
                </c:pt>
                <c:pt idx="4">
                  <c:v>0.22918565859767251</c:v>
                </c:pt>
                <c:pt idx="5">
                  <c:v>-0.43241827076776268</c:v>
                </c:pt>
                <c:pt idx="6">
                  <c:v>-0.81271770943843979</c:v>
                </c:pt>
                <c:pt idx="7">
                  <c:v>-0.62629732376612823</c:v>
                </c:pt>
                <c:pt idx="8">
                  <c:v>-0.27598460126753588</c:v>
                </c:pt>
                <c:pt idx="9">
                  <c:v>0.62574279572000924</c:v>
                </c:pt>
                <c:pt idx="10">
                  <c:v>0.52372999177717661</c:v>
                </c:pt>
                <c:pt idx="11">
                  <c:v>-0.71316852005757869</c:v>
                </c:pt>
                <c:pt idx="12">
                  <c:v>-0.61647191841761184</c:v>
                </c:pt>
                <c:pt idx="13">
                  <c:v>-0.79674544439921247</c:v>
                </c:pt>
                <c:pt idx="14">
                  <c:v>-0.98135559983389831</c:v>
                </c:pt>
                <c:pt idx="15">
                  <c:v>-0.67413033624032792</c:v>
                </c:pt>
                <c:pt idx="16">
                  <c:v>-0.80372099680491305</c:v>
                </c:pt>
                <c:pt idx="17">
                  <c:v>-0.59665029607053854</c:v>
                </c:pt>
                <c:pt idx="18">
                  <c:v>0.47569031925337207</c:v>
                </c:pt>
                <c:pt idx="19">
                  <c:v>1.5631865942849721</c:v>
                </c:pt>
                <c:pt idx="20">
                  <c:v>1.9963471642593698</c:v>
                </c:pt>
                <c:pt idx="21">
                  <c:v>1.1217496405345202</c:v>
                </c:pt>
                <c:pt idx="22">
                  <c:v>1.0255543829569225</c:v>
                </c:pt>
                <c:pt idx="23">
                  <c:v>0.84071971280422597</c:v>
                </c:pt>
                <c:pt idx="24">
                  <c:v>0.7412209552578366</c:v>
                </c:pt>
                <c:pt idx="25">
                  <c:v>1.3106994942878625</c:v>
                </c:pt>
                <c:pt idx="26">
                  <c:v>0.49760563808509284</c:v>
                </c:pt>
                <c:pt idx="27">
                  <c:v>4.0239205010187101E-2</c:v>
                </c:pt>
                <c:pt idx="28">
                  <c:v>0.10249087741738472</c:v>
                </c:pt>
                <c:pt idx="29">
                  <c:v>-0.59514588738818708</c:v>
                </c:pt>
                <c:pt idx="30">
                  <c:v>-0.58570767217525388</c:v>
                </c:pt>
                <c:pt idx="31">
                  <c:v>-0.47051956387962873</c:v>
                </c:pt>
              </c:numCache>
            </c:numRef>
          </c:val>
          <c:extLst>
            <c:ext xmlns:c16="http://schemas.microsoft.com/office/drawing/2014/chart" uri="{C3380CC4-5D6E-409C-BE32-E72D297353CC}">
              <c16:uniqueId val="{00000005-B38A-49D5-BA56-0AC1A317A80B}"/>
            </c:ext>
          </c:extLst>
        </c:ser>
        <c:ser>
          <c:idx val="7"/>
          <c:order val="6"/>
          <c:tx>
            <c:strRef>
              <c:f>India!$BE$4</c:f>
              <c:strCache>
                <c:ptCount val="1"/>
                <c:pt idx="0">
                  <c:v>Implemented investment</c:v>
                </c:pt>
              </c:strCache>
            </c:strRef>
          </c:tx>
          <c:spPr>
            <a:solidFill>
              <a:schemeClr val="accent2">
                <a:lumMod val="60000"/>
              </a:schemeClr>
            </a:solidFill>
            <a:ln>
              <a:noFill/>
            </a:ln>
            <a:effectLst/>
          </c:spPr>
          <c:invertIfNegative val="0"/>
          <c:cat>
            <c:numRef>
              <c:f>India!$AT$34:$AT$65</c:f>
              <c:numCache>
                <c:formatCode>mmm\-yy</c:formatCode>
                <c:ptCount val="32"/>
                <c:pt idx="0">
                  <c:v>41061</c:v>
                </c:pt>
                <c:pt idx="1">
                  <c:v>41153</c:v>
                </c:pt>
                <c:pt idx="2">
                  <c:v>41244</c:v>
                </c:pt>
                <c:pt idx="3">
                  <c:v>41334</c:v>
                </c:pt>
                <c:pt idx="4">
                  <c:v>41426</c:v>
                </c:pt>
                <c:pt idx="5">
                  <c:v>41518</c:v>
                </c:pt>
                <c:pt idx="6">
                  <c:v>41609</c:v>
                </c:pt>
                <c:pt idx="7">
                  <c:v>41699</c:v>
                </c:pt>
                <c:pt idx="8">
                  <c:v>41791</c:v>
                </c:pt>
                <c:pt idx="9">
                  <c:v>41883</c:v>
                </c:pt>
                <c:pt idx="10">
                  <c:v>41974</c:v>
                </c:pt>
                <c:pt idx="11">
                  <c:v>42064</c:v>
                </c:pt>
                <c:pt idx="12">
                  <c:v>42156</c:v>
                </c:pt>
                <c:pt idx="13">
                  <c:v>42248</c:v>
                </c:pt>
                <c:pt idx="14">
                  <c:v>42339</c:v>
                </c:pt>
                <c:pt idx="15">
                  <c:v>42430</c:v>
                </c:pt>
                <c:pt idx="16">
                  <c:v>42522</c:v>
                </c:pt>
                <c:pt idx="17">
                  <c:v>42614</c:v>
                </c:pt>
                <c:pt idx="18">
                  <c:v>42705</c:v>
                </c:pt>
                <c:pt idx="19">
                  <c:v>42795</c:v>
                </c:pt>
                <c:pt idx="20">
                  <c:v>42887</c:v>
                </c:pt>
                <c:pt idx="21">
                  <c:v>42979</c:v>
                </c:pt>
                <c:pt idx="22">
                  <c:v>43070</c:v>
                </c:pt>
                <c:pt idx="23">
                  <c:v>43160</c:v>
                </c:pt>
                <c:pt idx="24">
                  <c:v>43252</c:v>
                </c:pt>
                <c:pt idx="25">
                  <c:v>43344</c:v>
                </c:pt>
                <c:pt idx="26">
                  <c:v>43435</c:v>
                </c:pt>
                <c:pt idx="27">
                  <c:v>43525</c:v>
                </c:pt>
                <c:pt idx="28">
                  <c:v>43617</c:v>
                </c:pt>
                <c:pt idx="29">
                  <c:v>43709</c:v>
                </c:pt>
                <c:pt idx="30">
                  <c:v>43800</c:v>
                </c:pt>
                <c:pt idx="31">
                  <c:v>43891</c:v>
                </c:pt>
              </c:numCache>
            </c:numRef>
          </c:cat>
          <c:val>
            <c:numRef>
              <c:f>India!$BE$34:$BE$65</c:f>
              <c:numCache>
                <c:formatCode>0.0</c:formatCode>
                <c:ptCount val="32"/>
                <c:pt idx="0">
                  <c:v>-6.7311568462907159E-2</c:v>
                </c:pt>
                <c:pt idx="1">
                  <c:v>-0.34495196825840807</c:v>
                </c:pt>
                <c:pt idx="2">
                  <c:v>-0.29215831302690876</c:v>
                </c:pt>
                <c:pt idx="3">
                  <c:v>1.5727266330022562</c:v>
                </c:pt>
                <c:pt idx="4">
                  <c:v>-1.1003258472188466</c:v>
                </c:pt>
                <c:pt idx="5">
                  <c:v>-0.17393517013100879</c:v>
                </c:pt>
                <c:pt idx="6">
                  <c:v>-0.50870495359841283</c:v>
                </c:pt>
                <c:pt idx="7">
                  <c:v>-0.22540719614862026</c:v>
                </c:pt>
                <c:pt idx="8">
                  <c:v>-0.2770256265255257</c:v>
                </c:pt>
                <c:pt idx="9">
                  <c:v>-0.15654514511114126</c:v>
                </c:pt>
                <c:pt idx="10">
                  <c:v>-0.21518019177239531</c:v>
                </c:pt>
                <c:pt idx="11">
                  <c:v>-0.21714042406474773</c:v>
                </c:pt>
                <c:pt idx="12">
                  <c:v>-0.10721380833473315</c:v>
                </c:pt>
                <c:pt idx="13">
                  <c:v>0.16083364551386106</c:v>
                </c:pt>
                <c:pt idx="14">
                  <c:v>9.4978028321011543E-2</c:v>
                </c:pt>
                <c:pt idx="15">
                  <c:v>-9.5989183854656712E-3</c:v>
                </c:pt>
                <c:pt idx="16">
                  <c:v>-0.11174413132647169</c:v>
                </c:pt>
                <c:pt idx="17">
                  <c:v>-0.14374804515922343</c:v>
                </c:pt>
                <c:pt idx="18">
                  <c:v>-0.20092105667172225</c:v>
                </c:pt>
                <c:pt idx="19">
                  <c:v>-0.1713211082088506</c:v>
                </c:pt>
                <c:pt idx="20">
                  <c:v>-0.19964796754479611</c:v>
                </c:pt>
                <c:pt idx="21">
                  <c:v>-0.20616392813865256</c:v>
                </c:pt>
                <c:pt idx="22">
                  <c:v>-0.14264324174932189</c:v>
                </c:pt>
                <c:pt idx="23">
                  <c:v>0.10228919758310089</c:v>
                </c:pt>
                <c:pt idx="24">
                  <c:v>-0.14859646753846076</c:v>
                </c:pt>
                <c:pt idx="25">
                  <c:v>-6.6285347686815543E-2</c:v>
                </c:pt>
                <c:pt idx="26">
                  <c:v>0.43069835285882258</c:v>
                </c:pt>
                <c:pt idx="27">
                  <c:v>-0.19060526967338898</c:v>
                </c:pt>
                <c:pt idx="28">
                  <c:v>-7.9397597527772566E-3</c:v>
                </c:pt>
                <c:pt idx="29">
                  <c:v>6.5548740102104666E-2</c:v>
                </c:pt>
                <c:pt idx="30">
                  <c:v>2.1507604160606739</c:v>
                </c:pt>
                <c:pt idx="31">
                  <c:v>3.2022321503734123E-2</c:v>
                </c:pt>
              </c:numCache>
            </c:numRef>
          </c:val>
          <c:extLst>
            <c:ext xmlns:c16="http://schemas.microsoft.com/office/drawing/2014/chart" uri="{C3380CC4-5D6E-409C-BE32-E72D297353CC}">
              <c16:uniqueId val="{00000006-B38A-49D5-BA56-0AC1A317A80B}"/>
            </c:ext>
          </c:extLst>
        </c:ser>
        <c:dLbls>
          <c:showLegendKey val="0"/>
          <c:showVal val="0"/>
          <c:showCatName val="0"/>
          <c:showSerName val="0"/>
          <c:showPercent val="0"/>
          <c:showBubbleSize val="0"/>
        </c:dLbls>
        <c:gapWidth val="0"/>
        <c:overlap val="100"/>
        <c:axId val="913009408"/>
        <c:axId val="913013344"/>
      </c:barChart>
      <c:lineChart>
        <c:grouping val="standard"/>
        <c:varyColors val="0"/>
        <c:ser>
          <c:idx val="1"/>
          <c:order val="5"/>
          <c:tx>
            <c:strRef>
              <c:f>India!$BK$4</c:f>
              <c:strCache>
                <c:ptCount val="1"/>
                <c:pt idx="0">
                  <c:v>Optimised Z score</c:v>
                </c:pt>
              </c:strCache>
            </c:strRef>
          </c:tx>
          <c:spPr>
            <a:ln w="28575" cap="rnd">
              <a:solidFill>
                <a:schemeClr val="accent2"/>
              </a:solidFill>
              <a:round/>
            </a:ln>
            <a:effectLst/>
          </c:spPr>
          <c:marker>
            <c:symbol val="none"/>
          </c:marker>
          <c:cat>
            <c:numRef>
              <c:f>India!$AW$34:$AW$65</c:f>
              <c:numCache>
                <c:formatCode>mmm\-yy</c:formatCode>
                <c:ptCount val="32"/>
                <c:pt idx="0">
                  <c:v>41061</c:v>
                </c:pt>
                <c:pt idx="1">
                  <c:v>41153</c:v>
                </c:pt>
                <c:pt idx="2">
                  <c:v>41244</c:v>
                </c:pt>
                <c:pt idx="3">
                  <c:v>41334</c:v>
                </c:pt>
                <c:pt idx="4">
                  <c:v>41426</c:v>
                </c:pt>
                <c:pt idx="5">
                  <c:v>41518</c:v>
                </c:pt>
                <c:pt idx="6">
                  <c:v>41609</c:v>
                </c:pt>
                <c:pt idx="7">
                  <c:v>41699</c:v>
                </c:pt>
                <c:pt idx="8">
                  <c:v>41791</c:v>
                </c:pt>
                <c:pt idx="9">
                  <c:v>41883</c:v>
                </c:pt>
                <c:pt idx="10">
                  <c:v>41974</c:v>
                </c:pt>
                <c:pt idx="11">
                  <c:v>42064</c:v>
                </c:pt>
                <c:pt idx="12">
                  <c:v>42156</c:v>
                </c:pt>
                <c:pt idx="13">
                  <c:v>42248</c:v>
                </c:pt>
                <c:pt idx="14">
                  <c:v>42339</c:v>
                </c:pt>
                <c:pt idx="15">
                  <c:v>42430</c:v>
                </c:pt>
                <c:pt idx="16">
                  <c:v>42522</c:v>
                </c:pt>
                <c:pt idx="17">
                  <c:v>42614</c:v>
                </c:pt>
                <c:pt idx="18">
                  <c:v>42705</c:v>
                </c:pt>
                <c:pt idx="19">
                  <c:v>42795</c:v>
                </c:pt>
                <c:pt idx="20">
                  <c:v>42887</c:v>
                </c:pt>
                <c:pt idx="21">
                  <c:v>42979</c:v>
                </c:pt>
                <c:pt idx="22">
                  <c:v>43070</c:v>
                </c:pt>
                <c:pt idx="23">
                  <c:v>43160</c:v>
                </c:pt>
                <c:pt idx="24">
                  <c:v>43252</c:v>
                </c:pt>
                <c:pt idx="25">
                  <c:v>43344</c:v>
                </c:pt>
                <c:pt idx="26">
                  <c:v>43435</c:v>
                </c:pt>
                <c:pt idx="27">
                  <c:v>43525</c:v>
                </c:pt>
                <c:pt idx="28">
                  <c:v>43617</c:v>
                </c:pt>
                <c:pt idx="29">
                  <c:v>43709</c:v>
                </c:pt>
                <c:pt idx="30">
                  <c:v>43800</c:v>
                </c:pt>
                <c:pt idx="31">
                  <c:v>43891</c:v>
                </c:pt>
              </c:numCache>
            </c:numRef>
          </c:cat>
          <c:val>
            <c:numRef>
              <c:f>India!$BK$34:$BK$65</c:f>
              <c:numCache>
                <c:formatCode>0.00</c:formatCode>
                <c:ptCount val="32"/>
                <c:pt idx="0">
                  <c:v>2.0059675877445282E-2</c:v>
                </c:pt>
                <c:pt idx="1">
                  <c:v>-0.22462733294428749</c:v>
                </c:pt>
                <c:pt idx="2">
                  <c:v>-0.77675022301946062</c:v>
                </c:pt>
                <c:pt idx="3">
                  <c:v>-2.1018367444595025</c:v>
                </c:pt>
                <c:pt idx="4">
                  <c:v>-0.16834231352191245</c:v>
                </c:pt>
                <c:pt idx="5">
                  <c:v>0.24308819858980568</c:v>
                </c:pt>
                <c:pt idx="6">
                  <c:v>0.16355849058313668</c:v>
                </c:pt>
                <c:pt idx="7">
                  <c:v>-0.39560990706239185</c:v>
                </c:pt>
                <c:pt idx="8">
                  <c:v>0.69922449969516398</c:v>
                </c:pt>
                <c:pt idx="9">
                  <c:v>0.25018658000102012</c:v>
                </c:pt>
                <c:pt idx="10">
                  <c:v>0.2778567290390544</c:v>
                </c:pt>
                <c:pt idx="11">
                  <c:v>0.22442092634707339</c:v>
                </c:pt>
                <c:pt idx="12">
                  <c:v>0.67473402812719163</c:v>
                </c:pt>
                <c:pt idx="13">
                  <c:v>1.0538641472626471</c:v>
                </c:pt>
                <c:pt idx="14">
                  <c:v>1.0629234740038023</c:v>
                </c:pt>
                <c:pt idx="15">
                  <c:v>1.7944750169422901</c:v>
                </c:pt>
                <c:pt idx="16">
                  <c:v>1.4072719456655012</c:v>
                </c:pt>
                <c:pt idx="17">
                  <c:v>1.4482871286481516</c:v>
                </c:pt>
                <c:pt idx="18">
                  <c:v>0.46822966215415235</c:v>
                </c:pt>
                <c:pt idx="19">
                  <c:v>-0.36358059556341465</c:v>
                </c:pt>
                <c:pt idx="20">
                  <c:v>-2.5101991799898041E-2</c:v>
                </c:pt>
                <c:pt idx="21">
                  <c:v>5.7889237061341851E-2</c:v>
                </c:pt>
                <c:pt idx="22">
                  <c:v>0.71588433001469687</c:v>
                </c:pt>
                <c:pt idx="23">
                  <c:v>0.54366692257209759</c:v>
                </c:pt>
                <c:pt idx="24">
                  <c:v>0.48077713784925336</c:v>
                </c:pt>
                <c:pt idx="25">
                  <c:v>-0.14402790788434072</c:v>
                </c:pt>
                <c:pt idx="26">
                  <c:v>-0.69827134294638527</c:v>
                </c:pt>
                <c:pt idx="27">
                  <c:v>-0.47010143772461477</c:v>
                </c:pt>
                <c:pt idx="28">
                  <c:v>-0.63154540289855254</c:v>
                </c:pt>
                <c:pt idx="29">
                  <c:v>-1.2265158239297775</c:v>
                </c:pt>
                <c:pt idx="30">
                  <c:v>-0.90375790212573981</c:v>
                </c:pt>
                <c:pt idx="31">
                  <c:v>-1.9567736542151219</c:v>
                </c:pt>
              </c:numCache>
            </c:numRef>
          </c:val>
          <c:smooth val="0"/>
          <c:extLst>
            <c:ext xmlns:c16="http://schemas.microsoft.com/office/drawing/2014/chart" uri="{C3380CC4-5D6E-409C-BE32-E72D297353CC}">
              <c16:uniqueId val="{00000007-B38A-49D5-BA56-0AC1A317A80B}"/>
            </c:ext>
          </c:extLst>
        </c:ser>
        <c:dLbls>
          <c:showLegendKey val="0"/>
          <c:showVal val="0"/>
          <c:showCatName val="0"/>
          <c:showSerName val="0"/>
          <c:showPercent val="0"/>
          <c:showBubbleSize val="0"/>
        </c:dLbls>
        <c:marker val="1"/>
        <c:smooth val="0"/>
        <c:axId val="913009408"/>
        <c:axId val="913013344"/>
      </c:lineChart>
      <c:dateAx>
        <c:axId val="913009408"/>
        <c:scaling>
          <c:orientation val="minMax"/>
          <c:min val="43160"/>
        </c:scaling>
        <c:delete val="0"/>
        <c:axPos val="b"/>
        <c:majorGridlines>
          <c:spPr>
            <a:ln w="9525" cap="flat" cmpd="sng" algn="ctr">
              <a:noFill/>
              <a:round/>
            </a:ln>
            <a:effectLst/>
          </c:spPr>
        </c:majorGridlines>
        <c:numFmt formatCode="mmm\-yy" sourceLinked="0"/>
        <c:majorTickMark val="out"/>
        <c:minorTickMark val="none"/>
        <c:tickLblPos val="low"/>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913013344"/>
        <c:crosses val="autoZero"/>
        <c:auto val="1"/>
        <c:lblOffset val="100"/>
        <c:baseTimeUnit val="months"/>
        <c:majorUnit val="6"/>
        <c:majorTimeUnit val="months"/>
      </c:dateAx>
      <c:valAx>
        <c:axId val="913013344"/>
        <c:scaling>
          <c:orientation val="minMax"/>
          <c:max val="7"/>
          <c:min val="-4"/>
        </c:scaling>
        <c:delete val="0"/>
        <c:axPos val="l"/>
        <c:majorGridlines>
          <c:spPr>
            <a:ln w="9525" cap="flat" cmpd="sng" algn="ctr">
              <a:solidFill>
                <a:schemeClr val="tx1">
                  <a:lumMod val="15000"/>
                  <a:lumOff val="85000"/>
                </a:schemeClr>
              </a:solidFill>
              <a:round/>
            </a:ln>
            <a:effectLst/>
          </c:spPr>
        </c:majorGridlines>
        <c:numFmt formatCode="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913009408"/>
        <c:crosses val="autoZero"/>
        <c:crossBetween val="between"/>
        <c:majorUnit val="1"/>
      </c:valAx>
      <c:spPr>
        <a:noFill/>
        <a:ln>
          <a:noFill/>
        </a:ln>
        <a:effectLst/>
      </c:spPr>
    </c:plotArea>
    <c:legend>
      <c:legendPos val="t"/>
      <c:layout>
        <c:manualLayout>
          <c:xMode val="edge"/>
          <c:yMode val="edge"/>
          <c:x val="9.8407991703431799E-2"/>
          <c:y val="0.14866392801251957"/>
          <c:w val="0.86870713305898506"/>
          <c:h val="0.3378740219092331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solidFill>
            <a:schemeClr val="tx1"/>
          </a:solidFill>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8.xml.rels><?xml version="1.0" encoding="UTF-8" standalone="yes"?>
<Relationships xmlns="http://schemas.openxmlformats.org/package/2006/relationships"><Relationship Id="rId8" Type="http://schemas.openxmlformats.org/officeDocument/2006/relationships/chart" Target="../charts/chart13.xml"/><Relationship Id="rId3" Type="http://schemas.openxmlformats.org/officeDocument/2006/relationships/chart" Target="../charts/chart8.xml"/><Relationship Id="rId7" Type="http://schemas.openxmlformats.org/officeDocument/2006/relationships/chart" Target="../charts/chart12.xml"/><Relationship Id="rId2" Type="http://schemas.openxmlformats.org/officeDocument/2006/relationships/chart" Target="../charts/chart7.xml"/><Relationship Id="rId1" Type="http://schemas.openxmlformats.org/officeDocument/2006/relationships/chart" Target="../charts/chart6.xml"/><Relationship Id="rId6" Type="http://schemas.openxmlformats.org/officeDocument/2006/relationships/chart" Target="../charts/chart11.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5</xdr:row>
      <xdr:rowOff>0</xdr:rowOff>
    </xdr:from>
    <xdr:to>
      <xdr:col>14</xdr:col>
      <xdr:colOff>46781</xdr:colOff>
      <xdr:row>13</xdr:row>
      <xdr:rowOff>161602</xdr:rowOff>
    </xdr:to>
    <xdr:pic>
      <xdr:nvPicPr>
        <xdr:cNvPr id="6" name="Picture 5">
          <a:extLst>
            <a:ext uri="{FF2B5EF4-FFF2-40B4-BE49-F238E27FC236}">
              <a16:creationId xmlns:a16="http://schemas.microsoft.com/office/drawing/2014/main" id="{2FBB9DF4-6BE4-4099-8A75-AC81FDDDDBD9}"/>
            </a:ext>
          </a:extLst>
        </xdr:cNvPr>
        <xdr:cNvPicPr>
          <a:picLocks noChangeAspect="1"/>
        </xdr:cNvPicPr>
      </xdr:nvPicPr>
      <xdr:blipFill>
        <a:blip xmlns:r="http://schemas.openxmlformats.org/officeDocument/2006/relationships" r:embed="rId1"/>
        <a:stretch>
          <a:fillRect/>
        </a:stretch>
      </xdr:blipFill>
      <xdr:spPr>
        <a:xfrm>
          <a:off x="10039350" y="1819275"/>
          <a:ext cx="6752381" cy="2580952"/>
        </a:xfrm>
        <a:prstGeom prst="rect">
          <a:avLst/>
        </a:prstGeom>
      </xdr:spPr>
    </xdr:pic>
    <xdr:clientData/>
  </xdr:twoCellAnchor>
  <xdr:twoCellAnchor editAs="oneCell">
    <xdr:from>
      <xdr:col>2</xdr:col>
      <xdr:colOff>85725</xdr:colOff>
      <xdr:row>32</xdr:row>
      <xdr:rowOff>257175</xdr:rowOff>
    </xdr:from>
    <xdr:to>
      <xdr:col>4</xdr:col>
      <xdr:colOff>475725</xdr:colOff>
      <xdr:row>51</xdr:row>
      <xdr:rowOff>66174</xdr:rowOff>
    </xdr:to>
    <xdr:pic>
      <xdr:nvPicPr>
        <xdr:cNvPr id="8" name="Picture 7">
          <a:extLst>
            <a:ext uri="{FF2B5EF4-FFF2-40B4-BE49-F238E27FC236}">
              <a16:creationId xmlns:a16="http://schemas.microsoft.com/office/drawing/2014/main" id="{B85AF627-804D-44A3-BB64-79A3125BF3FD}"/>
            </a:ext>
          </a:extLst>
        </xdr:cNvPr>
        <xdr:cNvPicPr>
          <a:picLocks noChangeAspect="1"/>
        </xdr:cNvPicPr>
      </xdr:nvPicPr>
      <xdr:blipFill>
        <a:blip xmlns:r="http://schemas.openxmlformats.org/officeDocument/2006/relationships" r:embed="rId2"/>
        <a:stretch>
          <a:fillRect/>
        </a:stretch>
      </xdr:blipFill>
      <xdr:spPr>
        <a:xfrm>
          <a:off x="6924675" y="8896350"/>
          <a:ext cx="4200000" cy="4009524"/>
        </a:xfrm>
        <a:prstGeom prst="rect">
          <a:avLst/>
        </a:prstGeom>
      </xdr:spPr>
    </xdr:pic>
    <xdr:clientData/>
  </xdr:twoCellAnchor>
  <xdr:twoCellAnchor editAs="oneCell">
    <xdr:from>
      <xdr:col>4</xdr:col>
      <xdr:colOff>438150</xdr:colOff>
      <xdr:row>32</xdr:row>
      <xdr:rowOff>152400</xdr:rowOff>
    </xdr:from>
    <xdr:to>
      <xdr:col>11</xdr:col>
      <xdr:colOff>589998</xdr:colOff>
      <xdr:row>51</xdr:row>
      <xdr:rowOff>66161</xdr:rowOff>
    </xdr:to>
    <xdr:pic>
      <xdr:nvPicPr>
        <xdr:cNvPr id="9" name="Picture 8">
          <a:extLst>
            <a:ext uri="{FF2B5EF4-FFF2-40B4-BE49-F238E27FC236}">
              <a16:creationId xmlns:a16="http://schemas.microsoft.com/office/drawing/2014/main" id="{154EDAA1-3895-4332-8D19-BBD2F1C8C366}"/>
            </a:ext>
          </a:extLst>
        </xdr:cNvPr>
        <xdr:cNvPicPr>
          <a:picLocks noChangeAspect="1"/>
        </xdr:cNvPicPr>
      </xdr:nvPicPr>
      <xdr:blipFill>
        <a:blip xmlns:r="http://schemas.openxmlformats.org/officeDocument/2006/relationships" r:embed="rId3"/>
        <a:stretch>
          <a:fillRect/>
        </a:stretch>
      </xdr:blipFill>
      <xdr:spPr>
        <a:xfrm>
          <a:off x="11087100" y="8791575"/>
          <a:ext cx="4419048" cy="4114286"/>
        </a:xfrm>
        <a:prstGeom prst="rect">
          <a:avLst/>
        </a:prstGeom>
      </xdr:spPr>
    </xdr:pic>
    <xdr:clientData/>
  </xdr:twoCellAnchor>
  <xdr:twoCellAnchor editAs="oneCell">
    <xdr:from>
      <xdr:col>1</xdr:col>
      <xdr:colOff>6229349</xdr:colOff>
      <xdr:row>15</xdr:row>
      <xdr:rowOff>161926</xdr:rowOff>
    </xdr:from>
    <xdr:to>
      <xdr:col>12</xdr:col>
      <xdr:colOff>209550</xdr:colOff>
      <xdr:row>32</xdr:row>
      <xdr:rowOff>47626</xdr:rowOff>
    </xdr:to>
    <xdr:pic>
      <xdr:nvPicPr>
        <xdr:cNvPr id="2" name="Picture 1">
          <a:extLst>
            <a:ext uri="{FF2B5EF4-FFF2-40B4-BE49-F238E27FC236}">
              <a16:creationId xmlns:a16="http://schemas.microsoft.com/office/drawing/2014/main" id="{5CDAF52E-9AA4-4AAE-A54B-3318D54AEEC0}"/>
            </a:ext>
          </a:extLst>
        </xdr:cNvPr>
        <xdr:cNvPicPr>
          <a:picLocks noChangeAspect="1"/>
        </xdr:cNvPicPr>
      </xdr:nvPicPr>
      <xdr:blipFill>
        <a:blip xmlns:r="http://schemas.openxmlformats.org/officeDocument/2006/relationships" r:embed="rId4"/>
        <a:stretch>
          <a:fillRect/>
        </a:stretch>
      </xdr:blipFill>
      <xdr:spPr>
        <a:xfrm>
          <a:off x="6838949" y="4800601"/>
          <a:ext cx="8896351" cy="38862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30</xdr:col>
      <xdr:colOff>0</xdr:colOff>
      <xdr:row>3</xdr:row>
      <xdr:rowOff>0</xdr:rowOff>
    </xdr:from>
    <xdr:to>
      <xdr:col>39</xdr:col>
      <xdr:colOff>273600</xdr:colOff>
      <xdr:row>20</xdr:row>
      <xdr:rowOff>1500</xdr:rowOff>
    </xdr:to>
    <xdr:graphicFrame macro="">
      <xdr:nvGraphicFramePr>
        <xdr:cNvPr id="2" name="Chart 1">
          <a:extLst>
            <a:ext uri="{FF2B5EF4-FFF2-40B4-BE49-F238E27FC236}">
              <a16:creationId xmlns:a16="http://schemas.microsoft.com/office/drawing/2014/main" id="{7F82D22B-0CFE-4024-8095-1FDAA279E5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42</xdr:col>
      <xdr:colOff>0</xdr:colOff>
      <xdr:row>3</xdr:row>
      <xdr:rowOff>0</xdr:rowOff>
    </xdr:from>
    <xdr:to>
      <xdr:col>51</xdr:col>
      <xdr:colOff>273600</xdr:colOff>
      <xdr:row>20</xdr:row>
      <xdr:rowOff>1500</xdr:rowOff>
    </xdr:to>
    <xdr:graphicFrame macro="">
      <xdr:nvGraphicFramePr>
        <xdr:cNvPr id="3" name="Chart 2">
          <a:extLst>
            <a:ext uri="{FF2B5EF4-FFF2-40B4-BE49-F238E27FC236}">
              <a16:creationId xmlns:a16="http://schemas.microsoft.com/office/drawing/2014/main" id="{0DCAD941-EC1C-4294-BB5B-1988C4568D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43</xdr:col>
      <xdr:colOff>0</xdr:colOff>
      <xdr:row>21</xdr:row>
      <xdr:rowOff>0</xdr:rowOff>
    </xdr:from>
    <xdr:to>
      <xdr:col>47</xdr:col>
      <xdr:colOff>477600</xdr:colOff>
      <xdr:row>34</xdr:row>
      <xdr:rowOff>79500</xdr:rowOff>
    </xdr:to>
    <xdr:graphicFrame macro="">
      <xdr:nvGraphicFramePr>
        <xdr:cNvPr id="5" name="Chart 4">
          <a:extLst>
            <a:ext uri="{FF2B5EF4-FFF2-40B4-BE49-F238E27FC236}">
              <a16:creationId xmlns:a16="http://schemas.microsoft.com/office/drawing/2014/main" id="{97CF5B5F-9074-4F59-93E8-96A4D56B33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54</xdr:col>
      <xdr:colOff>609599</xdr:colOff>
      <xdr:row>3</xdr:row>
      <xdr:rowOff>190499</xdr:rowOff>
    </xdr:from>
    <xdr:to>
      <xdr:col>64</xdr:col>
      <xdr:colOff>247650</xdr:colOff>
      <xdr:row>21</xdr:row>
      <xdr:rowOff>0</xdr:rowOff>
    </xdr:to>
    <xdr:graphicFrame macro="">
      <xdr:nvGraphicFramePr>
        <xdr:cNvPr id="7" name="Chart 6">
          <a:extLst>
            <a:ext uri="{FF2B5EF4-FFF2-40B4-BE49-F238E27FC236}">
              <a16:creationId xmlns:a16="http://schemas.microsoft.com/office/drawing/2014/main" id="{C2221349-905F-409C-81BD-C0335830C5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54</xdr:col>
      <xdr:colOff>609599</xdr:colOff>
      <xdr:row>26</xdr:row>
      <xdr:rowOff>0</xdr:rowOff>
    </xdr:from>
    <xdr:to>
      <xdr:col>63</xdr:col>
      <xdr:colOff>495300</xdr:colOff>
      <xdr:row>41</xdr:row>
      <xdr:rowOff>133350</xdr:rowOff>
    </xdr:to>
    <xdr:graphicFrame macro="">
      <xdr:nvGraphicFramePr>
        <xdr:cNvPr id="9" name="Chart 8">
          <a:extLst>
            <a:ext uri="{FF2B5EF4-FFF2-40B4-BE49-F238E27FC236}">
              <a16:creationId xmlns:a16="http://schemas.microsoft.com/office/drawing/2014/main" id="{3CF7C43D-48CD-4E0E-9DF7-01D054482D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3.xml><?xml version="1.0" encoding="utf-8"?>
<c:userShapes xmlns:c="http://schemas.openxmlformats.org/drawingml/2006/chart">
  <cdr:relSizeAnchor xmlns:cdr="http://schemas.openxmlformats.org/drawingml/2006/chartDrawing">
    <cdr:from>
      <cdr:x>0.0339</cdr:x>
      <cdr:y>0.02058</cdr:y>
    </cdr:from>
    <cdr:to>
      <cdr:x>0.16619</cdr:x>
      <cdr:y>0.12053</cdr:y>
    </cdr:to>
    <cdr:sp macro="" textlink="">
      <cdr:nvSpPr>
        <cdr:cNvPr id="2" name="TextBox 1">
          <a:extLst xmlns:a="http://schemas.openxmlformats.org/drawingml/2006/main">
            <a:ext uri="{FF2B5EF4-FFF2-40B4-BE49-F238E27FC236}">
              <a16:creationId xmlns:a16="http://schemas.microsoft.com/office/drawing/2014/main" id="{6E90B730-0F97-41A9-BBAD-2174E9552312}"/>
            </a:ext>
          </a:extLst>
        </cdr:cNvPr>
        <cdr:cNvSpPr txBox="1"/>
      </cdr:nvSpPr>
      <cdr:spPr>
        <a:xfrm xmlns:a="http://schemas.openxmlformats.org/drawingml/2006/main">
          <a:off x="195264" y="66677"/>
          <a:ext cx="762000" cy="32384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SG" sz="900" b="1">
              <a:latin typeface="Arial" panose="020B0604020202020204" pitchFamily="34" charset="0"/>
              <a:cs typeface="Arial" panose="020B0604020202020204" pitchFamily="34" charset="0"/>
            </a:rPr>
            <a:t>%YoY</a:t>
          </a:r>
        </a:p>
      </cdr:txBody>
    </cdr:sp>
  </cdr:relSizeAnchor>
  <cdr:relSizeAnchor xmlns:cdr="http://schemas.openxmlformats.org/drawingml/2006/chartDrawing">
    <cdr:from>
      <cdr:x>0.11824</cdr:x>
      <cdr:y>0.02646</cdr:y>
    </cdr:from>
    <cdr:to>
      <cdr:x>0.97317</cdr:x>
      <cdr:y>0.11465</cdr:y>
    </cdr:to>
    <cdr:sp macro="" textlink="">
      <cdr:nvSpPr>
        <cdr:cNvPr id="3" name="TextBox 2">
          <a:extLst xmlns:a="http://schemas.openxmlformats.org/drawingml/2006/main">
            <a:ext uri="{FF2B5EF4-FFF2-40B4-BE49-F238E27FC236}">
              <a16:creationId xmlns:a16="http://schemas.microsoft.com/office/drawing/2014/main" id="{04BAEF8D-58E4-4098-BC92-E7F6CAD4C4FC}"/>
            </a:ext>
          </a:extLst>
        </cdr:cNvPr>
        <cdr:cNvSpPr txBox="1"/>
      </cdr:nvSpPr>
      <cdr:spPr>
        <a:xfrm xmlns:a="http://schemas.openxmlformats.org/drawingml/2006/main">
          <a:off x="681038" y="85725"/>
          <a:ext cx="4924426" cy="28575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pPr algn="ctr"/>
          <a:r>
            <a:rPr lang="en-SG" sz="1600" b="1">
              <a:latin typeface="Arial" panose="020B0604020202020204" pitchFamily="34" charset="0"/>
              <a:cs typeface="Arial" panose="020B0604020202020204" pitchFamily="34" charset="0"/>
            </a:rPr>
            <a:t>GVA</a:t>
          </a:r>
          <a:r>
            <a:rPr lang="en-SG" sz="1600" b="1" baseline="0">
              <a:latin typeface="Arial" panose="020B0604020202020204" pitchFamily="34" charset="0"/>
              <a:cs typeface="Arial" panose="020B0604020202020204" pitchFamily="34" charset="0"/>
            </a:rPr>
            <a:t> Nowcasting India: </a:t>
          </a:r>
          <a:r>
            <a:rPr lang="en-SG" sz="1600" b="1">
              <a:latin typeface="Arial" panose="020B0604020202020204" pitchFamily="34" charset="0"/>
              <a:cs typeface="Arial" panose="020B0604020202020204" pitchFamily="34" charset="0"/>
            </a:rPr>
            <a:t>Actual</a:t>
          </a:r>
          <a:r>
            <a:rPr lang="en-SG" sz="1600" b="1" baseline="0">
              <a:latin typeface="Arial" panose="020B0604020202020204" pitchFamily="34" charset="0"/>
              <a:cs typeface="Arial" panose="020B0604020202020204" pitchFamily="34" charset="0"/>
            </a:rPr>
            <a:t> vs. Estimates</a:t>
          </a:r>
          <a:endParaRPr lang="en-SG" sz="1600" b="1">
            <a:latin typeface="Arial" panose="020B0604020202020204" pitchFamily="34" charset="0"/>
            <a:cs typeface="Arial" panose="020B0604020202020204" pitchFamily="34" charset="0"/>
          </a:endParaRPr>
        </a:p>
      </cdr:txBody>
    </cdr:sp>
  </cdr:relSizeAnchor>
</c:userShapes>
</file>

<file path=xl/drawings/drawing4.xml><?xml version="1.0" encoding="utf-8"?>
<c:userShapes xmlns:c="http://schemas.openxmlformats.org/drawingml/2006/chart">
  <cdr:relSizeAnchor xmlns:cdr="http://schemas.openxmlformats.org/drawingml/2006/chartDrawing">
    <cdr:from>
      <cdr:x>0.0339</cdr:x>
      <cdr:y>0.02058</cdr:y>
    </cdr:from>
    <cdr:to>
      <cdr:x>0.16619</cdr:x>
      <cdr:y>0.12053</cdr:y>
    </cdr:to>
    <cdr:sp macro="" textlink="">
      <cdr:nvSpPr>
        <cdr:cNvPr id="2" name="TextBox 1">
          <a:extLst xmlns:a="http://schemas.openxmlformats.org/drawingml/2006/main">
            <a:ext uri="{FF2B5EF4-FFF2-40B4-BE49-F238E27FC236}">
              <a16:creationId xmlns:a16="http://schemas.microsoft.com/office/drawing/2014/main" id="{6E90B730-0F97-41A9-BBAD-2174E9552312}"/>
            </a:ext>
          </a:extLst>
        </cdr:cNvPr>
        <cdr:cNvSpPr txBox="1"/>
      </cdr:nvSpPr>
      <cdr:spPr>
        <a:xfrm xmlns:a="http://schemas.openxmlformats.org/drawingml/2006/main">
          <a:off x="195264" y="66677"/>
          <a:ext cx="762000" cy="32384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SG" sz="900" b="1">
              <a:latin typeface="Arial" panose="020B0604020202020204" pitchFamily="34" charset="0"/>
              <a:cs typeface="Arial" panose="020B0604020202020204" pitchFamily="34" charset="0"/>
            </a:rPr>
            <a:t>%YoY</a:t>
          </a:r>
        </a:p>
      </cdr:txBody>
    </cdr:sp>
  </cdr:relSizeAnchor>
  <cdr:relSizeAnchor xmlns:cdr="http://schemas.openxmlformats.org/drawingml/2006/chartDrawing">
    <cdr:from>
      <cdr:x>0.11824</cdr:x>
      <cdr:y>0.02646</cdr:y>
    </cdr:from>
    <cdr:to>
      <cdr:x>0.97317</cdr:x>
      <cdr:y>0.11465</cdr:y>
    </cdr:to>
    <cdr:sp macro="" textlink="">
      <cdr:nvSpPr>
        <cdr:cNvPr id="3" name="TextBox 2">
          <a:extLst xmlns:a="http://schemas.openxmlformats.org/drawingml/2006/main">
            <a:ext uri="{FF2B5EF4-FFF2-40B4-BE49-F238E27FC236}">
              <a16:creationId xmlns:a16="http://schemas.microsoft.com/office/drawing/2014/main" id="{04BAEF8D-58E4-4098-BC92-E7F6CAD4C4FC}"/>
            </a:ext>
          </a:extLst>
        </cdr:cNvPr>
        <cdr:cNvSpPr txBox="1"/>
      </cdr:nvSpPr>
      <cdr:spPr>
        <a:xfrm xmlns:a="http://schemas.openxmlformats.org/drawingml/2006/main">
          <a:off x="681038" y="85725"/>
          <a:ext cx="4924426" cy="28575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pPr algn="ctr"/>
          <a:r>
            <a:rPr lang="en-SG" sz="1600" b="1">
              <a:latin typeface="Arial" panose="020B0604020202020204" pitchFamily="34" charset="0"/>
              <a:cs typeface="Arial" panose="020B0604020202020204" pitchFamily="34" charset="0"/>
            </a:rPr>
            <a:t>GVA</a:t>
          </a:r>
          <a:r>
            <a:rPr lang="en-SG" sz="1600" b="1" baseline="0">
              <a:latin typeface="Arial" panose="020B0604020202020204" pitchFamily="34" charset="0"/>
              <a:cs typeface="Arial" panose="020B0604020202020204" pitchFamily="34" charset="0"/>
            </a:rPr>
            <a:t> Nowcasting India: </a:t>
          </a:r>
          <a:r>
            <a:rPr lang="en-SG" sz="1600" b="1">
              <a:latin typeface="Arial" panose="020B0604020202020204" pitchFamily="34" charset="0"/>
              <a:cs typeface="Arial" panose="020B0604020202020204" pitchFamily="34" charset="0"/>
            </a:rPr>
            <a:t>Actual</a:t>
          </a:r>
          <a:r>
            <a:rPr lang="en-SG" sz="1600" b="1" baseline="0">
              <a:latin typeface="Arial" panose="020B0604020202020204" pitchFamily="34" charset="0"/>
              <a:cs typeface="Arial" panose="020B0604020202020204" pitchFamily="34" charset="0"/>
            </a:rPr>
            <a:t> vs. Estimates</a:t>
          </a:r>
          <a:endParaRPr lang="en-SG" sz="1600" b="1">
            <a:latin typeface="Arial" panose="020B0604020202020204" pitchFamily="34" charset="0"/>
            <a:cs typeface="Arial" panose="020B0604020202020204" pitchFamily="34" charset="0"/>
          </a:endParaRPr>
        </a:p>
      </cdr:txBody>
    </cdr:sp>
  </cdr:relSizeAnchor>
</c:userShapes>
</file>

<file path=xl/drawings/drawing5.xml><?xml version="1.0" encoding="utf-8"?>
<c:userShapes xmlns:c="http://schemas.openxmlformats.org/drawingml/2006/chart">
  <cdr:relSizeAnchor xmlns:cdr="http://schemas.openxmlformats.org/drawingml/2006/chartDrawing">
    <cdr:from>
      <cdr:x>0.0339</cdr:x>
      <cdr:y>0.02058</cdr:y>
    </cdr:from>
    <cdr:to>
      <cdr:x>0.16619</cdr:x>
      <cdr:y>0.12053</cdr:y>
    </cdr:to>
    <cdr:sp macro="" textlink="">
      <cdr:nvSpPr>
        <cdr:cNvPr id="2" name="TextBox 1">
          <a:extLst xmlns:a="http://schemas.openxmlformats.org/drawingml/2006/main">
            <a:ext uri="{FF2B5EF4-FFF2-40B4-BE49-F238E27FC236}">
              <a16:creationId xmlns:a16="http://schemas.microsoft.com/office/drawing/2014/main" id="{6E90B730-0F97-41A9-BBAD-2174E9552312}"/>
            </a:ext>
          </a:extLst>
        </cdr:cNvPr>
        <cdr:cNvSpPr txBox="1"/>
      </cdr:nvSpPr>
      <cdr:spPr>
        <a:xfrm xmlns:a="http://schemas.openxmlformats.org/drawingml/2006/main">
          <a:off x="195264" y="66677"/>
          <a:ext cx="762000" cy="32384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SG" sz="900" b="0">
              <a:latin typeface="+mn-lt"/>
              <a:cs typeface="Arial" panose="020B0604020202020204" pitchFamily="34" charset="0"/>
            </a:rPr>
            <a:t>%YoY</a:t>
          </a:r>
        </a:p>
      </cdr:txBody>
    </cdr:sp>
  </cdr:relSizeAnchor>
  <cdr:relSizeAnchor xmlns:cdr="http://schemas.openxmlformats.org/drawingml/2006/chartDrawing">
    <cdr:from>
      <cdr:x>0.15679</cdr:x>
      <cdr:y>0.02646</cdr:y>
    </cdr:from>
    <cdr:to>
      <cdr:x>0.97317</cdr:x>
      <cdr:y>0.16024</cdr:y>
    </cdr:to>
    <cdr:sp macro="" textlink="">
      <cdr:nvSpPr>
        <cdr:cNvPr id="3" name="TextBox 2">
          <a:extLst xmlns:a="http://schemas.openxmlformats.org/drawingml/2006/main">
            <a:ext uri="{FF2B5EF4-FFF2-40B4-BE49-F238E27FC236}">
              <a16:creationId xmlns:a16="http://schemas.microsoft.com/office/drawing/2014/main" id="{04BAEF8D-58E4-4098-BC92-E7F6CAD4C4FC}"/>
            </a:ext>
          </a:extLst>
        </cdr:cNvPr>
        <cdr:cNvSpPr txBox="1"/>
      </cdr:nvSpPr>
      <cdr:spPr>
        <a:xfrm xmlns:a="http://schemas.openxmlformats.org/drawingml/2006/main">
          <a:off x="457200" y="67631"/>
          <a:ext cx="2380564" cy="34194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pPr algn="ctr"/>
          <a:r>
            <a:rPr lang="en-SG" sz="1000" b="1">
              <a:latin typeface="+mn-lt"/>
              <a:cs typeface="Arial" panose="020B0604020202020204" pitchFamily="34" charset="0"/>
            </a:rPr>
            <a:t>GVA</a:t>
          </a:r>
          <a:r>
            <a:rPr lang="en-SG" sz="1000" b="1" baseline="0">
              <a:latin typeface="+mn-lt"/>
              <a:cs typeface="Arial" panose="020B0604020202020204" pitchFamily="34" charset="0"/>
            </a:rPr>
            <a:t> Nowcasting India: </a:t>
          </a:r>
          <a:r>
            <a:rPr lang="en-SG" sz="1000" b="1">
              <a:latin typeface="+mn-lt"/>
              <a:cs typeface="Arial" panose="020B0604020202020204" pitchFamily="34" charset="0"/>
            </a:rPr>
            <a:t>Actual</a:t>
          </a:r>
          <a:r>
            <a:rPr lang="en-SG" sz="1000" b="1" baseline="0">
              <a:latin typeface="+mn-lt"/>
              <a:cs typeface="Arial" panose="020B0604020202020204" pitchFamily="34" charset="0"/>
            </a:rPr>
            <a:t> vs. Estimates</a:t>
          </a:r>
          <a:endParaRPr lang="en-SG" sz="1000" b="1">
            <a:latin typeface="+mn-lt"/>
            <a:cs typeface="Arial" panose="020B0604020202020204" pitchFamily="34" charset="0"/>
          </a:endParaRPr>
        </a:p>
      </cdr:txBody>
    </cdr:sp>
  </cdr:relSizeAnchor>
</c:userShapes>
</file>

<file path=xl/drawings/drawing6.xml><?xml version="1.0" encoding="utf-8"?>
<c:userShapes xmlns:c="http://schemas.openxmlformats.org/drawingml/2006/chart">
  <cdr:relSizeAnchor xmlns:cdr="http://schemas.openxmlformats.org/drawingml/2006/chartDrawing">
    <cdr:from>
      <cdr:x>0.0339</cdr:x>
      <cdr:y>0.02058</cdr:y>
    </cdr:from>
    <cdr:to>
      <cdr:x>0.16619</cdr:x>
      <cdr:y>0.12053</cdr:y>
    </cdr:to>
    <cdr:sp macro="" textlink="">
      <cdr:nvSpPr>
        <cdr:cNvPr id="2" name="TextBox 1">
          <a:extLst xmlns:a="http://schemas.openxmlformats.org/drawingml/2006/main">
            <a:ext uri="{FF2B5EF4-FFF2-40B4-BE49-F238E27FC236}">
              <a16:creationId xmlns:a16="http://schemas.microsoft.com/office/drawing/2014/main" id="{6E90B730-0F97-41A9-BBAD-2174E9552312}"/>
            </a:ext>
          </a:extLst>
        </cdr:cNvPr>
        <cdr:cNvSpPr txBox="1"/>
      </cdr:nvSpPr>
      <cdr:spPr>
        <a:xfrm xmlns:a="http://schemas.openxmlformats.org/drawingml/2006/main">
          <a:off x="195264" y="66677"/>
          <a:ext cx="762000" cy="32384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SG" sz="900" b="0">
              <a:latin typeface="+mn-lt"/>
              <a:cs typeface="Arial" panose="020B0604020202020204" pitchFamily="34" charset="0"/>
            </a:rPr>
            <a:t>%YoY</a:t>
          </a:r>
        </a:p>
      </cdr:txBody>
    </cdr:sp>
  </cdr:relSizeAnchor>
  <cdr:relSizeAnchor xmlns:cdr="http://schemas.openxmlformats.org/drawingml/2006/chartDrawing">
    <cdr:from>
      <cdr:x>0.15679</cdr:x>
      <cdr:y>0.02646</cdr:y>
    </cdr:from>
    <cdr:to>
      <cdr:x>0.97317</cdr:x>
      <cdr:y>0.16024</cdr:y>
    </cdr:to>
    <cdr:sp macro="" textlink="">
      <cdr:nvSpPr>
        <cdr:cNvPr id="3" name="TextBox 2">
          <a:extLst xmlns:a="http://schemas.openxmlformats.org/drawingml/2006/main">
            <a:ext uri="{FF2B5EF4-FFF2-40B4-BE49-F238E27FC236}">
              <a16:creationId xmlns:a16="http://schemas.microsoft.com/office/drawing/2014/main" id="{04BAEF8D-58E4-4098-BC92-E7F6CAD4C4FC}"/>
            </a:ext>
          </a:extLst>
        </cdr:cNvPr>
        <cdr:cNvSpPr txBox="1"/>
      </cdr:nvSpPr>
      <cdr:spPr>
        <a:xfrm xmlns:a="http://schemas.openxmlformats.org/drawingml/2006/main">
          <a:off x="457200" y="67631"/>
          <a:ext cx="2380564" cy="34194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pPr algn="ctr"/>
          <a:r>
            <a:rPr lang="en-SG" sz="1000" b="1">
              <a:latin typeface="+mn-lt"/>
              <a:cs typeface="Arial" panose="020B0604020202020204" pitchFamily="34" charset="0"/>
            </a:rPr>
            <a:t>GDP</a:t>
          </a:r>
          <a:r>
            <a:rPr lang="en-SG" sz="1000" b="1" baseline="0">
              <a:latin typeface="+mn-lt"/>
              <a:cs typeface="Arial" panose="020B0604020202020204" pitchFamily="34" charset="0"/>
            </a:rPr>
            <a:t> Nowcasting India: </a:t>
          </a:r>
          <a:r>
            <a:rPr lang="en-SG" sz="1000" b="1">
              <a:latin typeface="+mn-lt"/>
              <a:cs typeface="Arial" panose="020B0604020202020204" pitchFamily="34" charset="0"/>
            </a:rPr>
            <a:t>Actual</a:t>
          </a:r>
          <a:r>
            <a:rPr lang="en-SG" sz="1000" b="1" baseline="0">
              <a:latin typeface="+mn-lt"/>
              <a:cs typeface="Arial" panose="020B0604020202020204" pitchFamily="34" charset="0"/>
            </a:rPr>
            <a:t> vs. Estimates</a:t>
          </a:r>
          <a:endParaRPr lang="en-SG" sz="1000" b="1">
            <a:latin typeface="+mn-lt"/>
            <a:cs typeface="Arial" panose="020B0604020202020204" pitchFamily="34" charset="0"/>
          </a:endParaRPr>
        </a:p>
      </cdr:txBody>
    </cdr:sp>
  </cdr:relSizeAnchor>
</c:userShapes>
</file>

<file path=xl/drawings/drawing7.xml><?xml version="1.0" encoding="utf-8"?>
<c:userShapes xmlns:c="http://schemas.openxmlformats.org/drawingml/2006/chart">
  <cdr:relSizeAnchor xmlns:cdr="http://schemas.openxmlformats.org/drawingml/2006/chartDrawing">
    <cdr:from>
      <cdr:x>0.0339</cdr:x>
      <cdr:y>0.02058</cdr:y>
    </cdr:from>
    <cdr:to>
      <cdr:x>0.16619</cdr:x>
      <cdr:y>0.12053</cdr:y>
    </cdr:to>
    <cdr:sp macro="" textlink="">
      <cdr:nvSpPr>
        <cdr:cNvPr id="2" name="TextBox 1">
          <a:extLst xmlns:a="http://schemas.openxmlformats.org/drawingml/2006/main">
            <a:ext uri="{FF2B5EF4-FFF2-40B4-BE49-F238E27FC236}">
              <a16:creationId xmlns:a16="http://schemas.microsoft.com/office/drawing/2014/main" id="{6E90B730-0F97-41A9-BBAD-2174E9552312}"/>
            </a:ext>
          </a:extLst>
        </cdr:cNvPr>
        <cdr:cNvSpPr txBox="1"/>
      </cdr:nvSpPr>
      <cdr:spPr>
        <a:xfrm xmlns:a="http://schemas.openxmlformats.org/drawingml/2006/main">
          <a:off x="195264" y="66677"/>
          <a:ext cx="762000" cy="32384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SG" sz="900" b="0">
              <a:latin typeface="+mn-lt"/>
              <a:cs typeface="Arial" panose="020B0604020202020204" pitchFamily="34" charset="0"/>
            </a:rPr>
            <a:t>%YoY</a:t>
          </a:r>
        </a:p>
      </cdr:txBody>
    </cdr:sp>
  </cdr:relSizeAnchor>
  <cdr:relSizeAnchor xmlns:cdr="http://schemas.openxmlformats.org/drawingml/2006/chartDrawing">
    <cdr:from>
      <cdr:x>0.11824</cdr:x>
      <cdr:y>0.02646</cdr:y>
    </cdr:from>
    <cdr:to>
      <cdr:x>0.97317</cdr:x>
      <cdr:y>0.1334</cdr:y>
    </cdr:to>
    <cdr:sp macro="" textlink="">
      <cdr:nvSpPr>
        <cdr:cNvPr id="3" name="TextBox 2">
          <a:extLst xmlns:a="http://schemas.openxmlformats.org/drawingml/2006/main">
            <a:ext uri="{FF2B5EF4-FFF2-40B4-BE49-F238E27FC236}">
              <a16:creationId xmlns:a16="http://schemas.microsoft.com/office/drawing/2014/main" id="{04BAEF8D-58E4-4098-BC92-E7F6CAD4C4FC}"/>
            </a:ext>
          </a:extLst>
        </cdr:cNvPr>
        <cdr:cNvSpPr txBox="1"/>
      </cdr:nvSpPr>
      <cdr:spPr>
        <a:xfrm xmlns:a="http://schemas.openxmlformats.org/drawingml/2006/main">
          <a:off x="550809" y="68013"/>
          <a:ext cx="3982606" cy="27488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pPr algn="ctr"/>
          <a:r>
            <a:rPr lang="en-SG" sz="1000" b="1">
              <a:latin typeface="+mn-lt"/>
              <a:cs typeface="Arial" panose="020B0604020202020204" pitchFamily="34" charset="0"/>
            </a:rPr>
            <a:t>GVA</a:t>
          </a:r>
          <a:r>
            <a:rPr lang="en-SG" sz="1000" b="1" baseline="0">
              <a:latin typeface="+mn-lt"/>
              <a:cs typeface="Arial" panose="020B0604020202020204" pitchFamily="34" charset="0"/>
            </a:rPr>
            <a:t> Nowcasting India: </a:t>
          </a:r>
          <a:r>
            <a:rPr lang="en-SG" sz="1000" b="1">
              <a:latin typeface="+mn-lt"/>
              <a:cs typeface="Arial" panose="020B0604020202020204" pitchFamily="34" charset="0"/>
            </a:rPr>
            <a:t>Actual</a:t>
          </a:r>
          <a:r>
            <a:rPr lang="en-SG" sz="1000" b="1" baseline="0">
              <a:latin typeface="+mn-lt"/>
              <a:cs typeface="Arial" panose="020B0604020202020204" pitchFamily="34" charset="0"/>
            </a:rPr>
            <a:t> vs. Estimates</a:t>
          </a:r>
          <a:endParaRPr lang="en-SG" sz="1000" b="1">
            <a:latin typeface="+mn-lt"/>
            <a:cs typeface="Arial" panose="020B0604020202020204" pitchFamily="34" charset="0"/>
          </a:endParaRPr>
        </a:p>
      </cdr:txBody>
    </cdr:sp>
  </cdr:relSizeAnchor>
</c:userShapes>
</file>

<file path=xl/drawings/drawing8.xml><?xml version="1.0" encoding="utf-8"?>
<xdr:wsDr xmlns:xdr="http://schemas.openxmlformats.org/drawingml/2006/spreadsheetDrawing" xmlns:a="http://schemas.openxmlformats.org/drawingml/2006/main">
  <xdr:twoCellAnchor>
    <xdr:from>
      <xdr:col>88</xdr:col>
      <xdr:colOff>0</xdr:colOff>
      <xdr:row>16</xdr:row>
      <xdr:rowOff>0</xdr:rowOff>
    </xdr:from>
    <xdr:to>
      <xdr:col>92</xdr:col>
      <xdr:colOff>477600</xdr:colOff>
      <xdr:row>32</xdr:row>
      <xdr:rowOff>117600</xdr:rowOff>
    </xdr:to>
    <xdr:graphicFrame macro="">
      <xdr:nvGraphicFramePr>
        <xdr:cNvPr id="2" name="Chart 1">
          <a:extLst>
            <a:ext uri="{FF2B5EF4-FFF2-40B4-BE49-F238E27FC236}">
              <a16:creationId xmlns:a16="http://schemas.microsoft.com/office/drawing/2014/main" id="{1EF8E011-AC53-4644-90F8-CBE36E351C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87</xdr:col>
      <xdr:colOff>590550</xdr:colOff>
      <xdr:row>36</xdr:row>
      <xdr:rowOff>28575</xdr:rowOff>
    </xdr:from>
    <xdr:to>
      <xdr:col>92</xdr:col>
      <xdr:colOff>458550</xdr:colOff>
      <xdr:row>52</xdr:row>
      <xdr:rowOff>146175</xdr:rowOff>
    </xdr:to>
    <xdr:graphicFrame macro="">
      <xdr:nvGraphicFramePr>
        <xdr:cNvPr id="3" name="Chart 2">
          <a:extLst>
            <a:ext uri="{FF2B5EF4-FFF2-40B4-BE49-F238E27FC236}">
              <a16:creationId xmlns:a16="http://schemas.microsoft.com/office/drawing/2014/main" id="{247F1FAC-D7F8-4401-B376-2CF2B7DB3A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108</xdr:col>
      <xdr:colOff>0</xdr:colOff>
      <xdr:row>35</xdr:row>
      <xdr:rowOff>0</xdr:rowOff>
    </xdr:from>
    <xdr:to>
      <xdr:col>117</xdr:col>
      <xdr:colOff>273600</xdr:colOff>
      <xdr:row>56</xdr:row>
      <xdr:rowOff>39600</xdr:rowOff>
    </xdr:to>
    <xdr:graphicFrame macro="">
      <xdr:nvGraphicFramePr>
        <xdr:cNvPr id="4" name="Chart 3">
          <a:extLst>
            <a:ext uri="{FF2B5EF4-FFF2-40B4-BE49-F238E27FC236}">
              <a16:creationId xmlns:a16="http://schemas.microsoft.com/office/drawing/2014/main" id="{8CEC826E-FE95-47A8-BD2C-D3DAE43A96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81</xdr:col>
      <xdr:colOff>0</xdr:colOff>
      <xdr:row>58</xdr:row>
      <xdr:rowOff>0</xdr:rowOff>
    </xdr:from>
    <xdr:to>
      <xdr:col>85</xdr:col>
      <xdr:colOff>429975</xdr:colOff>
      <xdr:row>74</xdr:row>
      <xdr:rowOff>117600</xdr:rowOff>
    </xdr:to>
    <xdr:graphicFrame macro="">
      <xdr:nvGraphicFramePr>
        <xdr:cNvPr id="5" name="Chart 4">
          <a:extLst>
            <a:ext uri="{FF2B5EF4-FFF2-40B4-BE49-F238E27FC236}">
              <a16:creationId xmlns:a16="http://schemas.microsoft.com/office/drawing/2014/main" id="{B7F4E1C5-0DB4-494E-97B1-16DAEF4A9C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81</xdr:col>
      <xdr:colOff>0</xdr:colOff>
      <xdr:row>17</xdr:row>
      <xdr:rowOff>0</xdr:rowOff>
    </xdr:from>
    <xdr:to>
      <xdr:col>85</xdr:col>
      <xdr:colOff>429975</xdr:colOff>
      <xdr:row>33</xdr:row>
      <xdr:rowOff>117600</xdr:rowOff>
    </xdr:to>
    <xdr:graphicFrame macro="">
      <xdr:nvGraphicFramePr>
        <xdr:cNvPr id="7" name="Chart 6">
          <a:extLst>
            <a:ext uri="{FF2B5EF4-FFF2-40B4-BE49-F238E27FC236}">
              <a16:creationId xmlns:a16="http://schemas.microsoft.com/office/drawing/2014/main" id="{669C0E34-D7F4-4AFB-AAE8-AAE42B70A4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80</xdr:col>
      <xdr:colOff>1019175</xdr:colOff>
      <xdr:row>37</xdr:row>
      <xdr:rowOff>104775</xdr:rowOff>
    </xdr:from>
    <xdr:to>
      <xdr:col>85</xdr:col>
      <xdr:colOff>241575</xdr:colOff>
      <xdr:row>56</xdr:row>
      <xdr:rowOff>89175</xdr:rowOff>
    </xdr:to>
    <xdr:graphicFrame macro="">
      <xdr:nvGraphicFramePr>
        <xdr:cNvPr id="8" name="Chart 7">
          <a:extLst>
            <a:ext uri="{FF2B5EF4-FFF2-40B4-BE49-F238E27FC236}">
              <a16:creationId xmlns:a16="http://schemas.microsoft.com/office/drawing/2014/main" id="{E80B6919-12BE-43C3-8B1D-362382BE62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81</xdr:col>
      <xdr:colOff>0</xdr:colOff>
      <xdr:row>81</xdr:row>
      <xdr:rowOff>0</xdr:rowOff>
    </xdr:from>
    <xdr:to>
      <xdr:col>85</xdr:col>
      <xdr:colOff>429975</xdr:colOff>
      <xdr:row>97</xdr:row>
      <xdr:rowOff>117600</xdr:rowOff>
    </xdr:to>
    <xdr:graphicFrame macro="">
      <xdr:nvGraphicFramePr>
        <xdr:cNvPr id="9" name="Chart 8">
          <a:extLst>
            <a:ext uri="{FF2B5EF4-FFF2-40B4-BE49-F238E27FC236}">
              <a16:creationId xmlns:a16="http://schemas.microsoft.com/office/drawing/2014/main" id="{693C70A3-9FFF-442A-A7EE-C32D0E2E3F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82</xdr:col>
      <xdr:colOff>0</xdr:colOff>
      <xdr:row>141</xdr:row>
      <xdr:rowOff>0</xdr:rowOff>
    </xdr:from>
    <xdr:to>
      <xdr:col>86</xdr:col>
      <xdr:colOff>429975</xdr:colOff>
      <xdr:row>157</xdr:row>
      <xdr:rowOff>117600</xdr:rowOff>
    </xdr:to>
    <xdr:graphicFrame macro="">
      <xdr:nvGraphicFramePr>
        <xdr:cNvPr id="10" name="Chart 9">
          <a:extLst>
            <a:ext uri="{FF2B5EF4-FFF2-40B4-BE49-F238E27FC236}">
              <a16:creationId xmlns:a16="http://schemas.microsoft.com/office/drawing/2014/main" id="{6C0EFD37-9B27-4B6C-A78D-0BA14E7BB9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9.xml><?xml version="1.0" encoding="utf-8"?>
<c:userShapes xmlns:c="http://schemas.openxmlformats.org/drawingml/2006/chart">
  <cdr:relSizeAnchor xmlns:cdr="http://schemas.openxmlformats.org/drawingml/2006/chartDrawing">
    <cdr:from>
      <cdr:x>0.01633</cdr:x>
      <cdr:y>0.01863</cdr:y>
    </cdr:from>
    <cdr:to>
      <cdr:x>0.90154</cdr:x>
      <cdr:y>0.1118</cdr:y>
    </cdr:to>
    <cdr:sp macro="" textlink="">
      <cdr:nvSpPr>
        <cdr:cNvPr id="2" name="TextBox 1">
          <a:extLst xmlns:a="http://schemas.openxmlformats.org/drawingml/2006/main">
            <a:ext uri="{FF2B5EF4-FFF2-40B4-BE49-F238E27FC236}">
              <a16:creationId xmlns:a16="http://schemas.microsoft.com/office/drawing/2014/main" id="{BE265336-9582-4F7C-A897-88ACA7F1FE52}"/>
            </a:ext>
          </a:extLst>
        </cdr:cNvPr>
        <cdr:cNvSpPr txBox="1"/>
      </cdr:nvSpPr>
      <cdr:spPr>
        <a:xfrm xmlns:a="http://schemas.openxmlformats.org/drawingml/2006/main">
          <a:off x="47625" y="47625"/>
          <a:ext cx="2581275" cy="23812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pPr algn="ctr"/>
          <a:r>
            <a:rPr lang="en-SG" sz="1000" b="1"/>
            <a:t>India:</a:t>
          </a:r>
          <a:r>
            <a:rPr lang="en-SG" sz="1000" b="1" baseline="0"/>
            <a:t> production, trade and investment</a:t>
          </a:r>
          <a:endParaRPr lang="en-SG" sz="1000" b="1"/>
        </a:p>
      </cdr:txBody>
    </cdr:sp>
  </cdr:relSizeAnchor>
  <cdr:relSizeAnchor xmlns:cdr="http://schemas.openxmlformats.org/drawingml/2006/chartDrawing">
    <cdr:from>
      <cdr:x>0.02287</cdr:x>
      <cdr:y>0.08198</cdr:y>
    </cdr:from>
    <cdr:to>
      <cdr:x>0.55203</cdr:x>
      <cdr:y>0.1826</cdr:y>
    </cdr:to>
    <cdr:sp macro="" textlink="">
      <cdr:nvSpPr>
        <cdr:cNvPr id="3" name="TextBox 2">
          <a:extLst xmlns:a="http://schemas.openxmlformats.org/drawingml/2006/main">
            <a:ext uri="{FF2B5EF4-FFF2-40B4-BE49-F238E27FC236}">
              <a16:creationId xmlns:a16="http://schemas.microsoft.com/office/drawing/2014/main" id="{3E58873F-7A75-40FF-B014-8A75A7D97E9E}"/>
            </a:ext>
          </a:extLst>
        </cdr:cNvPr>
        <cdr:cNvSpPr txBox="1"/>
      </cdr:nvSpPr>
      <cdr:spPr>
        <a:xfrm xmlns:a="http://schemas.openxmlformats.org/drawingml/2006/main">
          <a:off x="66675" y="209551"/>
          <a:ext cx="1543049" cy="25717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SG" sz="900"/>
            <a:t>Z score, 3mma</a:t>
          </a:r>
        </a:p>
      </cdr:txBody>
    </cdr:sp>
  </cdr:relSizeAnchor>
</c:userShapes>
</file>

<file path=xl/drawings/drawing10.xml><?xml version="1.0" encoding="utf-8"?>
<c:userShapes xmlns:c="http://schemas.openxmlformats.org/drawingml/2006/chart">
  <cdr:relSizeAnchor xmlns:cdr="http://schemas.openxmlformats.org/drawingml/2006/chartDrawing">
    <cdr:from>
      <cdr:x>0.07186</cdr:x>
      <cdr:y>0</cdr:y>
    </cdr:from>
    <cdr:to>
      <cdr:x>0.95707</cdr:x>
      <cdr:y>0.09317</cdr:y>
    </cdr:to>
    <cdr:sp macro="" textlink="">
      <cdr:nvSpPr>
        <cdr:cNvPr id="2" name="TextBox 1">
          <a:extLst xmlns:a="http://schemas.openxmlformats.org/drawingml/2006/main">
            <a:ext uri="{FF2B5EF4-FFF2-40B4-BE49-F238E27FC236}">
              <a16:creationId xmlns:a16="http://schemas.microsoft.com/office/drawing/2014/main" id="{BE265336-9582-4F7C-A897-88ACA7F1FE52}"/>
            </a:ext>
          </a:extLst>
        </cdr:cNvPr>
        <cdr:cNvSpPr txBox="1"/>
      </cdr:nvSpPr>
      <cdr:spPr>
        <a:xfrm xmlns:a="http://schemas.openxmlformats.org/drawingml/2006/main">
          <a:off x="209543" y="0"/>
          <a:ext cx="2581273" cy="23814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pPr algn="ctr"/>
          <a:r>
            <a:rPr lang="en-SG" sz="1000" b="1">
              <a:effectLst/>
              <a:latin typeface="+mn-lt"/>
              <a:ea typeface="+mn-ea"/>
              <a:cs typeface="+mn-cs"/>
            </a:rPr>
            <a:t>India:</a:t>
          </a:r>
          <a:r>
            <a:rPr lang="en-SG" sz="1000" b="1" baseline="0">
              <a:effectLst/>
              <a:latin typeface="+mn-lt"/>
              <a:ea typeface="+mn-ea"/>
              <a:cs typeface="+mn-cs"/>
            </a:rPr>
            <a:t> sales, credit, and gov expenditure</a:t>
          </a:r>
          <a:endParaRPr lang="en-SG" sz="1000" b="1"/>
        </a:p>
      </cdr:txBody>
    </cdr:sp>
  </cdr:relSizeAnchor>
  <cdr:relSizeAnchor xmlns:cdr="http://schemas.openxmlformats.org/drawingml/2006/chartDrawing">
    <cdr:from>
      <cdr:x>0.02287</cdr:x>
      <cdr:y>0.08198</cdr:y>
    </cdr:from>
    <cdr:to>
      <cdr:x>0.55203</cdr:x>
      <cdr:y>0.1826</cdr:y>
    </cdr:to>
    <cdr:sp macro="" textlink="">
      <cdr:nvSpPr>
        <cdr:cNvPr id="3" name="TextBox 2">
          <a:extLst xmlns:a="http://schemas.openxmlformats.org/drawingml/2006/main">
            <a:ext uri="{FF2B5EF4-FFF2-40B4-BE49-F238E27FC236}">
              <a16:creationId xmlns:a16="http://schemas.microsoft.com/office/drawing/2014/main" id="{3E58873F-7A75-40FF-B014-8A75A7D97E9E}"/>
            </a:ext>
          </a:extLst>
        </cdr:cNvPr>
        <cdr:cNvSpPr txBox="1"/>
      </cdr:nvSpPr>
      <cdr:spPr>
        <a:xfrm xmlns:a="http://schemas.openxmlformats.org/drawingml/2006/main">
          <a:off x="66675" y="209551"/>
          <a:ext cx="1543049" cy="25717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SG" sz="900"/>
            <a:t>Z score, 3mma</a:t>
          </a:r>
        </a:p>
      </cdr:txBody>
    </cdr:sp>
  </cdr:relSizeAnchor>
</c:userShapes>
</file>

<file path=xl/drawings/drawing11.xml><?xml version="1.0" encoding="utf-8"?>
<c:userShapes xmlns:c="http://schemas.openxmlformats.org/drawingml/2006/chart">
  <cdr:relSizeAnchor xmlns:cdr="http://schemas.openxmlformats.org/drawingml/2006/chartDrawing">
    <cdr:from>
      <cdr:x>0.14883</cdr:x>
      <cdr:y>0.01176</cdr:y>
    </cdr:from>
    <cdr:to>
      <cdr:x>0.96545</cdr:x>
      <cdr:y>0.10865</cdr:y>
    </cdr:to>
    <cdr:sp macro="" textlink="">
      <cdr:nvSpPr>
        <cdr:cNvPr id="2" name="TextBox 1">
          <a:extLst xmlns:a="http://schemas.openxmlformats.org/drawingml/2006/main">
            <a:ext uri="{FF2B5EF4-FFF2-40B4-BE49-F238E27FC236}">
              <a16:creationId xmlns:a16="http://schemas.microsoft.com/office/drawing/2014/main" id="{1A883789-3D97-4BF2-824A-6058879653B1}"/>
            </a:ext>
          </a:extLst>
        </cdr:cNvPr>
        <cdr:cNvSpPr txBox="1"/>
      </cdr:nvSpPr>
      <cdr:spPr>
        <a:xfrm xmlns:a="http://schemas.openxmlformats.org/drawingml/2006/main">
          <a:off x="857250" y="38100"/>
          <a:ext cx="4703731" cy="31392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pPr algn="ctr"/>
          <a:r>
            <a:rPr lang="en-SG" sz="1600" b="1" baseline="0">
              <a:latin typeface="Arial" panose="020B0604020202020204" pitchFamily="34" charset="0"/>
              <a:cs typeface="Arial" panose="020B0604020202020204" pitchFamily="34" charset="0"/>
            </a:rPr>
            <a:t>GDP Nowcasting--India</a:t>
          </a:r>
          <a:endParaRPr lang="en-SG" sz="1600" b="1">
            <a:latin typeface="Arial" panose="020B0604020202020204" pitchFamily="34" charset="0"/>
            <a:cs typeface="Arial" panose="020B0604020202020204" pitchFamily="34" charset="0"/>
          </a:endParaRPr>
        </a:p>
      </cdr:txBody>
    </cdr:sp>
  </cdr:relSizeAnchor>
  <cdr:relSizeAnchor xmlns:cdr="http://schemas.openxmlformats.org/drawingml/2006/chartDrawing">
    <cdr:from>
      <cdr:x>3.47222E-7</cdr:x>
      <cdr:y>0.00513</cdr:y>
    </cdr:from>
    <cdr:to>
      <cdr:x>0.85255</cdr:x>
      <cdr:y>0.12438</cdr:y>
    </cdr:to>
    <cdr:sp macro="" textlink="">
      <cdr:nvSpPr>
        <cdr:cNvPr id="3" name="TextBox 2">
          <a:extLst xmlns:a="http://schemas.openxmlformats.org/drawingml/2006/main">
            <a:ext uri="{FF2B5EF4-FFF2-40B4-BE49-F238E27FC236}">
              <a16:creationId xmlns:a16="http://schemas.microsoft.com/office/drawing/2014/main" id="{53630F04-E9F2-4C06-A380-99D9B64A679B}"/>
            </a:ext>
          </a:extLst>
        </cdr:cNvPr>
        <cdr:cNvSpPr txBox="1"/>
      </cdr:nvSpPr>
      <cdr:spPr>
        <a:xfrm xmlns:a="http://schemas.openxmlformats.org/drawingml/2006/main">
          <a:off x="2" y="16631"/>
          <a:ext cx="4910686" cy="38637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SG" sz="1600">
              <a:latin typeface="Arial" panose="020B0604020202020204" pitchFamily="34" charset="0"/>
              <a:cs typeface="Arial" panose="020B0604020202020204" pitchFamily="34" charset="0"/>
            </a:rPr>
            <a:t>%yoy</a:t>
          </a:r>
        </a:p>
      </cdr:txBody>
    </cdr:sp>
  </cdr:relSizeAnchor>
</c:userShapes>
</file>

<file path=xl/drawings/drawing12.xml><?xml version="1.0" encoding="utf-8"?>
<c:userShapes xmlns:c="http://schemas.openxmlformats.org/drawingml/2006/chart">
  <cdr:relSizeAnchor xmlns:cdr="http://schemas.openxmlformats.org/drawingml/2006/chartDrawing">
    <cdr:from>
      <cdr:x>0.01633</cdr:x>
      <cdr:y>0.01863</cdr:y>
    </cdr:from>
    <cdr:to>
      <cdr:x>0.90154</cdr:x>
      <cdr:y>0.1118</cdr:y>
    </cdr:to>
    <cdr:sp macro="" textlink="">
      <cdr:nvSpPr>
        <cdr:cNvPr id="2" name="TextBox 1">
          <a:extLst xmlns:a="http://schemas.openxmlformats.org/drawingml/2006/main">
            <a:ext uri="{FF2B5EF4-FFF2-40B4-BE49-F238E27FC236}">
              <a16:creationId xmlns:a16="http://schemas.microsoft.com/office/drawing/2014/main" id="{BE265336-9582-4F7C-A897-88ACA7F1FE52}"/>
            </a:ext>
          </a:extLst>
        </cdr:cNvPr>
        <cdr:cNvSpPr txBox="1"/>
      </cdr:nvSpPr>
      <cdr:spPr>
        <a:xfrm xmlns:a="http://schemas.openxmlformats.org/drawingml/2006/main">
          <a:off x="47625" y="47625"/>
          <a:ext cx="2581275" cy="23812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SG" sz="1000" b="1"/>
            <a:t>Optimized</a:t>
          </a:r>
          <a:r>
            <a:rPr lang="en-SG" sz="1000" b="1" baseline="0"/>
            <a:t> Z score and Real GDP</a:t>
          </a:r>
          <a:endParaRPr lang="en-SG" sz="1000" b="1"/>
        </a:p>
      </cdr:txBody>
    </cdr:sp>
  </cdr:relSizeAnchor>
</c:userShapes>
</file>

<file path=xl/drawings/drawing13.xml><?xml version="1.0" encoding="utf-8"?>
<c:userShapes xmlns:c="http://schemas.openxmlformats.org/drawingml/2006/chart">
  <cdr:relSizeAnchor xmlns:cdr="http://schemas.openxmlformats.org/drawingml/2006/chartDrawing">
    <cdr:from>
      <cdr:x>0.01633</cdr:x>
      <cdr:y>0.01863</cdr:y>
    </cdr:from>
    <cdr:to>
      <cdr:x>0.90154</cdr:x>
      <cdr:y>0.1118</cdr:y>
    </cdr:to>
    <cdr:sp macro="" textlink="">
      <cdr:nvSpPr>
        <cdr:cNvPr id="2" name="TextBox 1">
          <a:extLst xmlns:a="http://schemas.openxmlformats.org/drawingml/2006/main">
            <a:ext uri="{FF2B5EF4-FFF2-40B4-BE49-F238E27FC236}">
              <a16:creationId xmlns:a16="http://schemas.microsoft.com/office/drawing/2014/main" id="{BE265336-9582-4F7C-A897-88ACA7F1FE52}"/>
            </a:ext>
          </a:extLst>
        </cdr:cNvPr>
        <cdr:cNvSpPr txBox="1"/>
      </cdr:nvSpPr>
      <cdr:spPr>
        <a:xfrm xmlns:a="http://schemas.openxmlformats.org/drawingml/2006/main">
          <a:off x="47625" y="47625"/>
          <a:ext cx="2581275" cy="23812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SG" sz="1000" b="1"/>
            <a:t>Optimized</a:t>
          </a:r>
          <a:r>
            <a:rPr lang="en-SG" sz="1000" b="1" baseline="0"/>
            <a:t> Z score and Real GDP</a:t>
          </a:r>
          <a:endParaRPr lang="en-SG" sz="1000" b="1"/>
        </a:p>
      </cdr:txBody>
    </cdr:sp>
  </cdr:relSizeAnchor>
</c:userShapes>
</file>

<file path=xl/drawings/drawing14.xml><?xml version="1.0" encoding="utf-8"?>
<c:userShapes xmlns:c="http://schemas.openxmlformats.org/drawingml/2006/chart">
  <cdr:relSizeAnchor xmlns:cdr="http://schemas.openxmlformats.org/drawingml/2006/chartDrawing">
    <cdr:from>
      <cdr:x>0</cdr:x>
      <cdr:y>0.01176</cdr:y>
    </cdr:from>
    <cdr:to>
      <cdr:x>1</cdr:x>
      <cdr:y>0.10865</cdr:y>
    </cdr:to>
    <cdr:sp macro="" textlink="">
      <cdr:nvSpPr>
        <cdr:cNvPr id="2" name="TextBox 1">
          <a:extLst xmlns:a="http://schemas.openxmlformats.org/drawingml/2006/main">
            <a:ext uri="{FF2B5EF4-FFF2-40B4-BE49-F238E27FC236}">
              <a16:creationId xmlns:a16="http://schemas.microsoft.com/office/drawing/2014/main" id="{1A883789-3D97-4BF2-824A-6058879653B1}"/>
            </a:ext>
          </a:extLst>
        </cdr:cNvPr>
        <cdr:cNvSpPr txBox="1"/>
      </cdr:nvSpPr>
      <cdr:spPr>
        <a:xfrm xmlns:a="http://schemas.openxmlformats.org/drawingml/2006/main">
          <a:off x="0" y="33869"/>
          <a:ext cx="2880000" cy="27904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pPr algn="ctr"/>
          <a:r>
            <a:rPr lang="en-SG" sz="1000" b="1" baseline="0">
              <a:latin typeface="+mn-lt"/>
              <a:cs typeface="Arial" panose="020B0604020202020204" pitchFamily="34" charset="0"/>
            </a:rPr>
            <a:t>GDP </a:t>
          </a:r>
          <a:r>
            <a:rPr lang="en-SG" sz="1100" b="1" baseline="0">
              <a:latin typeface="+mn-lt"/>
              <a:cs typeface="Arial" panose="020B0604020202020204" pitchFamily="34" charset="0"/>
            </a:rPr>
            <a:t>Nowcasting-</a:t>
          </a:r>
          <a:r>
            <a:rPr lang="en-SG" sz="1000" b="1" baseline="0">
              <a:latin typeface="+mn-lt"/>
              <a:cs typeface="Arial" panose="020B0604020202020204" pitchFamily="34" charset="0"/>
            </a:rPr>
            <a:t>-India</a:t>
          </a:r>
          <a:endParaRPr lang="en-SG" sz="1000" b="1">
            <a:latin typeface="+mn-lt"/>
            <a:cs typeface="Arial" panose="020B0604020202020204" pitchFamily="34" charset="0"/>
          </a:endParaRPr>
        </a:p>
      </cdr:txBody>
    </cdr:sp>
  </cdr:relSizeAnchor>
  <cdr:relSizeAnchor xmlns:cdr="http://schemas.openxmlformats.org/drawingml/2006/chartDrawing">
    <cdr:from>
      <cdr:x>0</cdr:x>
      <cdr:y>0.06466</cdr:y>
    </cdr:from>
    <cdr:to>
      <cdr:x>0.17529</cdr:x>
      <cdr:y>0.14221</cdr:y>
    </cdr:to>
    <cdr:sp macro="" textlink="">
      <cdr:nvSpPr>
        <cdr:cNvPr id="3" name="TextBox 2">
          <a:extLst xmlns:a="http://schemas.openxmlformats.org/drawingml/2006/main">
            <a:ext uri="{FF2B5EF4-FFF2-40B4-BE49-F238E27FC236}">
              <a16:creationId xmlns:a16="http://schemas.microsoft.com/office/drawing/2014/main" id="{53630F04-E9F2-4C06-A380-99D9B64A679B}"/>
            </a:ext>
          </a:extLst>
        </cdr:cNvPr>
        <cdr:cNvSpPr txBox="1"/>
      </cdr:nvSpPr>
      <cdr:spPr>
        <a:xfrm xmlns:a="http://schemas.openxmlformats.org/drawingml/2006/main">
          <a:off x="0" y="186224"/>
          <a:ext cx="504825" cy="223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SG" sz="900">
              <a:latin typeface="+mn-lt"/>
              <a:cs typeface="Arial" panose="020B0604020202020204" pitchFamily="34" charset="0"/>
            </a:rPr>
            <a:t>%yoy</a:t>
          </a:r>
        </a:p>
      </cdr:txBody>
    </cdr:sp>
  </cdr:relSizeAnchor>
  <cdr:relSizeAnchor xmlns:cdr="http://schemas.openxmlformats.org/drawingml/2006/chartDrawing">
    <cdr:from>
      <cdr:x>0</cdr:x>
      <cdr:y>0.92245</cdr:y>
    </cdr:from>
    <cdr:to>
      <cdr:x>0.17529</cdr:x>
      <cdr:y>1</cdr:y>
    </cdr:to>
    <cdr:sp macro="" textlink="">
      <cdr:nvSpPr>
        <cdr:cNvPr id="4" name="TextBox 1">
          <a:extLst xmlns:a="http://schemas.openxmlformats.org/drawingml/2006/main">
            <a:ext uri="{FF2B5EF4-FFF2-40B4-BE49-F238E27FC236}">
              <a16:creationId xmlns:a16="http://schemas.microsoft.com/office/drawing/2014/main" id="{5969B5FB-8C03-468C-A8CF-19C34B18CBB5}"/>
            </a:ext>
          </a:extLst>
        </cdr:cNvPr>
        <cdr:cNvSpPr txBox="1"/>
      </cdr:nvSpPr>
      <cdr:spPr>
        <a:xfrm xmlns:a="http://schemas.openxmlformats.org/drawingml/2006/main">
          <a:off x="0" y="2656649"/>
          <a:ext cx="504825" cy="223351"/>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SG" sz="900">
              <a:latin typeface="+mn-lt"/>
              <a:cs typeface="Arial" panose="020B0604020202020204" pitchFamily="34" charset="0"/>
            </a:rPr>
            <a:t>Source:</a:t>
          </a:r>
          <a:r>
            <a:rPr lang="en-SG" sz="900" baseline="0">
              <a:latin typeface="+mn-lt"/>
              <a:cs typeface="Arial" panose="020B0604020202020204" pitchFamily="34" charset="0"/>
            </a:rPr>
            <a:t> CEIC, DBS</a:t>
          </a:r>
          <a:endParaRPr lang="en-SG" sz="900">
            <a:latin typeface="+mn-lt"/>
            <a:cs typeface="Arial" panose="020B0604020202020204" pitchFamily="34" charset="0"/>
          </a:endParaRPr>
        </a:p>
      </cdr:txBody>
    </cdr:sp>
  </cdr:relSizeAnchor>
</c:userShapes>
</file>

<file path=xl/drawings/drawing15.xml><?xml version="1.0" encoding="utf-8"?>
<c:userShapes xmlns:c="http://schemas.openxmlformats.org/drawingml/2006/chart">
  <cdr:relSizeAnchor xmlns:cdr="http://schemas.openxmlformats.org/drawingml/2006/chartDrawing">
    <cdr:from>
      <cdr:x>0.08166</cdr:x>
      <cdr:y>0.01491</cdr:y>
    </cdr:from>
    <cdr:to>
      <cdr:x>0.89828</cdr:x>
      <cdr:y>0.1118</cdr:y>
    </cdr:to>
    <cdr:sp macro="" textlink="">
      <cdr:nvSpPr>
        <cdr:cNvPr id="2" name="TextBox 1">
          <a:extLst xmlns:a="http://schemas.openxmlformats.org/drawingml/2006/main">
            <a:ext uri="{FF2B5EF4-FFF2-40B4-BE49-F238E27FC236}">
              <a16:creationId xmlns:a16="http://schemas.microsoft.com/office/drawing/2014/main" id="{1A883789-3D97-4BF2-824A-6058879653B1}"/>
            </a:ext>
          </a:extLst>
        </cdr:cNvPr>
        <cdr:cNvSpPr txBox="1"/>
      </cdr:nvSpPr>
      <cdr:spPr>
        <a:xfrm xmlns:a="http://schemas.openxmlformats.org/drawingml/2006/main">
          <a:off x="238125" y="38100"/>
          <a:ext cx="2381264" cy="2476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pPr algn="ctr"/>
          <a:r>
            <a:rPr lang="en-SG" sz="1000" b="1" baseline="0"/>
            <a:t>India Nowcast</a:t>
          </a:r>
          <a:endParaRPr lang="en-SG" sz="1000" b="1"/>
        </a:p>
      </cdr:txBody>
    </cdr:sp>
  </cdr:relSizeAnchor>
  <cdr:relSizeAnchor xmlns:cdr="http://schemas.openxmlformats.org/drawingml/2006/chartDrawing">
    <cdr:from>
      <cdr:x>3.42936E-7</cdr:x>
      <cdr:y>0.01118</cdr:y>
    </cdr:from>
    <cdr:to>
      <cdr:x>0.18945</cdr:x>
      <cdr:y>0.13043</cdr:y>
    </cdr:to>
    <cdr:sp macro="" textlink="">
      <cdr:nvSpPr>
        <cdr:cNvPr id="3" name="TextBox 2">
          <a:extLst xmlns:a="http://schemas.openxmlformats.org/drawingml/2006/main">
            <a:ext uri="{FF2B5EF4-FFF2-40B4-BE49-F238E27FC236}">
              <a16:creationId xmlns:a16="http://schemas.microsoft.com/office/drawing/2014/main" id="{53630F04-E9F2-4C06-A380-99D9B64A679B}"/>
            </a:ext>
          </a:extLst>
        </cdr:cNvPr>
        <cdr:cNvSpPr txBox="1"/>
      </cdr:nvSpPr>
      <cdr:spPr>
        <a:xfrm xmlns:a="http://schemas.openxmlformats.org/drawingml/2006/main">
          <a:off x="1" y="28572"/>
          <a:ext cx="552449" cy="30480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SG" sz="900"/>
            <a:t>%yoy</a:t>
          </a:r>
        </a:p>
      </cdr:txBody>
    </cdr:sp>
  </cdr:relSizeAnchor>
</c:userShapes>
</file>

<file path=xl/drawings/drawing16.xml><?xml version="1.0" encoding="utf-8"?>
<c:userShapes xmlns:c="http://schemas.openxmlformats.org/drawingml/2006/chart">
  <cdr:relSizeAnchor xmlns:cdr="http://schemas.openxmlformats.org/drawingml/2006/chartDrawing">
    <cdr:from>
      <cdr:x>0.01633</cdr:x>
      <cdr:y>0.01863</cdr:y>
    </cdr:from>
    <cdr:to>
      <cdr:x>0.90154</cdr:x>
      <cdr:y>0.1118</cdr:y>
    </cdr:to>
    <cdr:sp macro="" textlink="">
      <cdr:nvSpPr>
        <cdr:cNvPr id="2" name="TextBox 1">
          <a:extLst xmlns:a="http://schemas.openxmlformats.org/drawingml/2006/main">
            <a:ext uri="{FF2B5EF4-FFF2-40B4-BE49-F238E27FC236}">
              <a16:creationId xmlns:a16="http://schemas.microsoft.com/office/drawing/2014/main" id="{BE265336-9582-4F7C-A897-88ACA7F1FE52}"/>
            </a:ext>
          </a:extLst>
        </cdr:cNvPr>
        <cdr:cNvSpPr txBox="1"/>
      </cdr:nvSpPr>
      <cdr:spPr>
        <a:xfrm xmlns:a="http://schemas.openxmlformats.org/drawingml/2006/main">
          <a:off x="47625" y="47625"/>
          <a:ext cx="2581275" cy="23812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SG" sz="1000" b="1"/>
            <a:t>Optimized</a:t>
          </a:r>
          <a:r>
            <a:rPr lang="en-SG" sz="1000" b="1" baseline="0"/>
            <a:t> Z score and components</a:t>
          </a:r>
          <a:endParaRPr lang="en-SG" sz="1000" b="1"/>
        </a:p>
      </cdr:txBody>
    </cdr:sp>
  </cdr:relSizeAnchor>
  <cdr:relSizeAnchor xmlns:cdr="http://schemas.openxmlformats.org/drawingml/2006/chartDrawing">
    <cdr:from>
      <cdr:x>0.02287</cdr:x>
      <cdr:y>0.08198</cdr:y>
    </cdr:from>
    <cdr:to>
      <cdr:x>0.55203</cdr:x>
      <cdr:y>0.1826</cdr:y>
    </cdr:to>
    <cdr:sp macro="" textlink="">
      <cdr:nvSpPr>
        <cdr:cNvPr id="3" name="TextBox 2">
          <a:extLst xmlns:a="http://schemas.openxmlformats.org/drawingml/2006/main">
            <a:ext uri="{FF2B5EF4-FFF2-40B4-BE49-F238E27FC236}">
              <a16:creationId xmlns:a16="http://schemas.microsoft.com/office/drawing/2014/main" id="{3E58873F-7A75-40FF-B014-8A75A7D97E9E}"/>
            </a:ext>
          </a:extLst>
        </cdr:cNvPr>
        <cdr:cNvSpPr txBox="1"/>
      </cdr:nvSpPr>
      <cdr:spPr>
        <a:xfrm xmlns:a="http://schemas.openxmlformats.org/drawingml/2006/main">
          <a:off x="66689" y="209541"/>
          <a:ext cx="1543030" cy="25718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SG" sz="900"/>
            <a:t>Z score, 3mma</a:t>
          </a:r>
        </a:p>
      </cdr:txBody>
    </cdr:sp>
  </cdr:relSizeAnchor>
</c:userShap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Daisy%20Sharma/Eviews%20results/India" TargetMode="External"/><Relationship Id="rId1" Type="http://schemas.openxmlformats.org/officeDocument/2006/relationships/hyperlink" Target="../../Daisy%20Sharma/Eviews%20results/India"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8.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B1:C52"/>
  <sheetViews>
    <sheetView workbookViewId="0">
      <selection activeCell="AA13" sqref="AA13"/>
    </sheetView>
  </sheetViews>
  <sheetFormatPr defaultColWidth="9.1796875" defaultRowHeight="15.5" x14ac:dyDescent="0.35"/>
  <cols>
    <col min="1" max="1" width="9.1796875" style="16"/>
    <col min="2" max="2" width="93.453125" style="16" customWidth="1"/>
    <col min="3" max="3" width="48" style="16" customWidth="1"/>
    <col min="4" max="16384" width="9.1796875" style="16"/>
  </cols>
  <sheetData>
    <row r="1" spans="2:3" ht="16" thickBot="1" x14ac:dyDescent="0.4"/>
    <row r="2" spans="2:3" ht="16" thickBot="1" x14ac:dyDescent="0.4">
      <c r="B2" s="17" t="s">
        <v>116</v>
      </c>
      <c r="C2" s="18" t="s">
        <v>117</v>
      </c>
    </row>
    <row r="3" spans="2:3" ht="31" x14ac:dyDescent="0.35">
      <c r="B3" s="21" t="s">
        <v>131</v>
      </c>
      <c r="C3" s="20"/>
    </row>
    <row r="4" spans="2:3" ht="46.5" x14ac:dyDescent="0.35">
      <c r="B4" s="21" t="s">
        <v>132</v>
      </c>
      <c r="C4" s="24" t="s">
        <v>124</v>
      </c>
    </row>
    <row r="5" spans="2:3" ht="31" x14ac:dyDescent="0.35">
      <c r="B5" s="21" t="s">
        <v>129</v>
      </c>
      <c r="C5" s="20"/>
    </row>
    <row r="6" spans="2:3" ht="31" x14ac:dyDescent="0.35">
      <c r="B6" s="21" t="s">
        <v>118</v>
      </c>
      <c r="C6" s="20"/>
    </row>
    <row r="7" spans="2:3" x14ac:dyDescent="0.35">
      <c r="B7" s="21" t="s">
        <v>119</v>
      </c>
      <c r="C7" s="20"/>
    </row>
    <row r="8" spans="2:3" ht="31" x14ac:dyDescent="0.35">
      <c r="B8" s="21" t="s">
        <v>120</v>
      </c>
      <c r="C8" s="20"/>
    </row>
    <row r="9" spans="2:3" x14ac:dyDescent="0.35">
      <c r="B9" s="19"/>
      <c r="C9" s="20"/>
    </row>
    <row r="10" spans="2:3" ht="16" thickBot="1" x14ac:dyDescent="0.4">
      <c r="B10" s="19"/>
      <c r="C10" s="20"/>
    </row>
    <row r="11" spans="2:3" ht="16" thickBot="1" x14ac:dyDescent="0.4">
      <c r="B11" s="22" t="s">
        <v>121</v>
      </c>
      <c r="C11" s="20"/>
    </row>
    <row r="12" spans="2:3" x14ac:dyDescent="0.35">
      <c r="B12" s="19"/>
      <c r="C12" s="20"/>
    </row>
    <row r="13" spans="2:3" ht="46.5" x14ac:dyDescent="0.35">
      <c r="B13" s="23" t="s">
        <v>125</v>
      </c>
      <c r="C13" s="24" t="s">
        <v>124</v>
      </c>
    </row>
    <row r="14" spans="2:3" x14ac:dyDescent="0.35">
      <c r="B14" s="19"/>
    </row>
    <row r="15" spans="2:3" x14ac:dyDescent="0.35">
      <c r="B15" s="19"/>
    </row>
    <row r="16" spans="2:3" x14ac:dyDescent="0.35">
      <c r="B16" s="19"/>
    </row>
    <row r="17" spans="2:2" x14ac:dyDescent="0.35">
      <c r="B17" s="19"/>
    </row>
    <row r="18" spans="2:2" ht="46.5" x14ac:dyDescent="0.35">
      <c r="B18" s="23" t="s">
        <v>130</v>
      </c>
    </row>
    <row r="19" spans="2:2" ht="31" x14ac:dyDescent="0.35">
      <c r="B19" s="23" t="s">
        <v>126</v>
      </c>
    </row>
    <row r="20" spans="2:2" x14ac:dyDescent="0.35">
      <c r="B20" s="19"/>
    </row>
    <row r="21" spans="2:2" x14ac:dyDescent="0.35">
      <c r="B21" s="19"/>
    </row>
    <row r="22" spans="2:2" x14ac:dyDescent="0.35">
      <c r="B22" s="19"/>
    </row>
    <row r="23" spans="2:2" x14ac:dyDescent="0.35">
      <c r="B23" s="19"/>
    </row>
    <row r="24" spans="2:2" x14ac:dyDescent="0.35">
      <c r="B24" s="19"/>
    </row>
    <row r="25" spans="2:2" x14ac:dyDescent="0.35">
      <c r="B25" s="19"/>
    </row>
    <row r="26" spans="2:2" x14ac:dyDescent="0.35">
      <c r="B26" s="19"/>
    </row>
    <row r="27" spans="2:2" x14ac:dyDescent="0.35">
      <c r="B27" s="19"/>
    </row>
    <row r="28" spans="2:2" x14ac:dyDescent="0.35">
      <c r="B28" s="19"/>
    </row>
    <row r="29" spans="2:2" x14ac:dyDescent="0.35">
      <c r="B29" s="19"/>
    </row>
    <row r="30" spans="2:2" x14ac:dyDescent="0.35">
      <c r="B30" s="19"/>
    </row>
    <row r="31" spans="2:2" x14ac:dyDescent="0.35">
      <c r="B31" s="19"/>
    </row>
    <row r="32" spans="2:2" x14ac:dyDescent="0.35">
      <c r="B32" s="19"/>
    </row>
    <row r="33" spans="2:2" ht="46.5" x14ac:dyDescent="0.35">
      <c r="B33" s="23" t="s">
        <v>127</v>
      </c>
    </row>
    <row r="34" spans="2:2" x14ac:dyDescent="0.35">
      <c r="B34" s="19"/>
    </row>
    <row r="35" spans="2:2" x14ac:dyDescent="0.35">
      <c r="B35" s="19"/>
    </row>
    <row r="36" spans="2:2" x14ac:dyDescent="0.35">
      <c r="B36" s="19"/>
    </row>
    <row r="37" spans="2:2" x14ac:dyDescent="0.35">
      <c r="B37" s="19"/>
    </row>
    <row r="38" spans="2:2" x14ac:dyDescent="0.35">
      <c r="B38" s="19"/>
    </row>
    <row r="39" spans="2:2" x14ac:dyDescent="0.35">
      <c r="B39" s="19"/>
    </row>
    <row r="40" spans="2:2" x14ac:dyDescent="0.35">
      <c r="B40" s="19"/>
    </row>
    <row r="41" spans="2:2" x14ac:dyDescent="0.35">
      <c r="B41" s="19"/>
    </row>
    <row r="42" spans="2:2" x14ac:dyDescent="0.35">
      <c r="B42" s="19"/>
    </row>
    <row r="43" spans="2:2" x14ac:dyDescent="0.35">
      <c r="B43" s="19"/>
    </row>
    <row r="44" spans="2:2" x14ac:dyDescent="0.35">
      <c r="B44" s="19"/>
    </row>
    <row r="45" spans="2:2" x14ac:dyDescent="0.35">
      <c r="B45" s="19"/>
    </row>
    <row r="46" spans="2:2" x14ac:dyDescent="0.35">
      <c r="B46" s="19"/>
    </row>
    <row r="47" spans="2:2" x14ac:dyDescent="0.35">
      <c r="B47" s="19"/>
    </row>
    <row r="48" spans="2:2" x14ac:dyDescent="0.35">
      <c r="B48" s="19"/>
    </row>
    <row r="49" spans="2:2" x14ac:dyDescent="0.35">
      <c r="B49" s="19"/>
    </row>
    <row r="50" spans="2:2" x14ac:dyDescent="0.35">
      <c r="B50" s="19"/>
    </row>
    <row r="51" spans="2:2" x14ac:dyDescent="0.35">
      <c r="B51" s="19"/>
    </row>
    <row r="52" spans="2:2" ht="44.5" x14ac:dyDescent="0.35">
      <c r="B52" s="23" t="s">
        <v>128</v>
      </c>
    </row>
  </sheetData>
  <hyperlinks>
    <hyperlink ref="C4" r:id="rId1" xr:uid="{00000000-0004-0000-0000-000000000000}"/>
    <hyperlink ref="C13" r:id="rId2" xr:uid="{00000000-0004-0000-0000-000001000000}"/>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B1:X69"/>
  <sheetViews>
    <sheetView workbookViewId="0">
      <pane xSplit="3" ySplit="2" topLeftCell="D42" activePane="bottomRight" state="frozen"/>
      <selection pane="topRight" activeCell="D1" sqref="D1"/>
      <selection pane="bottomLeft" activeCell="A3" sqref="A3"/>
      <selection pane="bottomRight" activeCell="Q68" sqref="Q68"/>
    </sheetView>
  </sheetViews>
  <sheetFormatPr defaultColWidth="9.1796875" defaultRowHeight="14.5" x14ac:dyDescent="0.35"/>
  <cols>
    <col min="1" max="1" width="9.1796875" style="26"/>
    <col min="2" max="2" width="11.81640625" style="25" customWidth="1"/>
    <col min="3" max="3" width="11.453125" style="25" customWidth="1"/>
    <col min="4" max="13" width="9.54296875" style="25" customWidth="1"/>
    <col min="14" max="14" width="9.1796875" style="25"/>
    <col min="15" max="19" width="9.1796875" style="26"/>
    <col min="20" max="23" width="7.7265625" style="26" customWidth="1"/>
    <col min="24" max="41" width="9.1796875" style="26"/>
    <col min="42" max="53" width="0" style="26" hidden="1" customWidth="1"/>
    <col min="54" max="16384" width="9.1796875" style="26"/>
  </cols>
  <sheetData>
    <row r="1" spans="2:24" x14ac:dyDescent="0.35">
      <c r="C1" s="110" t="s">
        <v>122</v>
      </c>
      <c r="D1" s="110"/>
      <c r="E1" s="110"/>
      <c r="F1" s="110"/>
      <c r="G1" s="110"/>
      <c r="H1" s="110"/>
      <c r="I1" s="110"/>
      <c r="J1" s="110"/>
      <c r="K1" s="110"/>
      <c r="L1" s="110"/>
      <c r="M1" s="110"/>
      <c r="N1" s="110"/>
      <c r="O1" s="111" t="s">
        <v>123</v>
      </c>
      <c r="P1" s="111"/>
      <c r="Q1" s="111"/>
      <c r="R1" s="111"/>
      <c r="S1" s="111"/>
      <c r="T1" s="111"/>
      <c r="U1" s="111"/>
      <c r="V1" s="111"/>
      <c r="W1" s="111"/>
      <c r="X1" s="111"/>
    </row>
    <row r="2" spans="2:24" ht="24.5" x14ac:dyDescent="0.35">
      <c r="B2" s="27" t="s">
        <v>98</v>
      </c>
      <c r="C2" s="27" t="s">
        <v>99</v>
      </c>
      <c r="D2" s="27" t="s">
        <v>110</v>
      </c>
      <c r="E2" s="27" t="s">
        <v>111</v>
      </c>
      <c r="F2" s="27" t="s">
        <v>112</v>
      </c>
      <c r="G2" s="27" t="s">
        <v>133</v>
      </c>
      <c r="H2" s="27" t="s">
        <v>135</v>
      </c>
      <c r="I2" s="27" t="s">
        <v>137</v>
      </c>
      <c r="J2" s="27" t="s">
        <v>139</v>
      </c>
      <c r="K2" s="2" t="s">
        <v>147</v>
      </c>
      <c r="L2" s="2" t="s">
        <v>149</v>
      </c>
      <c r="M2" s="2" t="s">
        <v>261</v>
      </c>
      <c r="N2" s="27" t="s">
        <v>94</v>
      </c>
      <c r="O2" s="27" t="s">
        <v>111</v>
      </c>
      <c r="P2" s="27" t="s">
        <v>112</v>
      </c>
      <c r="Q2" s="27" t="s">
        <v>133</v>
      </c>
      <c r="R2" s="27" t="s">
        <v>135</v>
      </c>
      <c r="S2" s="27" t="s">
        <v>137</v>
      </c>
      <c r="T2" s="27" t="s">
        <v>139</v>
      </c>
      <c r="U2" s="2" t="s">
        <v>147</v>
      </c>
      <c r="V2" s="2" t="s">
        <v>149</v>
      </c>
      <c r="W2" s="2" t="s">
        <v>261</v>
      </c>
      <c r="X2" s="27" t="s">
        <v>94</v>
      </c>
    </row>
    <row r="3" spans="2:24" x14ac:dyDescent="0.35">
      <c r="B3" s="28">
        <v>43195</v>
      </c>
      <c r="C3" s="29" t="s">
        <v>113</v>
      </c>
      <c r="D3" s="30">
        <v>7.6</v>
      </c>
      <c r="E3" s="30"/>
      <c r="F3" s="30"/>
      <c r="G3" s="30"/>
      <c r="H3" s="30"/>
      <c r="I3" s="30"/>
      <c r="J3" s="30"/>
      <c r="K3" s="30"/>
      <c r="L3" s="30"/>
      <c r="M3" s="30"/>
    </row>
    <row r="4" spans="2:24" x14ac:dyDescent="0.35">
      <c r="B4" s="28">
        <v>43203</v>
      </c>
      <c r="C4" s="29" t="s">
        <v>113</v>
      </c>
      <c r="D4" s="30">
        <v>7.5071300500774507</v>
      </c>
      <c r="E4" s="30"/>
      <c r="F4" s="30"/>
      <c r="G4" s="30"/>
      <c r="H4" s="30"/>
      <c r="I4" s="30"/>
      <c r="J4" s="30"/>
      <c r="K4" s="30"/>
      <c r="L4" s="30"/>
      <c r="M4" s="30"/>
    </row>
    <row r="5" spans="2:24" x14ac:dyDescent="0.35">
      <c r="B5" s="28">
        <v>43217</v>
      </c>
      <c r="C5" s="29" t="s">
        <v>113</v>
      </c>
      <c r="D5" s="30">
        <v>7.3666060150318771</v>
      </c>
      <c r="E5" s="30"/>
      <c r="F5" s="30"/>
      <c r="G5" s="30"/>
      <c r="H5" s="30"/>
      <c r="I5" s="30"/>
      <c r="J5" s="30"/>
      <c r="K5" s="30"/>
      <c r="L5" s="30"/>
      <c r="M5" s="30"/>
      <c r="N5" s="31"/>
    </row>
    <row r="6" spans="2:24" x14ac:dyDescent="0.35">
      <c r="B6" s="28">
        <v>43222</v>
      </c>
      <c r="C6" s="29" t="s">
        <v>113</v>
      </c>
      <c r="D6" s="30">
        <v>7.3666060150318771</v>
      </c>
      <c r="E6" s="30"/>
      <c r="F6" s="30"/>
      <c r="G6" s="30"/>
      <c r="H6" s="30"/>
      <c r="I6" s="30"/>
      <c r="J6" s="30"/>
      <c r="K6" s="30"/>
      <c r="L6" s="30"/>
      <c r="M6" s="30"/>
      <c r="N6" s="31"/>
    </row>
    <row r="7" spans="2:24" x14ac:dyDescent="0.35">
      <c r="B7" s="28">
        <v>43235</v>
      </c>
      <c r="C7" s="29" t="s">
        <v>113</v>
      </c>
      <c r="D7" s="32">
        <v>7.3236007603142506</v>
      </c>
      <c r="E7" s="30"/>
      <c r="F7" s="30"/>
      <c r="G7" s="30"/>
      <c r="H7" s="30"/>
      <c r="I7" s="30"/>
      <c r="J7" s="30"/>
      <c r="K7" s="30"/>
      <c r="L7" s="30"/>
      <c r="M7" s="30"/>
    </row>
    <row r="8" spans="2:24" x14ac:dyDescent="0.35">
      <c r="B8" s="28">
        <v>43251</v>
      </c>
      <c r="C8" s="29" t="s">
        <v>113</v>
      </c>
      <c r="D8" s="32">
        <v>7.3560751033385756</v>
      </c>
      <c r="E8" s="30"/>
      <c r="F8" s="30"/>
      <c r="G8" s="30"/>
      <c r="H8" s="30"/>
      <c r="I8" s="30"/>
      <c r="J8" s="30"/>
      <c r="K8" s="30"/>
      <c r="L8" s="30"/>
      <c r="M8" s="30"/>
      <c r="N8" s="32"/>
      <c r="X8" s="32"/>
    </row>
    <row r="9" spans="2:24" x14ac:dyDescent="0.35">
      <c r="B9" s="28">
        <v>43235</v>
      </c>
      <c r="C9" s="29" t="s">
        <v>114</v>
      </c>
      <c r="E9" s="32">
        <v>7.0934095894949269</v>
      </c>
      <c r="F9" s="30"/>
      <c r="G9" s="30"/>
      <c r="H9" s="30"/>
      <c r="I9" s="30"/>
      <c r="J9" s="30"/>
      <c r="K9" s="30"/>
      <c r="L9" s="30"/>
      <c r="M9" s="30"/>
    </row>
    <row r="10" spans="2:24" x14ac:dyDescent="0.35">
      <c r="B10" s="28">
        <v>43251</v>
      </c>
      <c r="C10" s="29" t="s">
        <v>114</v>
      </c>
      <c r="E10" s="32">
        <v>7.1233850659229692</v>
      </c>
      <c r="F10" s="30"/>
      <c r="G10" s="30"/>
      <c r="H10" s="30"/>
      <c r="I10" s="30"/>
      <c r="J10" s="30"/>
      <c r="K10" s="30"/>
      <c r="L10" s="30"/>
      <c r="M10" s="30"/>
    </row>
    <row r="11" spans="2:24" x14ac:dyDescent="0.35">
      <c r="B11" s="28">
        <v>43271</v>
      </c>
      <c r="C11" s="29" t="s">
        <v>114</v>
      </c>
      <c r="E11" s="32">
        <v>7.0960541531292245</v>
      </c>
      <c r="F11" s="30"/>
      <c r="G11" s="30"/>
      <c r="H11" s="30"/>
      <c r="I11" s="30"/>
      <c r="J11" s="30"/>
      <c r="K11" s="30"/>
      <c r="L11" s="30"/>
      <c r="M11" s="30"/>
      <c r="O11" s="32">
        <v>7.275018763102242</v>
      </c>
    </row>
    <row r="12" spans="2:24" x14ac:dyDescent="0.35">
      <c r="B12" s="28">
        <v>43284</v>
      </c>
      <c r="C12" s="29" t="s">
        <v>114</v>
      </c>
      <c r="E12" s="32">
        <v>7.0685372112894154</v>
      </c>
      <c r="F12" s="30"/>
      <c r="G12" s="30"/>
      <c r="H12" s="30"/>
      <c r="I12" s="30"/>
      <c r="J12" s="30"/>
      <c r="K12" s="30"/>
      <c r="L12" s="30"/>
      <c r="M12" s="30"/>
      <c r="O12" s="32">
        <v>7.245533887881427</v>
      </c>
    </row>
    <row r="13" spans="2:24" x14ac:dyDescent="0.35">
      <c r="B13" s="28">
        <v>43304</v>
      </c>
      <c r="C13" s="29" t="s">
        <v>114</v>
      </c>
      <c r="E13" s="32">
        <v>6.7072587893294457</v>
      </c>
      <c r="O13" s="32">
        <v>6.8574674598344814</v>
      </c>
    </row>
    <row r="14" spans="2:24" x14ac:dyDescent="0.35">
      <c r="B14" s="28">
        <v>43328</v>
      </c>
      <c r="C14" s="29" t="s">
        <v>114</v>
      </c>
      <c r="E14" s="32">
        <v>6.8455332268945641</v>
      </c>
      <c r="O14" s="32">
        <v>7.0203070581230769</v>
      </c>
    </row>
    <row r="15" spans="2:24" x14ac:dyDescent="0.35">
      <c r="B15" s="28">
        <v>43343</v>
      </c>
      <c r="C15" s="29" t="s">
        <v>114</v>
      </c>
      <c r="E15" s="30">
        <v>6.933392960073637</v>
      </c>
      <c r="N15" s="30">
        <v>7.7817637070897856</v>
      </c>
      <c r="O15" s="32">
        <v>7.1133153204752739</v>
      </c>
      <c r="P15" s="32"/>
      <c r="Q15" s="32"/>
      <c r="R15" s="32"/>
      <c r="S15" s="32"/>
      <c r="T15" s="32"/>
      <c r="U15" s="32"/>
      <c r="V15" s="32"/>
      <c r="W15" s="32"/>
      <c r="X15" s="32">
        <v>8</v>
      </c>
    </row>
    <row r="16" spans="2:24" x14ac:dyDescent="0.35">
      <c r="B16" s="28">
        <v>43284</v>
      </c>
      <c r="C16" s="29" t="s">
        <v>115</v>
      </c>
      <c r="E16" s="30"/>
      <c r="F16" s="32">
        <v>7.4004501542152958</v>
      </c>
      <c r="G16" s="32"/>
      <c r="H16" s="32"/>
      <c r="I16" s="32"/>
      <c r="J16" s="32"/>
      <c r="K16" s="32"/>
      <c r="L16" s="32"/>
      <c r="M16" s="32"/>
      <c r="P16" s="32">
        <v>7.5910658142503857</v>
      </c>
      <c r="Q16" s="32"/>
      <c r="R16" s="32"/>
      <c r="S16" s="32"/>
      <c r="T16" s="32"/>
      <c r="U16" s="32"/>
      <c r="V16" s="32"/>
      <c r="W16" s="32"/>
    </row>
    <row r="17" spans="2:24" x14ac:dyDescent="0.35">
      <c r="B17" s="28">
        <v>43304</v>
      </c>
      <c r="C17" s="29" t="s">
        <v>115</v>
      </c>
      <c r="F17" s="32">
        <v>7.4004501542152958</v>
      </c>
      <c r="G17" s="32"/>
      <c r="H17" s="32"/>
      <c r="I17" s="32"/>
      <c r="J17" s="32"/>
      <c r="K17" s="32"/>
      <c r="L17" s="32"/>
      <c r="M17" s="32"/>
      <c r="P17" s="32">
        <v>7.5910658142503857</v>
      </c>
      <c r="Q17" s="32"/>
      <c r="R17" s="32"/>
      <c r="S17" s="32"/>
      <c r="T17" s="32"/>
      <c r="U17" s="32"/>
      <c r="V17" s="32"/>
      <c r="W17" s="32"/>
    </row>
    <row r="18" spans="2:24" x14ac:dyDescent="0.35">
      <c r="B18" s="28">
        <v>43328</v>
      </c>
      <c r="C18" s="29" t="s">
        <v>115</v>
      </c>
      <c r="F18" s="32">
        <v>7.3922233534910342</v>
      </c>
      <c r="G18" s="32"/>
      <c r="H18" s="32"/>
      <c r="I18" s="32"/>
      <c r="J18" s="32"/>
      <c r="K18" s="32"/>
      <c r="L18" s="32"/>
      <c r="M18" s="32"/>
      <c r="P18" s="32">
        <v>7.6060371032908218</v>
      </c>
      <c r="Q18" s="32"/>
      <c r="R18" s="32"/>
      <c r="S18" s="32"/>
      <c r="T18" s="32"/>
      <c r="U18" s="32"/>
      <c r="V18" s="32"/>
      <c r="W18" s="32"/>
    </row>
    <row r="19" spans="2:24" x14ac:dyDescent="0.35">
      <c r="B19" s="28">
        <v>43343</v>
      </c>
      <c r="C19" s="29" t="s">
        <v>115</v>
      </c>
      <c r="E19" s="30"/>
      <c r="F19" s="32">
        <v>7.5006312446400214</v>
      </c>
      <c r="G19" s="32"/>
      <c r="H19" s="32"/>
      <c r="I19" s="32"/>
      <c r="J19" s="32"/>
      <c r="K19" s="32"/>
      <c r="L19" s="32"/>
      <c r="M19" s="32"/>
      <c r="P19" s="32">
        <v>7.7205241408250052</v>
      </c>
      <c r="Q19" s="32"/>
      <c r="R19" s="32"/>
      <c r="S19" s="32"/>
      <c r="T19" s="32"/>
      <c r="U19" s="32"/>
      <c r="V19" s="32"/>
      <c r="W19" s="32"/>
      <c r="X19" s="32"/>
    </row>
    <row r="20" spans="2:24" x14ac:dyDescent="0.35">
      <c r="B20" s="28">
        <v>43367</v>
      </c>
      <c r="C20" s="29" t="s">
        <v>115</v>
      </c>
      <c r="E20" s="30"/>
      <c r="F20" s="32">
        <v>7.2758873331232516</v>
      </c>
      <c r="G20" s="32"/>
      <c r="H20" s="32"/>
      <c r="I20" s="32"/>
      <c r="J20" s="32"/>
      <c r="K20" s="32"/>
      <c r="L20" s="32"/>
      <c r="M20" s="32"/>
      <c r="P20" s="32">
        <v>7.4789602812724008</v>
      </c>
      <c r="Q20" s="32"/>
      <c r="R20" s="32"/>
      <c r="S20" s="32"/>
      <c r="T20" s="32"/>
      <c r="U20" s="32"/>
      <c r="V20" s="32"/>
      <c r="W20" s="32"/>
      <c r="X20" s="32"/>
    </row>
    <row r="21" spans="2:24" x14ac:dyDescent="0.35">
      <c r="B21" s="28">
        <v>43432</v>
      </c>
      <c r="C21" s="29" t="s">
        <v>115</v>
      </c>
      <c r="E21" s="30"/>
      <c r="F21" s="32">
        <v>7.0519646283673758</v>
      </c>
      <c r="G21" s="32"/>
      <c r="H21" s="32"/>
      <c r="I21" s="32"/>
      <c r="J21" s="32"/>
      <c r="K21" s="32"/>
      <c r="L21" s="32"/>
      <c r="M21" s="32"/>
      <c r="P21" s="32">
        <v>7.2372862678023218</v>
      </c>
      <c r="Q21" s="32"/>
      <c r="R21" s="32"/>
      <c r="S21" s="32"/>
      <c r="T21" s="32"/>
      <c r="U21" s="32"/>
      <c r="V21" s="32"/>
      <c r="W21" s="32"/>
      <c r="X21" s="32"/>
    </row>
    <row r="22" spans="2:24" x14ac:dyDescent="0.35">
      <c r="B22" s="33">
        <v>43434</v>
      </c>
      <c r="C22" s="34" t="s">
        <v>115</v>
      </c>
      <c r="D22" s="35"/>
      <c r="E22" s="36"/>
      <c r="F22" s="37">
        <v>7.3810295758242823</v>
      </c>
      <c r="G22" s="37"/>
      <c r="H22" s="37"/>
      <c r="I22" s="37"/>
      <c r="J22" s="37"/>
      <c r="K22" s="37"/>
      <c r="L22" s="37"/>
      <c r="M22" s="37"/>
      <c r="N22" s="36">
        <v>6.8404190562460974</v>
      </c>
      <c r="O22" s="38"/>
      <c r="P22" s="37">
        <v>7.6377172718477953</v>
      </c>
      <c r="Q22" s="37"/>
      <c r="R22" s="37"/>
      <c r="S22" s="37"/>
      <c r="T22" s="37"/>
      <c r="U22" s="37"/>
      <c r="V22" s="37"/>
      <c r="W22" s="37"/>
      <c r="X22" s="37">
        <v>6.9561407455560307</v>
      </c>
    </row>
    <row r="23" spans="2:24" x14ac:dyDescent="0.35">
      <c r="B23" s="28">
        <v>43367</v>
      </c>
      <c r="C23" s="29" t="s">
        <v>134</v>
      </c>
      <c r="E23" s="30"/>
      <c r="F23" s="32"/>
      <c r="G23" s="32">
        <v>6.9178449957081201</v>
      </c>
      <c r="H23" s="32"/>
      <c r="I23" s="32"/>
      <c r="J23" s="32"/>
      <c r="K23" s="32"/>
      <c r="L23" s="32"/>
      <c r="M23" s="32"/>
      <c r="P23" s="32"/>
      <c r="Q23" s="32">
        <v>7.0762711674747623</v>
      </c>
      <c r="R23" s="32"/>
      <c r="S23" s="32"/>
      <c r="T23" s="32"/>
      <c r="U23" s="32"/>
      <c r="V23" s="32"/>
      <c r="W23" s="32"/>
      <c r="X23" s="32"/>
    </row>
    <row r="24" spans="2:24" x14ac:dyDescent="0.35">
      <c r="B24" s="28">
        <v>43432</v>
      </c>
      <c r="C24" s="29" t="s">
        <v>134</v>
      </c>
      <c r="E24" s="30"/>
      <c r="F24" s="32"/>
      <c r="G24" s="32">
        <v>6.7997611640233986</v>
      </c>
      <c r="H24" s="32"/>
      <c r="I24" s="32"/>
      <c r="J24" s="32"/>
      <c r="K24" s="32"/>
      <c r="L24" s="32"/>
      <c r="M24" s="32"/>
      <c r="P24" s="32"/>
      <c r="Q24" s="32">
        <v>6.9406821002310322</v>
      </c>
      <c r="R24" s="32"/>
      <c r="S24" s="32"/>
      <c r="T24" s="32"/>
      <c r="U24" s="32"/>
      <c r="V24" s="32"/>
      <c r="W24" s="32"/>
      <c r="X24" s="32"/>
    </row>
    <row r="25" spans="2:24" x14ac:dyDescent="0.35">
      <c r="B25" s="28">
        <v>43524</v>
      </c>
      <c r="C25" s="29" t="s">
        <v>134</v>
      </c>
      <c r="E25" s="30"/>
      <c r="F25" s="32"/>
      <c r="G25" s="32">
        <v>7.2475229311740987</v>
      </c>
      <c r="H25" s="32"/>
      <c r="I25" s="32"/>
      <c r="J25" s="32"/>
      <c r="K25" s="32"/>
      <c r="L25" s="32"/>
      <c r="M25" s="32"/>
      <c r="N25" s="30">
        <v>6.3189343796850608</v>
      </c>
      <c r="P25" s="32"/>
      <c r="Q25" s="32">
        <v>7.4</v>
      </c>
      <c r="R25" s="32"/>
      <c r="S25" s="32"/>
      <c r="T25" s="32"/>
      <c r="U25" s="32"/>
      <c r="V25" s="32"/>
      <c r="W25" s="32"/>
      <c r="X25" s="32">
        <v>6.5507797832930645</v>
      </c>
    </row>
    <row r="26" spans="2:24" x14ac:dyDescent="0.35">
      <c r="B26" s="28">
        <v>43432</v>
      </c>
      <c r="C26" s="29" t="s">
        <v>136</v>
      </c>
      <c r="E26" s="30"/>
      <c r="F26" s="32"/>
      <c r="G26" s="32"/>
      <c r="H26" s="32">
        <v>6.5653099073840071</v>
      </c>
      <c r="I26" s="32"/>
      <c r="J26" s="32"/>
      <c r="K26" s="32"/>
      <c r="L26" s="32"/>
      <c r="M26" s="32"/>
      <c r="P26" s="32"/>
      <c r="Q26" s="32"/>
      <c r="R26" s="32">
        <v>6.6885909504978791</v>
      </c>
      <c r="S26" s="32"/>
      <c r="T26" s="32"/>
      <c r="U26" s="32"/>
      <c r="V26" s="32"/>
      <c r="W26" s="32"/>
      <c r="X26" s="32"/>
    </row>
    <row r="27" spans="2:24" x14ac:dyDescent="0.35">
      <c r="B27" s="28">
        <v>43511</v>
      </c>
      <c r="C27" s="29" t="s">
        <v>136</v>
      </c>
      <c r="E27" s="30"/>
      <c r="F27" s="32"/>
      <c r="G27" s="32"/>
      <c r="H27" s="32">
        <v>6.5676635249533692</v>
      </c>
      <c r="I27" s="32"/>
      <c r="J27" s="32"/>
      <c r="K27" s="32"/>
      <c r="L27" s="32"/>
      <c r="M27" s="32"/>
      <c r="P27" s="32"/>
      <c r="Q27" s="32"/>
      <c r="R27" s="32">
        <v>6.6979496602730997</v>
      </c>
      <c r="S27" s="32"/>
      <c r="T27" s="32"/>
      <c r="U27" s="32"/>
      <c r="V27" s="32"/>
      <c r="W27" s="32"/>
      <c r="X27" s="32"/>
    </row>
    <row r="28" spans="2:24" x14ac:dyDescent="0.35">
      <c r="B28" s="28">
        <v>43551</v>
      </c>
      <c r="C28" s="29" t="s">
        <v>136</v>
      </c>
      <c r="E28" s="30"/>
      <c r="F28" s="32"/>
      <c r="G28" s="32"/>
      <c r="H28" s="32">
        <v>6.4671255643341761</v>
      </c>
      <c r="I28" s="32"/>
      <c r="J28" s="32"/>
      <c r="K28" s="32"/>
      <c r="L28" s="32"/>
      <c r="M28" s="32"/>
      <c r="P28" s="32"/>
      <c r="Q28" s="32"/>
      <c r="R28" s="32">
        <v>6.629277408284791</v>
      </c>
      <c r="S28" s="32"/>
      <c r="T28" s="32"/>
      <c r="U28" s="32"/>
      <c r="V28" s="32"/>
      <c r="W28" s="32"/>
      <c r="X28" s="32"/>
    </row>
    <row r="29" spans="2:24" x14ac:dyDescent="0.35">
      <c r="B29" s="28">
        <v>43571</v>
      </c>
      <c r="C29" s="29" t="s">
        <v>136</v>
      </c>
      <c r="E29" s="30"/>
      <c r="F29" s="32"/>
      <c r="G29" s="32"/>
      <c r="H29" s="32">
        <v>6.229655463514435</v>
      </c>
      <c r="I29" s="32"/>
      <c r="J29" s="32"/>
      <c r="K29" s="32"/>
      <c r="L29" s="32"/>
      <c r="M29" s="32"/>
      <c r="P29" s="32"/>
      <c r="Q29" s="32"/>
      <c r="R29" s="32">
        <v>6.3752470818842282</v>
      </c>
      <c r="S29" s="32"/>
      <c r="T29" s="32"/>
      <c r="U29" s="32"/>
      <c r="V29" s="32"/>
      <c r="W29" s="32"/>
      <c r="X29" s="32"/>
    </row>
    <row r="30" spans="2:24" x14ac:dyDescent="0.35">
      <c r="B30" s="28">
        <v>43592</v>
      </c>
      <c r="C30" s="29" t="s">
        <v>136</v>
      </c>
      <c r="E30" s="30"/>
      <c r="F30" s="32"/>
      <c r="G30" s="32"/>
      <c r="H30" s="32">
        <v>6.1143654702786376</v>
      </c>
      <c r="I30" s="32"/>
      <c r="J30" s="32"/>
      <c r="K30" s="32"/>
      <c r="L30" s="32"/>
      <c r="M30" s="32"/>
      <c r="P30" s="32"/>
      <c r="Q30" s="32"/>
      <c r="R30" s="32">
        <v>6.2654424202286618</v>
      </c>
      <c r="S30" s="32"/>
      <c r="T30" s="32"/>
      <c r="U30" s="32"/>
      <c r="V30" s="32"/>
      <c r="W30" s="32"/>
      <c r="X30" s="32"/>
    </row>
    <row r="31" spans="2:24" x14ac:dyDescent="0.35">
      <c r="B31" s="28">
        <v>43601</v>
      </c>
      <c r="C31" s="29" t="s">
        <v>136</v>
      </c>
      <c r="H31" s="30">
        <v>5.9749610048860973</v>
      </c>
      <c r="R31" s="32">
        <v>6.1134926189003487</v>
      </c>
    </row>
    <row r="32" spans="2:24" x14ac:dyDescent="0.35">
      <c r="B32" s="28">
        <v>43616</v>
      </c>
      <c r="C32" s="29" t="s">
        <v>136</v>
      </c>
      <c r="H32" s="30">
        <v>5.8593400133021305</v>
      </c>
      <c r="N32" s="30">
        <v>5.7247091183681276</v>
      </c>
      <c r="R32" s="32">
        <v>5.9942587368199378</v>
      </c>
      <c r="X32" s="32">
        <v>5.8308040891249897</v>
      </c>
    </row>
    <row r="33" spans="2:24" x14ac:dyDescent="0.35">
      <c r="B33" s="28">
        <v>43551</v>
      </c>
      <c r="C33" s="29" t="s">
        <v>138</v>
      </c>
      <c r="E33" s="30"/>
      <c r="F33" s="32"/>
      <c r="G33" s="32"/>
      <c r="H33" s="32"/>
      <c r="I33" s="32">
        <v>6.7877844440994606</v>
      </c>
      <c r="J33" s="32"/>
      <c r="K33" s="32"/>
      <c r="L33" s="32"/>
      <c r="M33" s="32"/>
      <c r="P33" s="32"/>
      <c r="Q33" s="32"/>
      <c r="R33" s="32"/>
      <c r="S33" s="32">
        <v>6.9364637521738048</v>
      </c>
      <c r="T33" s="32"/>
      <c r="U33" s="32"/>
      <c r="V33" s="32"/>
      <c r="W33" s="32"/>
      <c r="X33" s="32"/>
    </row>
    <row r="34" spans="2:24" x14ac:dyDescent="0.35">
      <c r="B34" s="28">
        <v>43571</v>
      </c>
      <c r="C34" s="29" t="s">
        <v>138</v>
      </c>
      <c r="E34" s="30"/>
      <c r="F34" s="32"/>
      <c r="G34" s="32"/>
      <c r="H34" s="32"/>
      <c r="I34" s="32">
        <v>6.4910192669809774</v>
      </c>
      <c r="J34" s="32"/>
      <c r="K34" s="32"/>
      <c r="L34" s="32"/>
      <c r="M34" s="32"/>
      <c r="P34" s="32"/>
      <c r="Q34" s="32"/>
      <c r="R34" s="32"/>
      <c r="S34" s="32">
        <v>6.6187010393945664</v>
      </c>
      <c r="T34" s="32"/>
      <c r="U34" s="32"/>
      <c r="V34" s="32"/>
      <c r="W34" s="32"/>
      <c r="X34" s="32"/>
    </row>
    <row r="35" spans="2:24" x14ac:dyDescent="0.35">
      <c r="B35" s="28">
        <v>43592</v>
      </c>
      <c r="C35" s="29" t="s">
        <v>138</v>
      </c>
      <c r="E35" s="30"/>
      <c r="F35" s="32"/>
      <c r="G35" s="32"/>
      <c r="H35" s="32"/>
      <c r="I35" s="32">
        <v>6.2415863011030801</v>
      </c>
      <c r="J35" s="32"/>
      <c r="K35" s="32"/>
      <c r="L35" s="32"/>
      <c r="M35" s="32"/>
      <c r="P35" s="32"/>
      <c r="Q35" s="32"/>
      <c r="R35" s="32"/>
      <c r="S35" s="32">
        <v>6.3770589781290345</v>
      </c>
      <c r="T35" s="32"/>
      <c r="U35" s="32"/>
      <c r="V35" s="32"/>
      <c r="W35" s="32"/>
      <c r="X35" s="32"/>
    </row>
    <row r="36" spans="2:24" x14ac:dyDescent="0.35">
      <c r="B36" s="28">
        <v>43601</v>
      </c>
      <c r="C36" s="29" t="s">
        <v>138</v>
      </c>
      <c r="H36" s="30"/>
      <c r="I36" s="30">
        <v>5.967032873295957</v>
      </c>
      <c r="R36" s="32"/>
      <c r="S36" s="32">
        <v>6.0852610319269056</v>
      </c>
    </row>
    <row r="37" spans="2:24" x14ac:dyDescent="0.35">
      <c r="B37" s="28">
        <v>43616</v>
      </c>
      <c r="C37" s="29" t="s">
        <v>138</v>
      </c>
      <c r="H37" s="30"/>
      <c r="I37" s="30">
        <v>6.1960660609415514</v>
      </c>
      <c r="N37" s="30"/>
      <c r="R37" s="32"/>
      <c r="S37" s="32">
        <v>6.3059198851277571</v>
      </c>
      <c r="X37" s="32"/>
    </row>
    <row r="38" spans="2:24" x14ac:dyDescent="0.35">
      <c r="B38" s="28">
        <v>43635</v>
      </c>
      <c r="C38" s="29" t="s">
        <v>138</v>
      </c>
      <c r="H38" s="30"/>
      <c r="I38" s="30">
        <v>6.4200459934099818</v>
      </c>
      <c r="N38" s="30"/>
      <c r="R38" s="32"/>
      <c r="S38" s="32">
        <v>6.5489527132807828</v>
      </c>
      <c r="X38" s="32"/>
    </row>
    <row r="39" spans="2:24" x14ac:dyDescent="0.35">
      <c r="B39" s="28">
        <v>43661</v>
      </c>
      <c r="C39" s="29" t="s">
        <v>138</v>
      </c>
      <c r="I39" s="30">
        <v>6.8688353894635403</v>
      </c>
      <c r="S39" s="32">
        <v>7.0502349132735462</v>
      </c>
    </row>
    <row r="40" spans="2:24" x14ac:dyDescent="0.35">
      <c r="B40" s="28">
        <v>43691</v>
      </c>
      <c r="C40" s="29" t="s">
        <v>138</v>
      </c>
      <c r="I40" s="30">
        <v>7.2901452867676069</v>
      </c>
      <c r="S40" s="32">
        <v>7.4903358037058325</v>
      </c>
    </row>
    <row r="41" spans="2:24" x14ac:dyDescent="0.35">
      <c r="B41" s="28">
        <v>43708</v>
      </c>
      <c r="C41" s="29" t="s">
        <v>138</v>
      </c>
      <c r="I41" s="30">
        <v>5.310578670367498</v>
      </c>
      <c r="N41" s="30">
        <v>4.9382663826232518</v>
      </c>
      <c r="S41" s="32">
        <v>5.4520174096290459</v>
      </c>
      <c r="X41" s="32">
        <v>5.0139974021899754</v>
      </c>
    </row>
    <row r="42" spans="2:24" x14ac:dyDescent="0.35">
      <c r="B42" s="28">
        <v>43592</v>
      </c>
      <c r="C42" s="29" t="s">
        <v>140</v>
      </c>
      <c r="E42" s="30"/>
      <c r="F42" s="32"/>
      <c r="G42" s="32"/>
      <c r="H42" s="32"/>
      <c r="I42" s="32"/>
      <c r="J42" s="32">
        <v>6.0968974270528511</v>
      </c>
      <c r="K42" s="32"/>
      <c r="L42" s="32"/>
      <c r="M42" s="32"/>
      <c r="P42" s="32"/>
      <c r="Q42" s="32"/>
      <c r="R42" s="32"/>
      <c r="S42" s="32"/>
      <c r="T42" s="32">
        <v>6.2236102463249638</v>
      </c>
      <c r="U42" s="32"/>
      <c r="V42" s="32"/>
      <c r="W42" s="32"/>
    </row>
    <row r="43" spans="2:24" x14ac:dyDescent="0.35">
      <c r="B43" s="28">
        <v>43601</v>
      </c>
      <c r="C43" s="29" t="s">
        <v>140</v>
      </c>
      <c r="H43" s="30"/>
      <c r="I43" s="30"/>
      <c r="J43" s="30">
        <v>5.954455693784003</v>
      </c>
      <c r="K43" s="30"/>
      <c r="L43" s="30"/>
      <c r="M43" s="30"/>
      <c r="R43" s="32"/>
      <c r="S43" s="32"/>
      <c r="T43" s="32">
        <v>6.0676023172081237</v>
      </c>
      <c r="U43" s="32"/>
      <c r="V43" s="32"/>
      <c r="W43" s="32"/>
    </row>
    <row r="44" spans="2:24" x14ac:dyDescent="0.35">
      <c r="B44" s="28">
        <v>43616</v>
      </c>
      <c r="C44" s="29" t="s">
        <v>140</v>
      </c>
      <c r="H44" s="30"/>
      <c r="I44" s="30"/>
      <c r="J44" s="30">
        <v>6.0515467646005021</v>
      </c>
      <c r="K44" s="30"/>
      <c r="L44" s="30"/>
      <c r="M44" s="30"/>
      <c r="N44" s="30"/>
      <c r="R44" s="32"/>
      <c r="S44" s="32"/>
      <c r="T44" s="32">
        <v>6.1586788953255489</v>
      </c>
      <c r="U44" s="32"/>
      <c r="V44" s="32"/>
      <c r="W44" s="32"/>
      <c r="X44" s="32"/>
    </row>
    <row r="45" spans="2:24" x14ac:dyDescent="0.35">
      <c r="B45" s="28">
        <v>43635</v>
      </c>
      <c r="C45" s="29" t="s">
        <v>140</v>
      </c>
      <c r="H45" s="30"/>
      <c r="I45" s="30"/>
      <c r="J45" s="30">
        <v>6.143884041006288</v>
      </c>
      <c r="K45" s="30"/>
      <c r="L45" s="30"/>
      <c r="M45" s="30"/>
      <c r="N45" s="30"/>
      <c r="R45" s="32"/>
      <c r="S45" s="32"/>
      <c r="T45" s="32">
        <v>6.2588823122596633</v>
      </c>
      <c r="U45" s="32"/>
      <c r="V45" s="32"/>
      <c r="W45" s="32"/>
      <c r="X45" s="32"/>
    </row>
    <row r="46" spans="2:24" x14ac:dyDescent="0.35">
      <c r="B46" s="28">
        <v>43661</v>
      </c>
      <c r="C46" s="29" t="s">
        <v>140</v>
      </c>
      <c r="I46" s="30"/>
      <c r="J46" s="30">
        <v>6.6421851777069305</v>
      </c>
      <c r="K46" s="30"/>
      <c r="L46" s="30"/>
      <c r="M46" s="30"/>
      <c r="S46" s="32"/>
      <c r="T46" s="32">
        <v>6.8152252548982553</v>
      </c>
      <c r="U46" s="32"/>
      <c r="V46" s="32"/>
      <c r="W46" s="32"/>
    </row>
    <row r="47" spans="2:24" x14ac:dyDescent="0.35">
      <c r="B47" s="28">
        <v>43691</v>
      </c>
      <c r="C47" s="29" t="s">
        <v>140</v>
      </c>
      <c r="I47" s="30"/>
      <c r="J47" s="30">
        <v>7.331759685811166</v>
      </c>
      <c r="K47" s="30"/>
      <c r="L47" s="30"/>
      <c r="M47" s="30"/>
      <c r="S47" s="32"/>
      <c r="T47" s="32">
        <v>7.5376243854747491</v>
      </c>
      <c r="U47" s="32"/>
      <c r="V47" s="32"/>
      <c r="W47" s="32"/>
    </row>
    <row r="48" spans="2:24" x14ac:dyDescent="0.35">
      <c r="B48" s="28">
        <v>43754</v>
      </c>
      <c r="C48" s="29" t="s">
        <v>140</v>
      </c>
      <c r="I48" s="30"/>
      <c r="J48" s="30">
        <v>4.5410966905101402</v>
      </c>
      <c r="K48" s="30"/>
      <c r="L48" s="30"/>
      <c r="M48" s="30"/>
      <c r="S48" s="32"/>
      <c r="T48" s="32">
        <v>4.5920293733794013</v>
      </c>
    </row>
    <row r="49" spans="2:24" x14ac:dyDescent="0.35">
      <c r="B49" s="28">
        <v>43787</v>
      </c>
      <c r="C49" s="29" t="s">
        <v>140</v>
      </c>
      <c r="I49" s="30"/>
      <c r="J49" s="30">
        <v>4.4916513967332765</v>
      </c>
      <c r="K49" s="30"/>
      <c r="L49" s="30"/>
      <c r="M49" s="30"/>
      <c r="S49" s="32"/>
      <c r="T49" s="32">
        <v>4.3369162671323727</v>
      </c>
    </row>
    <row r="50" spans="2:24" x14ac:dyDescent="0.35">
      <c r="B50" s="28">
        <v>43799</v>
      </c>
      <c r="C50" s="29" t="s">
        <v>140</v>
      </c>
      <c r="J50" s="30">
        <v>4.3820847388440187</v>
      </c>
      <c r="N50" s="30">
        <v>4.3296934295179828</v>
      </c>
      <c r="T50" s="32">
        <v>4.4456537712216484</v>
      </c>
      <c r="X50" s="32">
        <v>4.5485585750183208</v>
      </c>
    </row>
    <row r="51" spans="2:24" x14ac:dyDescent="0.35">
      <c r="B51" s="28">
        <v>43754</v>
      </c>
      <c r="C51" s="3" t="s">
        <v>148</v>
      </c>
      <c r="I51" s="30"/>
      <c r="J51" s="30"/>
      <c r="K51" s="30">
        <v>6.0164042447168855</v>
      </c>
      <c r="L51" s="30"/>
      <c r="M51" s="30"/>
      <c r="S51" s="32"/>
      <c r="T51" s="32"/>
      <c r="U51" s="32">
        <v>6.2937043826410584</v>
      </c>
      <c r="V51" s="32"/>
      <c r="W51" s="32"/>
    </row>
    <row r="52" spans="2:24" x14ac:dyDescent="0.35">
      <c r="B52" s="28">
        <v>43787</v>
      </c>
      <c r="C52" s="3" t="s">
        <v>148</v>
      </c>
      <c r="I52" s="30"/>
      <c r="J52" s="30"/>
      <c r="K52" s="30">
        <v>4.8318910374653132</v>
      </c>
      <c r="L52" s="30"/>
      <c r="M52" s="30"/>
      <c r="S52" s="32"/>
      <c r="T52" s="32"/>
      <c r="U52" s="32">
        <v>4.9122626693991709</v>
      </c>
      <c r="V52" s="32"/>
      <c r="W52" s="32"/>
    </row>
    <row r="53" spans="2:24" x14ac:dyDescent="0.35">
      <c r="B53" s="28">
        <v>43799</v>
      </c>
      <c r="C53" s="3" t="s">
        <v>148</v>
      </c>
      <c r="K53" s="30">
        <v>4.1573371681905495</v>
      </c>
      <c r="U53" s="32">
        <v>4.1219400323717723</v>
      </c>
    </row>
    <row r="54" spans="2:24" x14ac:dyDescent="0.35">
      <c r="B54" s="28">
        <v>43843</v>
      </c>
      <c r="C54" s="3" t="s">
        <v>148</v>
      </c>
      <c r="K54" s="30">
        <v>5.013279679170191</v>
      </c>
      <c r="U54" s="32">
        <v>5.2986374279118209</v>
      </c>
    </row>
    <row r="55" spans="2:24" x14ac:dyDescent="0.35">
      <c r="B55" s="28">
        <v>43846</v>
      </c>
      <c r="C55" s="3" t="s">
        <v>148</v>
      </c>
      <c r="K55" s="30">
        <v>5.062512553350615</v>
      </c>
      <c r="U55" s="32">
        <v>5.352418758066408</v>
      </c>
    </row>
    <row r="56" spans="2:24" x14ac:dyDescent="0.35">
      <c r="B56" s="28">
        <v>43878</v>
      </c>
      <c r="C56" s="3" t="s">
        <v>148</v>
      </c>
      <c r="K56" s="30">
        <v>5.5274389107605408</v>
      </c>
      <c r="U56" s="32">
        <v>5.7349454446355992</v>
      </c>
    </row>
    <row r="57" spans="2:24" x14ac:dyDescent="0.35">
      <c r="B57" s="28">
        <v>43889</v>
      </c>
      <c r="C57" s="3" t="s">
        <v>148</v>
      </c>
      <c r="K57" s="30">
        <v>5.2615929282823188</v>
      </c>
      <c r="N57" s="30">
        <v>4.4823085509454437</v>
      </c>
      <c r="U57" s="32">
        <v>5.1801386009888839</v>
      </c>
      <c r="X57" s="32">
        <v>4.7133836773344724</v>
      </c>
    </row>
    <row r="58" spans="2:24" x14ac:dyDescent="0.35">
      <c r="B58" s="28">
        <v>43787</v>
      </c>
      <c r="C58" s="3" t="s">
        <v>150</v>
      </c>
      <c r="I58" s="30"/>
      <c r="J58" s="30"/>
      <c r="K58" s="30"/>
      <c r="L58" s="30">
        <v>6.6663886885968333</v>
      </c>
      <c r="M58" s="30"/>
      <c r="S58" s="32"/>
      <c r="T58" s="32"/>
      <c r="U58" s="32"/>
      <c r="V58" s="32">
        <v>7.0781498622543948</v>
      </c>
      <c r="W58" s="32"/>
    </row>
    <row r="59" spans="2:24" x14ac:dyDescent="0.35">
      <c r="B59" s="28">
        <v>43799</v>
      </c>
      <c r="C59" s="3" t="s">
        <v>150</v>
      </c>
      <c r="L59" s="30">
        <v>5.9901884439559785</v>
      </c>
      <c r="M59" s="30"/>
      <c r="V59" s="32">
        <v>6.3477191945319671</v>
      </c>
      <c r="W59" s="32"/>
    </row>
    <row r="60" spans="2:24" x14ac:dyDescent="0.35">
      <c r="B60" s="28">
        <v>43843</v>
      </c>
      <c r="C60" s="3" t="s">
        <v>150</v>
      </c>
      <c r="L60" s="30">
        <v>5.5599163223587817</v>
      </c>
      <c r="M60" s="30"/>
      <c r="V60" s="32">
        <v>5.822532671313037</v>
      </c>
      <c r="W60" s="32"/>
    </row>
    <row r="61" spans="2:24" x14ac:dyDescent="0.35">
      <c r="B61" s="28">
        <v>43846</v>
      </c>
      <c r="C61" s="3" t="s">
        <v>150</v>
      </c>
      <c r="K61" s="30"/>
      <c r="L61" s="30">
        <v>6.0250002041261821</v>
      </c>
      <c r="M61" s="30"/>
      <c r="N61" s="30"/>
      <c r="O61" s="32"/>
      <c r="P61" s="32"/>
      <c r="Q61" s="32"/>
      <c r="R61" s="32"/>
      <c r="S61" s="32"/>
      <c r="T61" s="32"/>
      <c r="U61" s="32"/>
      <c r="V61" s="32">
        <v>6.3398369031306956</v>
      </c>
      <c r="W61" s="32"/>
    </row>
    <row r="62" spans="2:24" x14ac:dyDescent="0.35">
      <c r="B62" s="28">
        <v>43878</v>
      </c>
      <c r="C62" s="3" t="s">
        <v>150</v>
      </c>
      <c r="K62" s="30"/>
      <c r="L62" s="30">
        <v>6</v>
      </c>
      <c r="M62" s="30"/>
      <c r="N62" s="30"/>
      <c r="O62" s="32"/>
      <c r="P62" s="32"/>
      <c r="Q62" s="32"/>
      <c r="R62" s="32"/>
      <c r="S62" s="32"/>
      <c r="T62" s="32"/>
      <c r="U62" s="32"/>
      <c r="V62" s="32">
        <v>6.2</v>
      </c>
      <c r="W62" s="32"/>
    </row>
    <row r="63" spans="2:24" x14ac:dyDescent="0.35">
      <c r="B63" s="28">
        <v>43901</v>
      </c>
      <c r="C63" s="3" t="s">
        <v>150</v>
      </c>
      <c r="K63" s="30"/>
      <c r="L63" s="30">
        <v>5.3960819025907689</v>
      </c>
      <c r="M63" s="30"/>
      <c r="N63" s="30"/>
      <c r="O63" s="32"/>
      <c r="P63" s="32"/>
      <c r="Q63" s="32"/>
      <c r="R63" s="32"/>
      <c r="S63" s="32"/>
      <c r="T63" s="32"/>
      <c r="U63" s="32"/>
      <c r="V63" s="32">
        <v>5.5099963739653983</v>
      </c>
      <c r="W63" s="32"/>
    </row>
    <row r="64" spans="2:24" x14ac:dyDescent="0.35">
      <c r="B64" s="28">
        <v>43906</v>
      </c>
      <c r="C64" s="3" t="s">
        <v>150</v>
      </c>
      <c r="K64" s="30"/>
      <c r="L64" s="30">
        <v>4.9383863434937494</v>
      </c>
      <c r="M64" s="30"/>
      <c r="N64" s="30"/>
      <c r="O64" s="32"/>
      <c r="P64" s="32"/>
      <c r="Q64" s="32"/>
      <c r="R64" s="32"/>
      <c r="S64" s="32"/>
      <c r="T64" s="32"/>
      <c r="U64" s="32"/>
      <c r="V64" s="32">
        <v>4.8935503699366132</v>
      </c>
      <c r="W64" s="32"/>
    </row>
    <row r="65" spans="2:23" x14ac:dyDescent="0.35">
      <c r="B65" s="28">
        <v>43922</v>
      </c>
      <c r="C65" s="3" t="s">
        <v>150</v>
      </c>
      <c r="L65" s="30">
        <v>4.3736099172007368</v>
      </c>
      <c r="V65" s="32">
        <v>3.9866735519034298</v>
      </c>
    </row>
    <row r="66" spans="2:23" x14ac:dyDescent="0.35">
      <c r="B66" s="28">
        <v>43937</v>
      </c>
      <c r="C66" s="3" t="s">
        <v>150</v>
      </c>
      <c r="L66" s="30">
        <v>4.0489110281386491</v>
      </c>
      <c r="V66" s="32">
        <v>3.8098876676975548</v>
      </c>
    </row>
    <row r="67" spans="2:23" x14ac:dyDescent="0.35">
      <c r="B67" s="28">
        <v>43906</v>
      </c>
      <c r="C67" s="3" t="s">
        <v>260</v>
      </c>
      <c r="K67" s="30"/>
      <c r="M67" s="30">
        <v>5.3892771824329664</v>
      </c>
      <c r="N67" s="30"/>
      <c r="O67" s="32"/>
      <c r="P67" s="32"/>
      <c r="Q67" s="32"/>
      <c r="R67" s="32"/>
      <c r="S67" s="32"/>
      <c r="T67" s="32"/>
      <c r="U67" s="32"/>
      <c r="W67" s="32">
        <v>5.3454087557844945</v>
      </c>
    </row>
    <row r="68" spans="2:23" x14ac:dyDescent="0.35">
      <c r="B68" s="28">
        <v>43922</v>
      </c>
      <c r="C68" s="3" t="s">
        <v>260</v>
      </c>
      <c r="M68" s="30">
        <v>3.3</v>
      </c>
      <c r="W68" s="32">
        <v>2.8189163717181867</v>
      </c>
    </row>
    <row r="69" spans="2:23" x14ac:dyDescent="0.35">
      <c r="B69" s="28">
        <v>43937</v>
      </c>
      <c r="C69" s="3" t="s">
        <v>260</v>
      </c>
      <c r="M69" s="30">
        <v>3.3329494312692471</v>
      </c>
      <c r="N69" s="30"/>
      <c r="O69" s="32"/>
      <c r="P69" s="32"/>
      <c r="Q69" s="32"/>
      <c r="R69" s="32"/>
      <c r="S69" s="32"/>
      <c r="T69" s="32"/>
      <c r="U69" s="32"/>
      <c r="V69" s="32"/>
      <c r="W69" s="32">
        <v>2.8189163717181867</v>
      </c>
    </row>
  </sheetData>
  <mergeCells count="2">
    <mergeCell ref="C1:N1"/>
    <mergeCell ref="O1:X1"/>
  </mergeCells>
  <phoneticPr fontId="25"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70DA0F-4801-40BC-8515-B51FB356F658}">
  <sheetPr>
    <tabColor theme="7" tint="0.39997558519241921"/>
  </sheetPr>
  <dimension ref="A1:ED200"/>
  <sheetViews>
    <sheetView tabSelected="1" zoomScaleNormal="100" workbookViewId="0">
      <pane xSplit="1" ySplit="4" topLeftCell="BE56" activePane="bottomRight" state="frozen"/>
      <selection pane="topRight" activeCell="B1" sqref="B1"/>
      <selection pane="bottomLeft" activeCell="A5" sqref="A5"/>
      <selection pane="bottomRight" activeCell="BS72" sqref="BS72"/>
    </sheetView>
  </sheetViews>
  <sheetFormatPr defaultColWidth="9.1796875" defaultRowHeight="12" x14ac:dyDescent="0.3"/>
  <cols>
    <col min="1" max="2" width="9.1796875" style="48"/>
    <col min="3" max="4" width="10.54296875" style="48" customWidth="1"/>
    <col min="5" max="5" width="10" style="48" customWidth="1"/>
    <col min="6" max="6" width="9.1796875" style="48"/>
    <col min="7" max="7" width="8.7265625" style="48" customWidth="1"/>
    <col min="8" max="8" width="10.81640625" style="48" customWidth="1"/>
    <col min="9" max="9" width="11.81640625" style="48" customWidth="1"/>
    <col min="10" max="10" width="9.1796875" style="48"/>
    <col min="11" max="11" width="11.1796875" style="48" customWidth="1"/>
    <col min="12" max="22" width="9.1796875" style="48"/>
    <col min="23" max="23" width="10.453125" style="48" customWidth="1"/>
    <col min="24" max="25" width="9.1796875" style="48"/>
    <col min="26" max="26" width="11" style="48" customWidth="1"/>
    <col min="27" max="37" width="9.1796875" style="48"/>
    <col min="38" max="38" width="10.1796875" style="48" customWidth="1"/>
    <col min="39" max="40" width="9.1796875" style="48"/>
    <col min="41" max="41" width="10.81640625" style="48" customWidth="1"/>
    <col min="42" max="45" width="9.1796875" style="48"/>
    <col min="46" max="54" width="9.1796875" style="52"/>
    <col min="55" max="55" width="11" style="52" customWidth="1"/>
    <col min="56" max="60" width="9.1796875" style="52"/>
    <col min="61" max="61" width="9.1796875" style="52" customWidth="1"/>
    <col min="62" max="62" width="12.81640625" style="52" customWidth="1"/>
    <col min="63" max="64" width="9.1796875" style="52"/>
    <col min="65" max="65" width="9.1796875" style="48"/>
    <col min="66" max="68" width="9.1796875" style="48" hidden="1" customWidth="1"/>
    <col min="69" max="75" width="9.1796875" style="52"/>
    <col min="76" max="78" width="9.1796875" style="52" hidden="1" customWidth="1"/>
    <col min="79" max="79" width="9.1796875" style="52"/>
    <col min="80" max="80" width="9.1796875" style="48"/>
    <col min="81" max="81" width="17.54296875" style="48" customWidth="1"/>
    <col min="82" max="83" width="9.1796875" style="48"/>
    <col min="84" max="84" width="9.81640625" style="48" customWidth="1"/>
    <col min="85" max="95" width="9.1796875" style="48"/>
    <col min="96" max="96" width="17.81640625" style="48" customWidth="1"/>
    <col min="97" max="106" width="9.1796875" style="48" hidden="1" customWidth="1"/>
    <col min="107" max="107" width="9.1796875" style="48"/>
    <col min="108" max="108" width="17" style="48" customWidth="1"/>
    <col min="109" max="122" width="9.1796875" style="48"/>
    <col min="123" max="136" width="0" style="48" hidden="1" customWidth="1"/>
    <col min="137" max="16384" width="9.1796875" style="48"/>
  </cols>
  <sheetData>
    <row r="1" spans="1:134" ht="24.75" customHeight="1" x14ac:dyDescent="0.3">
      <c r="A1" s="48" t="s">
        <v>3</v>
      </c>
      <c r="B1" s="49">
        <f>COUNT(B101:B300)</f>
        <v>90</v>
      </c>
      <c r="C1" s="49">
        <f t="shared" ref="C1:N1" si="0">COUNT(C101:C300)</f>
        <v>90</v>
      </c>
      <c r="D1" s="49">
        <f t="shared" si="0"/>
        <v>90</v>
      </c>
      <c r="E1" s="49">
        <f t="shared" si="0"/>
        <v>90</v>
      </c>
      <c r="F1" s="49">
        <f t="shared" si="0"/>
        <v>90</v>
      </c>
      <c r="G1" s="49">
        <f t="shared" si="0"/>
        <v>90</v>
      </c>
      <c r="H1" s="49">
        <f t="shared" si="0"/>
        <v>90</v>
      </c>
      <c r="I1" s="49">
        <f t="shared" si="0"/>
        <v>90</v>
      </c>
      <c r="J1" s="49">
        <f t="shared" si="0"/>
        <v>90</v>
      </c>
      <c r="K1" s="49">
        <f t="shared" si="0"/>
        <v>90</v>
      </c>
      <c r="L1" s="49">
        <f t="shared" si="0"/>
        <v>90</v>
      </c>
      <c r="M1" s="49">
        <f t="shared" si="0"/>
        <v>90</v>
      </c>
      <c r="N1" s="49">
        <f t="shared" si="0"/>
        <v>90</v>
      </c>
      <c r="O1" s="49"/>
      <c r="Q1" s="112" t="s">
        <v>4</v>
      </c>
      <c r="R1" s="112"/>
      <c r="S1" s="112"/>
      <c r="T1" s="112"/>
      <c r="U1" s="112"/>
      <c r="V1" s="112"/>
      <c r="W1" s="112"/>
      <c r="X1" s="112"/>
      <c r="Y1" s="112"/>
      <c r="Z1" s="112"/>
      <c r="AA1" s="112"/>
      <c r="AB1" s="112"/>
      <c r="AC1" s="112"/>
      <c r="AE1" s="112" t="s">
        <v>5</v>
      </c>
      <c r="AF1" s="112"/>
      <c r="AG1" s="112"/>
      <c r="AH1" s="112"/>
      <c r="AI1" s="112"/>
      <c r="AJ1" s="112"/>
      <c r="AK1" s="112"/>
      <c r="AL1" s="112"/>
      <c r="AM1" s="112"/>
      <c r="AN1" s="112"/>
      <c r="AO1" s="112"/>
      <c r="AP1" s="112"/>
      <c r="AQ1" s="112"/>
      <c r="AR1" s="112"/>
      <c r="AT1" s="50" t="s">
        <v>12</v>
      </c>
      <c r="AU1" s="49">
        <f>COUNT(AU37:AU300)</f>
        <v>28</v>
      </c>
      <c r="AV1" s="49">
        <f t="shared" ref="AV1:BZ1" ca="1" si="1">COUNT(AV37:AV300)</f>
        <v>28</v>
      </c>
      <c r="AW1" s="49">
        <f t="shared" si="1"/>
        <v>30</v>
      </c>
      <c r="AX1" s="49">
        <f t="shared" ca="1" si="1"/>
        <v>30</v>
      </c>
      <c r="AY1" s="49">
        <f t="shared" ca="1" si="1"/>
        <v>30</v>
      </c>
      <c r="AZ1" s="49">
        <f t="shared" ca="1" si="1"/>
        <v>30</v>
      </c>
      <c r="BA1" s="49">
        <f t="shared" ca="1" si="1"/>
        <v>30</v>
      </c>
      <c r="BB1" s="49">
        <f t="shared" ca="1" si="1"/>
        <v>30</v>
      </c>
      <c r="BC1" s="49">
        <f t="shared" ca="1" si="1"/>
        <v>30</v>
      </c>
      <c r="BD1" s="49">
        <f t="shared" ca="1" si="1"/>
        <v>30</v>
      </c>
      <c r="BE1" s="49">
        <f t="shared" ca="1" si="1"/>
        <v>30</v>
      </c>
      <c r="BF1" s="49">
        <f t="shared" ca="1" si="1"/>
        <v>30</v>
      </c>
      <c r="BG1" s="49">
        <f t="shared" ca="1" si="1"/>
        <v>30</v>
      </c>
      <c r="BH1" s="49">
        <f t="shared" ca="1" si="1"/>
        <v>30</v>
      </c>
      <c r="BI1" s="49">
        <f t="shared" ca="1" si="1"/>
        <v>30</v>
      </c>
      <c r="BJ1" s="49">
        <f t="shared" ca="1" si="1"/>
        <v>30</v>
      </c>
      <c r="BK1" s="49">
        <f t="shared" ca="1" si="1"/>
        <v>30</v>
      </c>
      <c r="BL1" s="49">
        <f t="shared" ca="1" si="1"/>
        <v>30</v>
      </c>
      <c r="BM1" s="49">
        <f t="shared" ca="1" si="1"/>
        <v>28</v>
      </c>
      <c r="BN1" s="49">
        <f t="shared" ca="1" si="1"/>
        <v>28</v>
      </c>
      <c r="BO1" s="49">
        <f t="shared" ca="1" si="1"/>
        <v>28</v>
      </c>
      <c r="BP1" s="49">
        <f t="shared" ca="1" si="1"/>
        <v>26</v>
      </c>
      <c r="BQ1" s="49">
        <f t="shared" si="1"/>
        <v>0</v>
      </c>
      <c r="BR1" s="49">
        <f t="shared" si="1"/>
        <v>0</v>
      </c>
      <c r="BS1" s="49">
        <f t="shared" si="1"/>
        <v>28</v>
      </c>
      <c r="BT1" s="49">
        <f t="shared" ca="1" si="1"/>
        <v>28</v>
      </c>
      <c r="BU1" s="49">
        <f t="shared" ca="1" si="1"/>
        <v>30</v>
      </c>
      <c r="BV1" s="49">
        <f t="shared" ca="1" si="1"/>
        <v>30</v>
      </c>
      <c r="BW1" s="49">
        <f t="shared" ca="1" si="1"/>
        <v>28</v>
      </c>
      <c r="BX1" s="49">
        <f t="shared" ca="1" si="1"/>
        <v>28</v>
      </c>
      <c r="BY1" s="49">
        <f t="shared" ca="1" si="1"/>
        <v>28</v>
      </c>
      <c r="BZ1" s="49">
        <f t="shared" ca="1" si="1"/>
        <v>26</v>
      </c>
      <c r="CA1" s="51"/>
    </row>
    <row r="2" spans="1:134" x14ac:dyDescent="0.3">
      <c r="A2" s="48" t="s">
        <v>7</v>
      </c>
      <c r="B2" s="53">
        <f ca="1">AVERAGE(OFFSET(B$101,0,0,B$1,1))</f>
        <v>2.9327073891501412</v>
      </c>
      <c r="C2" s="53">
        <f t="shared" ref="C2:N2" ca="1" si="2">AVERAGE(OFFSET(C$101,0,0,C$1,1))</f>
        <v>-0.22247989007254965</v>
      </c>
      <c r="D2" s="53">
        <f t="shared" ca="1" si="2"/>
        <v>9.152031461855568</v>
      </c>
      <c r="E2" s="53">
        <f t="shared" ca="1" si="2"/>
        <v>1.3971618909820469</v>
      </c>
      <c r="F2" s="53">
        <f t="shared" ca="1" si="2"/>
        <v>10.364150019760961</v>
      </c>
      <c r="G2" s="53">
        <f t="shared" ca="1" si="2"/>
        <v>6.8361818391021059</v>
      </c>
      <c r="H2" s="53">
        <f t="shared" ca="1" si="2"/>
        <v>-2.8326416372449437</v>
      </c>
      <c r="I2" s="53">
        <f t="shared" ca="1" si="2"/>
        <v>211.30613835711443</v>
      </c>
      <c r="J2" s="53">
        <f t="shared" ca="1" si="2"/>
        <v>11.390290097425595</v>
      </c>
      <c r="K2" s="53">
        <f t="shared" ca="1" si="2"/>
        <v>0.44684660309601087</v>
      </c>
      <c r="L2" s="53">
        <f t="shared" ca="1" si="2"/>
        <v>-0.51930796662918632</v>
      </c>
      <c r="M2" s="53">
        <f t="shared" ca="1" si="2"/>
        <v>6.0828449700175202</v>
      </c>
      <c r="N2" s="53">
        <f t="shared" ca="1" si="2"/>
        <v>7.2837340626687759</v>
      </c>
      <c r="O2" s="53"/>
      <c r="X2" s="54"/>
      <c r="Y2" s="54"/>
      <c r="Z2" s="54"/>
      <c r="AA2" s="54"/>
      <c r="AB2" s="54"/>
      <c r="AC2" s="54"/>
      <c r="AT2" s="48"/>
      <c r="AU2" s="53">
        <f ca="1">AVERAGE(OFFSET(AU$37,0,0,AU$1,1))</f>
        <v>6.6707793244966433</v>
      </c>
      <c r="AV2" s="53">
        <f t="shared" ref="AV2:BZ2" ca="1" si="3">AVERAGE(OFFSET(AV$37,0,0,AV$1,1))</f>
        <v>8.7231809077690867E-16</v>
      </c>
      <c r="AW2" s="53"/>
      <c r="AX2" s="53">
        <f t="shared" ca="1" si="3"/>
        <v>-2.9605947323337506E-16</v>
      </c>
      <c r="AY2" s="53">
        <f t="shared" ca="1" si="3"/>
        <v>-1.3322676295501878E-16</v>
      </c>
      <c r="AZ2" s="53">
        <f t="shared" ca="1" si="3"/>
        <v>-2.2204460492503131E-16</v>
      </c>
      <c r="BA2" s="53">
        <f t="shared" ca="1" si="3"/>
        <v>0</v>
      </c>
      <c r="BB2" s="53">
        <f t="shared" ca="1" si="3"/>
        <v>-7.1794422259093458E-16</v>
      </c>
      <c r="BC2" s="53">
        <f t="shared" ca="1" si="3"/>
        <v>2.9605947323337506E-16</v>
      </c>
      <c r="BD2" s="53">
        <f t="shared" ca="1" si="3"/>
        <v>0</v>
      </c>
      <c r="BE2" s="53">
        <f t="shared" ca="1" si="3"/>
        <v>-5.377642775528102E-17</v>
      </c>
      <c r="BF2" s="53">
        <f t="shared" ca="1" si="3"/>
        <v>-1.3415194880887308E-17</v>
      </c>
      <c r="BG2" s="53">
        <f t="shared" ca="1" si="3"/>
        <v>0</v>
      </c>
      <c r="BH2" s="53">
        <f t="shared" ca="1" si="3"/>
        <v>0</v>
      </c>
      <c r="BI2" s="53">
        <f t="shared" ca="1" si="3"/>
        <v>0</v>
      </c>
      <c r="BJ2" s="53">
        <f t="shared" ca="1" si="3"/>
        <v>-1.7763568394002506E-16</v>
      </c>
      <c r="BK2" s="53">
        <f t="shared" ca="1" si="3"/>
        <v>-1.7763568394002506E-16</v>
      </c>
      <c r="BL2" s="53">
        <f t="shared" ca="1" si="3"/>
        <v>6.6707793244966451</v>
      </c>
      <c r="BM2" s="53">
        <f t="shared" ca="1" si="3"/>
        <v>-0.21323295303196546</v>
      </c>
      <c r="BN2" s="53">
        <f t="shared" ca="1" si="3"/>
        <v>0</v>
      </c>
      <c r="BO2" s="53">
        <f t="shared" ca="1" si="3"/>
        <v>6.6707793244966433</v>
      </c>
      <c r="BP2" s="53">
        <f t="shared" ca="1" si="3"/>
        <v>0.15428998757414772</v>
      </c>
      <c r="BQ2" s="53"/>
      <c r="BR2" s="53"/>
      <c r="BS2" s="53">
        <f t="shared" ca="1" si="3"/>
        <v>6.8885132729093588</v>
      </c>
      <c r="BT2" s="53">
        <f t="shared" ca="1" si="3"/>
        <v>8.8817841970012523E-16</v>
      </c>
      <c r="BU2" s="53">
        <f t="shared" ca="1" si="3"/>
        <v>0</v>
      </c>
      <c r="BV2" s="53">
        <f t="shared" ca="1" si="3"/>
        <v>6.8885132729093588</v>
      </c>
      <c r="BW2" s="53">
        <f t="shared" ca="1" si="3"/>
        <v>-0.25466219972715465</v>
      </c>
      <c r="BX2" s="53">
        <f t="shared" ca="1" si="3"/>
        <v>-2.778407180727056E-2</v>
      </c>
      <c r="BY2" s="53">
        <f t="shared" ca="1" si="3"/>
        <v>6.8495762710416939</v>
      </c>
      <c r="BZ2" s="53">
        <f t="shared" ca="1" si="3"/>
        <v>0.13734693813335744</v>
      </c>
      <c r="CA2" s="55"/>
    </row>
    <row r="3" spans="1:134" ht="24" x14ac:dyDescent="0.3">
      <c r="A3" s="48" t="s">
        <v>8</v>
      </c>
      <c r="B3" s="53">
        <f ca="1">STDEV(OFFSET(B$101,0,0,B$1,1))</f>
        <v>3.4321881915408596</v>
      </c>
      <c r="C3" s="53">
        <f t="shared" ref="C3:N3" ca="1" si="4">STDEV(OFFSET(C$101,0,0,C$1,1))</f>
        <v>13.680565650594589</v>
      </c>
      <c r="D3" s="53">
        <f t="shared" ca="1" si="4"/>
        <v>20.824988452038884</v>
      </c>
      <c r="E3" s="53">
        <f t="shared" ca="1" si="4"/>
        <v>15.170047482471958</v>
      </c>
      <c r="F3" s="53">
        <f t="shared" ca="1" si="4"/>
        <v>3.311172643239443</v>
      </c>
      <c r="G3" s="53">
        <f t="shared" ca="1" si="4"/>
        <v>6.2468737228652138</v>
      </c>
      <c r="H3" s="53">
        <f t="shared" ca="1" si="4"/>
        <v>28.622703701129652</v>
      </c>
      <c r="I3" s="53">
        <f t="shared" ca="1" si="4"/>
        <v>1063.6063538475191</v>
      </c>
      <c r="J3" s="53">
        <f t="shared" ca="1" si="4"/>
        <v>28.170695505580277</v>
      </c>
      <c r="K3" s="53">
        <f t="shared" ca="1" si="4"/>
        <v>12.922051950149289</v>
      </c>
      <c r="L3" s="53">
        <f t="shared" ca="1" si="4"/>
        <v>18.017701509725889</v>
      </c>
      <c r="M3" s="53">
        <f t="shared" ca="1" si="4"/>
        <v>10.131284041212854</v>
      </c>
      <c r="N3" s="53">
        <f t="shared" ca="1" si="4"/>
        <v>15.505270381734123</v>
      </c>
      <c r="O3" s="53"/>
      <c r="X3" s="54"/>
      <c r="Y3" s="54"/>
      <c r="Z3" s="54"/>
      <c r="AA3" s="54"/>
      <c r="AB3" s="54"/>
      <c r="AC3" s="54"/>
      <c r="AT3" s="48"/>
      <c r="AU3" s="53">
        <f ca="1">STDEV(OFFSET(AU$37,0,0,AU$1,1))</f>
        <v>1.3454253055771388</v>
      </c>
      <c r="AV3" s="53">
        <f t="shared" ref="AV3:BW3" ca="1" si="5">STDEV(OFFSET(AV$37,0,0,AV$1,1))</f>
        <v>0.999999999999994</v>
      </c>
      <c r="AW3" s="53"/>
      <c r="AX3" s="53">
        <f t="shared" ca="1" si="5"/>
        <v>0.82671873128279338</v>
      </c>
      <c r="AY3" s="53">
        <f t="shared" ca="1" si="5"/>
        <v>0.90539826041351934</v>
      </c>
      <c r="AZ3" s="53">
        <f t="shared" ca="1" si="5"/>
        <v>0.93066285170240515</v>
      </c>
      <c r="BA3" s="53">
        <f t="shared" ca="1" si="5"/>
        <v>0.94130237910713022</v>
      </c>
      <c r="BB3" s="53">
        <f t="shared" ca="1" si="5"/>
        <v>0.97714404578053549</v>
      </c>
      <c r="BC3" s="53">
        <f t="shared" ca="1" si="5"/>
        <v>0.90262575627016961</v>
      </c>
      <c r="BD3" s="53">
        <f t="shared" ca="1" si="5"/>
        <v>0.95970389589014826</v>
      </c>
      <c r="BE3" s="53">
        <f t="shared" ca="1" si="5"/>
        <v>0.56816587806494323</v>
      </c>
      <c r="BF3" s="53">
        <f t="shared" ca="1" si="5"/>
        <v>0.39115779382805638</v>
      </c>
      <c r="BG3" s="53">
        <f t="shared" ca="1" si="5"/>
        <v>0.87548256335735719</v>
      </c>
      <c r="BH3" s="53">
        <f t="shared" ca="1" si="5"/>
        <v>0.90759942006711825</v>
      </c>
      <c r="BI3" s="53">
        <f t="shared" ca="1" si="5"/>
        <v>0.8893730299418624</v>
      </c>
      <c r="BJ3" s="53">
        <f t="shared" ca="1" si="5"/>
        <v>0.848718137252788</v>
      </c>
      <c r="BK3" s="50" t="s">
        <v>97</v>
      </c>
      <c r="BL3" s="53">
        <f t="shared" ca="1" si="5"/>
        <v>1.3727268849790148</v>
      </c>
      <c r="BM3" s="53">
        <f t="shared" ca="1" si="5"/>
        <v>0.63905727600931916</v>
      </c>
      <c r="BN3" s="53">
        <f t="shared" ca="1" si="5"/>
        <v>0</v>
      </c>
      <c r="BO3" s="53">
        <f t="shared" ca="1" si="5"/>
        <v>0</v>
      </c>
      <c r="BP3" s="53">
        <f t="shared" ca="1" si="5"/>
        <v>1.2671644702706049</v>
      </c>
      <c r="BQ3" s="53"/>
      <c r="BR3" s="53"/>
      <c r="BS3" s="53">
        <f t="shared" ca="1" si="5"/>
        <v>1.401414527638666</v>
      </c>
      <c r="BT3" s="53">
        <f t="shared" ca="1" si="5"/>
        <v>0.99999999999999645</v>
      </c>
      <c r="BU3" s="53">
        <f t="shared" ca="1" si="5"/>
        <v>1.0978825390703408</v>
      </c>
      <c r="BV3" s="53">
        <f t="shared" ca="1" si="5"/>
        <v>1.5385885398940053</v>
      </c>
      <c r="BW3" s="53">
        <f t="shared" ca="1" si="5"/>
        <v>0.56081052749386029</v>
      </c>
      <c r="BX3" s="53">
        <f t="shared" ref="BX3:BZ3" ca="1" si="6">STDEV(OFFSET(BX$38,0,0,BX$1,1))</f>
        <v>0.39492369010079653</v>
      </c>
      <c r="BY3" s="53">
        <f t="shared" ca="1" si="6"/>
        <v>0.55345179661592669</v>
      </c>
      <c r="BZ3" s="53">
        <f t="shared" ca="1" si="6"/>
        <v>1.2096957000274802</v>
      </c>
      <c r="CA3" s="55"/>
      <c r="CC3" s="113" t="s">
        <v>104</v>
      </c>
      <c r="CD3" s="113"/>
      <c r="CE3" s="113"/>
      <c r="CF3" s="113"/>
      <c r="CG3" s="113"/>
      <c r="CH3" s="113"/>
      <c r="CI3" s="113"/>
      <c r="CJ3" s="113"/>
      <c r="CK3" s="113"/>
      <c r="CL3" s="113"/>
      <c r="CM3" s="113"/>
      <c r="CN3" s="113"/>
      <c r="CO3" s="113"/>
      <c r="CP3" s="113"/>
      <c r="CQ3" s="95"/>
      <c r="DB3" s="52"/>
      <c r="DD3" s="113" t="s">
        <v>103</v>
      </c>
      <c r="DE3" s="113"/>
      <c r="DF3" s="113"/>
      <c r="DG3" s="113"/>
      <c r="DH3" s="113"/>
      <c r="DI3" s="113"/>
      <c r="DJ3" s="113"/>
      <c r="DK3" s="113"/>
      <c r="DL3" s="113"/>
      <c r="DM3" s="113"/>
      <c r="DN3" s="113"/>
      <c r="DO3" s="113"/>
      <c r="DP3" s="113"/>
      <c r="DQ3" s="113"/>
    </row>
    <row r="4" spans="1:134" ht="60" x14ac:dyDescent="0.3">
      <c r="B4" s="2" t="s">
        <v>182</v>
      </c>
      <c r="C4" s="1" t="s">
        <v>217</v>
      </c>
      <c r="D4" s="1" t="s">
        <v>255</v>
      </c>
      <c r="E4" s="1" t="s">
        <v>256</v>
      </c>
      <c r="F4" s="2" t="s">
        <v>258</v>
      </c>
      <c r="G4" s="41" t="s">
        <v>2</v>
      </c>
      <c r="H4" s="2" t="s">
        <v>224</v>
      </c>
      <c r="I4" s="2" t="s">
        <v>232</v>
      </c>
      <c r="J4" s="1" t="s">
        <v>254</v>
      </c>
      <c r="K4" s="2" t="s">
        <v>248</v>
      </c>
      <c r="L4" s="2" t="s">
        <v>249</v>
      </c>
      <c r="M4" s="2" t="s">
        <v>250</v>
      </c>
      <c r="N4" s="2" t="s">
        <v>251</v>
      </c>
      <c r="O4" s="50"/>
      <c r="Q4" s="2" t="s">
        <v>182</v>
      </c>
      <c r="R4" s="1" t="s">
        <v>217</v>
      </c>
      <c r="S4" s="1" t="s">
        <v>255</v>
      </c>
      <c r="T4" s="1" t="s">
        <v>256</v>
      </c>
      <c r="U4" s="2" t="s">
        <v>151</v>
      </c>
      <c r="V4" s="41" t="s">
        <v>2</v>
      </c>
      <c r="W4" s="2" t="s">
        <v>224</v>
      </c>
      <c r="X4" s="2" t="s">
        <v>232</v>
      </c>
      <c r="Y4" s="1" t="s">
        <v>254</v>
      </c>
      <c r="Z4" s="2" t="s">
        <v>248</v>
      </c>
      <c r="AA4" s="2" t="s">
        <v>249</v>
      </c>
      <c r="AB4" s="2" t="s">
        <v>250</v>
      </c>
      <c r="AC4" s="2" t="s">
        <v>251</v>
      </c>
      <c r="AD4" s="50"/>
      <c r="AF4" s="2" t="s">
        <v>182</v>
      </c>
      <c r="AG4" s="1" t="s">
        <v>217</v>
      </c>
      <c r="AH4" s="1" t="s">
        <v>255</v>
      </c>
      <c r="AI4" s="1" t="s">
        <v>256</v>
      </c>
      <c r="AJ4" s="2" t="s">
        <v>258</v>
      </c>
      <c r="AK4" s="41" t="s">
        <v>2</v>
      </c>
      <c r="AL4" s="2" t="s">
        <v>224</v>
      </c>
      <c r="AM4" s="2" t="s">
        <v>232</v>
      </c>
      <c r="AN4" s="1" t="s">
        <v>254</v>
      </c>
      <c r="AO4" s="2" t="s">
        <v>248</v>
      </c>
      <c r="AP4" s="2" t="s">
        <v>249</v>
      </c>
      <c r="AQ4" s="2" t="s">
        <v>250</v>
      </c>
      <c r="AR4" s="2" t="s">
        <v>251</v>
      </c>
      <c r="AT4" s="48"/>
      <c r="AU4" s="50" t="s">
        <v>94</v>
      </c>
      <c r="AV4" s="48" t="s">
        <v>4</v>
      </c>
      <c r="AW4" s="48"/>
      <c r="AX4" s="2" t="s">
        <v>182</v>
      </c>
      <c r="AY4" s="1" t="s">
        <v>217</v>
      </c>
      <c r="AZ4" s="1" t="s">
        <v>255</v>
      </c>
      <c r="BA4" s="1" t="s">
        <v>256</v>
      </c>
      <c r="BB4" s="2" t="s">
        <v>258</v>
      </c>
      <c r="BC4" s="41" t="s">
        <v>2</v>
      </c>
      <c r="BD4" s="2" t="s">
        <v>224</v>
      </c>
      <c r="BE4" s="2" t="s">
        <v>232</v>
      </c>
      <c r="BF4" s="1" t="s">
        <v>254</v>
      </c>
      <c r="BG4" s="2" t="s">
        <v>248</v>
      </c>
      <c r="BH4" s="2" t="s">
        <v>249</v>
      </c>
      <c r="BI4" s="2" t="s">
        <v>250</v>
      </c>
      <c r="BJ4" s="2" t="s">
        <v>251</v>
      </c>
      <c r="BK4" s="50" t="s">
        <v>96</v>
      </c>
      <c r="BL4" s="50" t="s">
        <v>95</v>
      </c>
      <c r="BM4" s="50" t="s">
        <v>9</v>
      </c>
      <c r="BN4" s="50" t="s">
        <v>102</v>
      </c>
      <c r="BO4" s="50" t="s">
        <v>95</v>
      </c>
      <c r="BP4" s="50" t="s">
        <v>9</v>
      </c>
      <c r="BQ4" s="56"/>
      <c r="BR4" s="50" t="s">
        <v>6</v>
      </c>
      <c r="BS4" s="50" t="s">
        <v>94</v>
      </c>
      <c r="BT4" s="48" t="s">
        <v>4</v>
      </c>
      <c r="BU4" s="50" t="s">
        <v>97</v>
      </c>
      <c r="BV4" s="50" t="s">
        <v>95</v>
      </c>
      <c r="BW4" s="50" t="s">
        <v>9</v>
      </c>
      <c r="BX4" s="50" t="s">
        <v>102</v>
      </c>
      <c r="BY4" s="50" t="s">
        <v>95</v>
      </c>
      <c r="BZ4" s="50" t="s">
        <v>9</v>
      </c>
      <c r="CA4" s="56"/>
      <c r="CD4" s="56" t="str">
        <f>BJ4</f>
        <v>Services imports</v>
      </c>
      <c r="CE4" s="56" t="str">
        <f>BI4</f>
        <v>Services exports</v>
      </c>
      <c r="CF4" s="56" t="str">
        <f>BH4</f>
        <v>Goods imports</v>
      </c>
      <c r="CG4" s="56" t="str">
        <f>BG4</f>
        <v>Goods exports</v>
      </c>
      <c r="CH4" s="56" t="str">
        <f>BF4</f>
        <v>Gov exp</v>
      </c>
      <c r="CI4" s="56" t="str">
        <f>BE4</f>
        <v>Implemented investment</v>
      </c>
      <c r="CJ4" s="56" t="str">
        <f>BD4</f>
        <v>Commercial vehicle sales</v>
      </c>
      <c r="CK4" s="56" t="str">
        <f>BC4</f>
        <v>Foreign Tourist arrivals</v>
      </c>
      <c r="CL4" s="50" t="str">
        <f>BB4</f>
        <v>Credit</v>
      </c>
      <c r="CM4" s="56" t="str">
        <f>BA4</f>
        <v>Motorcycle</v>
      </c>
      <c r="CN4" s="56" t="str">
        <f>AZ4</f>
        <v>Scooter</v>
      </c>
      <c r="CO4" s="56" t="str">
        <f>AY4</f>
        <v>Auto sales</v>
      </c>
      <c r="CP4" s="48" t="str">
        <f>AX4</f>
        <v>IIP</v>
      </c>
      <c r="CT4" s="56"/>
      <c r="CU4" s="56"/>
      <c r="CV4" s="56"/>
      <c r="CW4" s="56"/>
      <c r="CX4" s="50"/>
      <c r="CY4" s="50"/>
      <c r="DB4" s="50"/>
      <c r="DE4" s="56" t="str">
        <f t="shared" ref="DE4:DQ4" si="7">CD4</f>
        <v>Services imports</v>
      </c>
      <c r="DF4" s="56" t="str">
        <f t="shared" si="7"/>
        <v>Services exports</v>
      </c>
      <c r="DG4" s="56" t="str">
        <f t="shared" si="7"/>
        <v>Goods imports</v>
      </c>
      <c r="DH4" s="56" t="str">
        <f t="shared" si="7"/>
        <v>Goods exports</v>
      </c>
      <c r="DI4" s="56" t="str">
        <f t="shared" si="7"/>
        <v>Gov exp</v>
      </c>
      <c r="DJ4" s="56" t="str">
        <f t="shared" si="7"/>
        <v>Implemented investment</v>
      </c>
      <c r="DK4" s="56" t="str">
        <f t="shared" si="7"/>
        <v>Commercial vehicle sales</v>
      </c>
      <c r="DL4" s="56" t="str">
        <f t="shared" si="7"/>
        <v>Foreign Tourist arrivals</v>
      </c>
      <c r="DM4" s="56" t="str">
        <f t="shared" si="7"/>
        <v>Credit</v>
      </c>
      <c r="DN4" s="56" t="str">
        <f t="shared" si="7"/>
        <v>Motorcycle</v>
      </c>
      <c r="DO4" s="56" t="str">
        <f t="shared" si="7"/>
        <v>Scooter</v>
      </c>
      <c r="DP4" s="56" t="str">
        <f t="shared" si="7"/>
        <v>Auto sales</v>
      </c>
      <c r="DQ4" s="56" t="str">
        <f t="shared" si="7"/>
        <v>IIP</v>
      </c>
      <c r="DX4" s="56"/>
      <c r="DZ4" s="50">
        <f>CT4</f>
        <v>0</v>
      </c>
      <c r="EA4" s="50">
        <f t="shared" ref="EA4:EC4" si="8">CU4</f>
        <v>0</v>
      </c>
      <c r="EB4" s="50">
        <f t="shared" si="8"/>
        <v>0</v>
      </c>
      <c r="EC4" s="50">
        <f t="shared" si="8"/>
        <v>0</v>
      </c>
      <c r="ED4" s="50"/>
    </row>
    <row r="5" spans="1:134" x14ac:dyDescent="0.3">
      <c r="A5" s="57">
        <v>38353</v>
      </c>
      <c r="B5" s="58">
        <f>IF(CEIC!E20="","",CEIC!E20)</f>
        <v>10.446297204511991</v>
      </c>
      <c r="C5" s="58">
        <f>IF(CEIC!F20="","",CEIC!F20)</f>
        <v>7.1968115391914971</v>
      </c>
      <c r="D5" s="58">
        <f>IF(CEIC!G20="","",CEIC!G20)</f>
        <v>-5.9458572186166316</v>
      </c>
      <c r="E5" s="58">
        <f>IF(CEIC!H20="","",CEIC!H20)</f>
        <v>23.742327491328485</v>
      </c>
      <c r="F5" s="58">
        <f>IF(CEIC!I20="","",CEIC!I20)</f>
        <v>26.76695962477076</v>
      </c>
      <c r="G5" s="58">
        <f>IF(CEIC!J20="","",CEIC!J20)</f>
        <v>14.416102209903809</v>
      </c>
      <c r="H5" s="58">
        <f>IF(CEIC!K20="","",CEIC!K20)</f>
        <v>22.987303958177744</v>
      </c>
      <c r="I5" s="58" t="str">
        <f>IF(CEIC!L20="","",CEIC!L20)</f>
        <v/>
      </c>
      <c r="J5" s="58">
        <f>IF(CEIC!M20="","",CEIC!M20)</f>
        <v>12.341753164936708</v>
      </c>
      <c r="K5" s="58">
        <f>IF(CEIC!N20="","",CEIC!N20)</f>
        <v>57.093558282208591</v>
      </c>
      <c r="L5" s="58">
        <f>IF(CEIC!O20="","",CEIC!O20)</f>
        <v>59.596984633227024</v>
      </c>
      <c r="M5" s="103"/>
      <c r="N5" s="103"/>
      <c r="O5" s="59"/>
      <c r="Q5" s="58">
        <f t="shared" ref="Q5:Q36" ca="1" si="9">(B5-B$2)/B$3</f>
        <v>2.189154380835006</v>
      </c>
      <c r="R5" s="58">
        <f t="shared" ref="R5:R36" ca="1" si="10">(C5-C$2)/C$3</f>
        <v>0.54232344032803836</v>
      </c>
      <c r="S5" s="58">
        <f t="shared" ref="S5:S36" ca="1" si="11">(D5-D$2)/D$3</f>
        <v>-0.72498905414730397</v>
      </c>
      <c r="T5" s="58">
        <f t="shared" ref="T5:T36" ca="1" si="12">(E5-E$2)/E$3</f>
        <v>1.4729792788166867</v>
      </c>
      <c r="U5" s="58">
        <f t="shared" ref="U5:U36" ca="1" si="13">(F5-F$2)/F$3</f>
        <v>4.9537766140041324</v>
      </c>
      <c r="V5" s="58">
        <f t="shared" ref="V5:V36" ca="1" si="14">(G5-G$2)/G$3</f>
        <v>1.2133942043773327</v>
      </c>
      <c r="W5" s="58">
        <f t="shared" ref="W5:W36" ca="1" si="15">(H5-H$2)/H$3</f>
        <v>0.90207919786430424</v>
      </c>
      <c r="X5" s="58"/>
      <c r="Y5" s="58">
        <f t="shared" ref="Y5:Y36" ca="1" si="16">(J5-J$2)/J$3</f>
        <v>3.37749228563647E-2</v>
      </c>
      <c r="Z5" s="58">
        <f t="shared" ref="Z5:Z36" ca="1" si="17">(K5-K$2)/K$3</f>
        <v>4.3837241869669263</v>
      </c>
      <c r="AA5" s="58">
        <f t="shared" ref="AA5:AA36" ca="1" si="18">(L5-L$2)/L$3</f>
        <v>3.3365128491781073</v>
      </c>
      <c r="AB5" s="58"/>
      <c r="AC5" s="58"/>
      <c r="AD5" s="60"/>
      <c r="AE5" s="57">
        <v>38353</v>
      </c>
      <c r="AF5" s="57"/>
      <c r="AG5" s="57"/>
      <c r="AH5" s="57"/>
      <c r="AI5" s="57"/>
      <c r="AJ5" s="57"/>
      <c r="AK5" s="57"/>
      <c r="AL5" s="57"/>
      <c r="AT5" s="57">
        <v>38412</v>
      </c>
      <c r="AU5" s="58">
        <f>IF(CEIC!EN12="","",CEIC!EN12)</f>
        <v>8.2934263225172185</v>
      </c>
      <c r="AV5" s="58">
        <f ca="1">(AU5-AU$2)/AU$3</f>
        <v>1.2060476276864127</v>
      </c>
      <c r="AW5" s="57">
        <v>38412</v>
      </c>
      <c r="AX5" s="58">
        <f ca="1">AVERAGE(OFFSET(Q$5,3*ROWS(Q$5:Q5)-3,,3))</f>
        <v>2.5051804068700156</v>
      </c>
      <c r="AY5" s="58">
        <f ca="1">AVERAGE(OFFSET(R$5,3*ROWS(R$5:R5)-3,,3))</f>
        <v>0.54061138952258148</v>
      </c>
      <c r="AZ5" s="58">
        <f ca="1">AVERAGE(OFFSET(S$5,3*ROWS(S$5:S5)-3,,3))</f>
        <v>-0.76515888948078603</v>
      </c>
      <c r="BA5" s="58">
        <f ca="1">AVERAGE(OFFSET(T$5,3*ROWS(T$5:T5)-3,,3))</f>
        <v>1.3252135779765679</v>
      </c>
      <c r="BB5" s="58">
        <f ca="1">AVERAGE(OFFSET(U$5,3*ROWS(U$5:U5)-3,,3))</f>
        <v>4.7074584158400823</v>
      </c>
      <c r="BC5" s="58">
        <f ca="1">AVERAGE(OFFSET(V$5,3*ROWS(V$5:V5)-3,,3))</f>
        <v>1.360727954568165</v>
      </c>
      <c r="BD5" s="58">
        <f ca="1">AVERAGE(OFFSET(W$5,3*ROWS(W$5:W5)-3,,3))</f>
        <v>0.77291414669898828</v>
      </c>
      <c r="BE5" s="58"/>
      <c r="BF5" s="58">
        <f ca="1">AVERAGE(OFFSET(Y$5,3*ROWS(Y$5:Y5)-3,,3))</f>
        <v>0.23126874402205333</v>
      </c>
      <c r="BG5" s="58">
        <f ca="1">AVERAGE(OFFSET(Z$5,3*ROWS(Z$5:Z5)-3,,3))</f>
        <v>2.9436423082378087</v>
      </c>
      <c r="BH5" s="58">
        <f ca="1">AVERAGE(OFFSET(AA$5,3*ROWS(AA$5:AA5)-3,,3))</f>
        <v>3.0792443749854788</v>
      </c>
      <c r="BI5" s="58"/>
      <c r="BJ5" s="58"/>
      <c r="BK5" s="61">
        <f ca="1">$CD$5*BJ5+$CE$5*BI5+$CF$5*BH5+$CG$5*BG5+$CH$5*BF5+$CI$5*BE5+$CJ$5*BD5+$CK$5*BC5+$CL$5*BB5+$CM$5*BA5+$CN$5*AZ5+$CO$5*AY5+$CP$5*AX5</f>
        <v>1.4719733363185785</v>
      </c>
      <c r="BL5" s="78"/>
      <c r="BM5" s="53"/>
      <c r="BN5" s="58">
        <f t="shared" ref="BN5:BN64" ca="1" si="19">$CT$5*BH5+$CU$5*BG5+$CV$5*BF5+$CW$5*BE5</f>
        <v>0</v>
      </c>
      <c r="BO5" s="62">
        <f t="shared" ref="BO5:BO36" ca="1" si="20">AU$2+$AU$3*BN5</f>
        <v>6.6707793244966433</v>
      </c>
      <c r="BP5" s="63"/>
      <c r="BQ5" s="55"/>
      <c r="BR5" s="55"/>
      <c r="BS5" s="55">
        <f>IF(CEIC!EX12="","",CEIC!EX12)</f>
        <v>10.274457061925945</v>
      </c>
      <c r="BT5" s="58">
        <f ca="1">(BS5-BS$2)/BS$3</f>
        <v>2.4160901162640167</v>
      </c>
      <c r="BU5" s="61">
        <f ca="1">$DE$5*BJ5+$DF$5*BI5+$DG$5*BH5+$DH$5*BG5+$DI$5*BF5+$DJ$5*BE5+$DK$5*BD5+$DL$5*BC5+$DM$5*BB5+$DN$5*BA5+$DO$5*AZ5+$DP$5*AY5+$DQ$5*AX5</f>
        <v>1.4891568218910909</v>
      </c>
      <c r="BV5" s="107"/>
      <c r="BW5" s="53"/>
      <c r="BX5" s="58">
        <f t="shared" ref="BX5:BX64" ca="1" si="21">$DZ$5*BH5+$EA$5*BG5+$EB$5*BF5+$EC$5*BE5</f>
        <v>-0.88560202051326342</v>
      </c>
      <c r="BY5" s="62">
        <f ca="1">BS$2+$BS$3*BX5</f>
        <v>5.6474177356559156</v>
      </c>
      <c r="BZ5" s="53">
        <f ca="1">BS5-BY5</f>
        <v>4.6270393262700296</v>
      </c>
      <c r="CA5" s="55"/>
      <c r="CC5" s="48" t="s">
        <v>1</v>
      </c>
      <c r="CD5" s="58">
        <f t="array" aca="1" ref="CD5:CP9" ca="1">LINEST(OFFSET($AV$37,0,0,COUNT($AV$37:$AV$304),1),OFFSET($AX$37,0,0,COUNT($AV$37:$AV$304),13),FALSE,TRUE)</f>
        <v>-3.1049775752964127E-2</v>
      </c>
      <c r="CE5" s="58">
        <f ca="1"/>
        <v>-0.21344032324974291</v>
      </c>
      <c r="CF5" s="58">
        <f ca="1"/>
        <v>-0.51133542530681841</v>
      </c>
      <c r="CG5" s="58">
        <f ca="1"/>
        <v>-0.17837987365158259</v>
      </c>
      <c r="CH5" s="59">
        <f ca="1"/>
        <v>0.47241130948194232</v>
      </c>
      <c r="CI5" s="59">
        <f ca="1"/>
        <v>-0.39441353732829743</v>
      </c>
      <c r="CJ5" s="59">
        <f ca="1"/>
        <v>0.49738064704434209</v>
      </c>
      <c r="CK5" s="59">
        <f ca="1"/>
        <v>0.4672675285719638</v>
      </c>
      <c r="CL5" s="61">
        <f ca="1"/>
        <v>0.1527885679774518</v>
      </c>
      <c r="CM5" s="61">
        <f ca="1"/>
        <v>0.15922022925474516</v>
      </c>
      <c r="CN5" s="61">
        <f ca="1"/>
        <v>-0.39552866143083615</v>
      </c>
      <c r="CO5" s="61">
        <f ca="1"/>
        <v>0.4533539995682595</v>
      </c>
      <c r="CP5" s="61">
        <f ca="1"/>
        <v>0.38484209159269761</v>
      </c>
      <c r="CQ5" s="61"/>
      <c r="CT5" s="58"/>
      <c r="CU5" s="58"/>
      <c r="CV5" s="58"/>
      <c r="CW5" s="58"/>
      <c r="DD5" s="48" t="s">
        <v>1</v>
      </c>
      <c r="DE5" s="58">
        <f t="array" aca="1" ref="DE5:DQ9" ca="1">LINEST(OFFSET($BT$37,0,0,COUNT($BT$37:$BT$304),1),OFFSET($AX$37,0,0,COUNT($BT$37:$BT$304),13),FALSE,TRUE)</f>
        <v>0.43243413879049841</v>
      </c>
      <c r="DF5" s="58">
        <f ca="1"/>
        <v>-0.48986257975421088</v>
      </c>
      <c r="DG5" s="58">
        <f ca="1"/>
        <v>-0.5341148754176881</v>
      </c>
      <c r="DH5" s="58">
        <f ca="1"/>
        <v>-0.19776337687061932</v>
      </c>
      <c r="DI5" s="59">
        <f ca="1"/>
        <v>0.23106842259201749</v>
      </c>
      <c r="DJ5" s="59">
        <f ca="1"/>
        <v>-0.50042159852113255</v>
      </c>
      <c r="DK5" s="59">
        <f ca="1"/>
        <v>0.41851811518976972</v>
      </c>
      <c r="DL5" s="59">
        <f ca="1"/>
        <v>0.71297138091855794</v>
      </c>
      <c r="DM5" s="61">
        <f ca="1"/>
        <v>0.24528305252886828</v>
      </c>
      <c r="DN5" s="61">
        <f ca="1"/>
        <v>0.28088575584270881</v>
      </c>
      <c r="DO5" s="61">
        <f ca="1"/>
        <v>-0.40407027457205358</v>
      </c>
      <c r="DP5" s="61">
        <f ca="1"/>
        <v>0.3935822181239535</v>
      </c>
      <c r="DQ5" s="61">
        <f ca="1"/>
        <v>0.12775437072266321</v>
      </c>
      <c r="DX5" s="59"/>
      <c r="DY5" s="48" t="s">
        <v>1</v>
      </c>
      <c r="DZ5" s="58">
        <f t="array" aca="1" ref="DZ5:EC9" ca="1">LINEST(OFFSET($BT$34,0,0,COUNT($BT$34:$BT$300),1),OFFSET($BE$34,0,0,COUNT($BT$34:$BT$300),4),FALSE,TRUE)</f>
        <v>-0.26429285694226828</v>
      </c>
      <c r="EA5" s="58">
        <f ca="1"/>
        <v>-3.7101316359989388E-2</v>
      </c>
      <c r="EB5" s="58">
        <f ca="1"/>
        <v>0.16186051107740143</v>
      </c>
      <c r="EC5" s="58">
        <f ca="1"/>
        <v>-0.70476267409214666</v>
      </c>
    </row>
    <row r="6" spans="1:134" x14ac:dyDescent="0.3">
      <c r="A6" s="57">
        <v>38384</v>
      </c>
      <c r="B6" s="58">
        <f>IF(CEIC!E21="","",CEIC!E21)</f>
        <v>9.5286365940192539</v>
      </c>
      <c r="C6" s="58">
        <f>IF(CEIC!F21="","",CEIC!F21)</f>
        <v>-0.49949943553368692</v>
      </c>
      <c r="D6" s="58">
        <f>IF(CEIC!G21="","",CEIC!G21)</f>
        <v>-8.4022178701325121</v>
      </c>
      <c r="E6" s="58">
        <f>IF(CEIC!H21="","",CEIC!H21)</f>
        <v>18.887884790181317</v>
      </c>
      <c r="F6" s="58">
        <f>IF(CEIC!I21="","",CEIC!I21)</f>
        <v>25.405639294859068</v>
      </c>
      <c r="G6" s="58">
        <f>IF(CEIC!J21="","",CEIC!J21)</f>
        <v>11.5005562305357</v>
      </c>
      <c r="H6" s="58">
        <f>IF(CEIC!K21="","",CEIC!K21)</f>
        <v>16.987835073743138</v>
      </c>
      <c r="I6" s="58" t="str">
        <f>IF(CEIC!L21="","",CEIC!L21)</f>
        <v/>
      </c>
      <c r="J6" s="58">
        <f>IF(CEIC!M21="","",CEIC!M21)</f>
        <v>25.582036853139133</v>
      </c>
      <c r="K6" s="58">
        <f>IF(CEIC!N21="","",CEIC!N21)</f>
        <v>29.211498313794763</v>
      </c>
      <c r="L6" s="58">
        <f>IF(CEIC!O21="","",CEIC!O21)</f>
        <v>51.329631794272359</v>
      </c>
      <c r="M6" s="103"/>
      <c r="N6" s="103"/>
      <c r="O6" s="59"/>
      <c r="Q6" s="58">
        <f t="shared" ca="1" si="9"/>
        <v>1.921785414076584</v>
      </c>
      <c r="R6" s="58">
        <f t="shared" ca="1" si="10"/>
        <v>-2.0249129497733696E-2</v>
      </c>
      <c r="S6" s="58">
        <f t="shared" ca="1" si="11"/>
        <v>-0.84294161182449168</v>
      </c>
      <c r="T6" s="58">
        <f t="shared" ca="1" si="12"/>
        <v>1.152977465588602</v>
      </c>
      <c r="U6" s="58">
        <f t="shared" ca="1" si="13"/>
        <v>4.5426472418491777</v>
      </c>
      <c r="V6" s="58">
        <f t="shared" ca="1" si="14"/>
        <v>0.74667339190173598</v>
      </c>
      <c r="W6" s="58">
        <f t="shared" ca="1" si="15"/>
        <v>0.69247395067733686</v>
      </c>
      <c r="X6" s="58"/>
      <c r="Y6" s="58">
        <f t="shared" ca="1" si="16"/>
        <v>0.50377693915658994</v>
      </c>
      <c r="Z6" s="58">
        <f t="shared" ca="1" si="17"/>
        <v>2.2260126968740779</v>
      </c>
      <c r="AA6" s="58">
        <f t="shared" ca="1" si="18"/>
        <v>2.8776667064283243</v>
      </c>
      <c r="AB6" s="58"/>
      <c r="AC6" s="58"/>
      <c r="AD6" s="60"/>
      <c r="AE6" s="57">
        <v>38384</v>
      </c>
      <c r="AF6" s="57"/>
      <c r="AG6" s="57"/>
      <c r="AH6" s="57"/>
      <c r="AI6" s="57"/>
      <c r="AJ6" s="57"/>
      <c r="AK6" s="57"/>
      <c r="AL6" s="57"/>
      <c r="AT6" s="57">
        <v>38504</v>
      </c>
      <c r="AU6" s="58">
        <f>IF(CEIC!EN13="","",CEIC!EN13)</f>
        <v>9.363830479208584</v>
      </c>
      <c r="AV6" s="58">
        <f t="shared" ref="AV6:AV64" ca="1" si="22">(AU6-AU$2)/AU$3</f>
        <v>2.0016355746755625</v>
      </c>
      <c r="AW6" s="57">
        <v>38504</v>
      </c>
      <c r="AX6" s="58">
        <f ca="1">AVERAGE(OFFSET(Q$5,3*ROWS(Q$5:Q6)-3,,3))</f>
        <v>0.89785445055684343</v>
      </c>
      <c r="AY6" s="58">
        <f ca="1">AVERAGE(OFFSET(R$5,3*ROWS(R$5:R6)-3,,3))</f>
        <v>0.70514022592300607</v>
      </c>
      <c r="AZ6" s="58">
        <f ca="1">AVERAGE(OFFSET(S$5,3*ROWS(S$5:S6)-3,,3))</f>
        <v>-0.31709867248924128</v>
      </c>
      <c r="BA6" s="58">
        <f ca="1">AVERAGE(OFFSET(T$5,3*ROWS(T$5:T6)-3,,3))</f>
        <v>1.4616748538643851</v>
      </c>
      <c r="BB6" s="58">
        <f ca="1">AVERAGE(OFFSET(U$5,3*ROWS(U$5:U6)-3,,3))</f>
        <v>4.9834472749625744</v>
      </c>
      <c r="BC6" s="58">
        <f ca="1">AVERAGE(OFFSET(V$5,3*ROWS(V$5:V6)-3,,3))</f>
        <v>1.2081844463787665</v>
      </c>
      <c r="BD6" s="58">
        <f ca="1">AVERAGE(OFFSET(W$5,3*ROWS(W$5:W6)-3,,3))</f>
        <v>0.21362171449927422</v>
      </c>
      <c r="BE6" s="58"/>
      <c r="BF6" s="58">
        <f ca="1">AVERAGE(OFFSET(Y$5,3*ROWS(Y$5:Y6)-3,,3))</f>
        <v>1.9114469952260415E-2</v>
      </c>
      <c r="BG6" s="58">
        <f ca="1">AVERAGE(OFFSET(Z$5,3*ROWS(Z$5:Z6)-3,,3))</f>
        <v>2.5436629283422802</v>
      </c>
      <c r="BH6" s="58">
        <f ca="1">AVERAGE(OFFSET(AA$5,3*ROWS(AA$5:AA6)-3,,3))</f>
        <v>3.0175612212287337</v>
      </c>
      <c r="BI6" s="58"/>
      <c r="BJ6" s="58"/>
      <c r="BK6" s="61">
        <f t="shared" ref="BK6:BK65" ca="1" si="23">$CD$5*BJ6+$CE$5*BI6+$CF$5*BH6+$CG$5*BG6+$CH$5*BF6+$CI$5*BE6+$CJ$5*BD6+$CK$5*BC6+$CL$5*BB6+$CM$5*BA6+$CN$5*AZ6+$CO$5*AY6+$CP$5*AX6</f>
        <v>0.46787625437157937</v>
      </c>
      <c r="BL6" s="78"/>
      <c r="BM6" s="53"/>
      <c r="BN6" s="58">
        <f t="shared" ca="1" si="19"/>
        <v>0</v>
      </c>
      <c r="BO6" s="62">
        <f t="shared" ca="1" si="20"/>
        <v>6.6707793244966433</v>
      </c>
      <c r="BP6" s="63"/>
      <c r="BQ6" s="55"/>
      <c r="BR6" s="55"/>
      <c r="BS6" s="55">
        <f>IF(CEIC!EX13="","",CEIC!EX13)</f>
        <v>9.223864071853475</v>
      </c>
      <c r="BT6" s="58">
        <f t="shared" ref="BT6:BT64" ca="1" si="24">(BS6-BS$2)/BS$3</f>
        <v>1.6664239972444841</v>
      </c>
      <c r="BU6" s="61">
        <f t="shared" ref="BU6:BU65" ca="1" si="25">$DE$5*BJ6+$DF$5*BI6+$DG$5*BH6+$DH$5*BG6+$DI$5*BF6+$DJ$5*BE6+$DK$5*BD6+$DL$5*BC6+$DM$5*BB6+$DN$5*BA6+$DO$5*AZ6+$DP$5*AY6+$DQ$5*AX6</f>
        <v>0.99373897284524315</v>
      </c>
      <c r="BV6" s="107"/>
      <c r="BW6" s="53"/>
      <c r="BX6" s="58">
        <f t="shared" ca="1" si="21"/>
        <v>-0.88879924129889964</v>
      </c>
      <c r="BY6" s="62">
        <f t="shared" ref="BY6:BY64" ca="1" si="26">BS$2+$BS$3*BX6</f>
        <v>5.6429371039988565</v>
      </c>
      <c r="BZ6" s="53">
        <f t="shared" ref="BZ6:BZ62" ca="1" si="27">BS6-BY6</f>
        <v>3.5809269678546185</v>
      </c>
      <c r="CA6" s="55"/>
      <c r="CC6" s="48" t="s">
        <v>0</v>
      </c>
      <c r="CD6" s="58">
        <f ca="1"/>
        <v>0.49690932693604667</v>
      </c>
      <c r="CE6" s="58">
        <f ca="1"/>
        <v>0.53327796033125863</v>
      </c>
      <c r="CF6" s="58">
        <f ca="1"/>
        <v>0.42878494411533152</v>
      </c>
      <c r="CG6" s="58">
        <f ca="1"/>
        <v>0.36242742075032774</v>
      </c>
      <c r="CH6" s="59">
        <f ca="1"/>
        <v>0.44490157224382704</v>
      </c>
      <c r="CI6" s="59">
        <f ca="1"/>
        <v>0.34763102073591118</v>
      </c>
      <c r="CJ6" s="59">
        <f ca="1"/>
        <v>0.47426353772183921</v>
      </c>
      <c r="CK6" s="59">
        <f ca="1"/>
        <v>0.47944678054713591</v>
      </c>
      <c r="CL6" s="61">
        <f ca="1"/>
        <v>0.31259772878790265</v>
      </c>
      <c r="CM6" s="61">
        <f ca="1"/>
        <v>0.62252508261054973</v>
      </c>
      <c r="CN6" s="61">
        <f ca="1"/>
        <v>0.46939622663316422</v>
      </c>
      <c r="CO6" s="61">
        <f ca="1"/>
        <v>0.3782346860004478</v>
      </c>
      <c r="CP6" s="61">
        <f ca="1"/>
        <v>0.38344241208445873</v>
      </c>
      <c r="CQ6" s="61"/>
      <c r="CT6" s="58"/>
      <c r="CU6" s="58"/>
      <c r="CV6" s="58"/>
      <c r="CW6" s="58"/>
      <c r="DD6" s="48" t="s">
        <v>0</v>
      </c>
      <c r="DE6" s="58">
        <f ca="1"/>
        <v>0.43671772589955982</v>
      </c>
      <c r="DF6" s="58">
        <f ca="1"/>
        <v>0.46868095542548888</v>
      </c>
      <c r="DG6" s="58">
        <f ca="1"/>
        <v>0.37684538313791394</v>
      </c>
      <c r="DH6" s="58">
        <f ca="1"/>
        <v>0.31852587668191806</v>
      </c>
      <c r="DI6" s="59">
        <f ca="1"/>
        <v>0.39100977250215563</v>
      </c>
      <c r="DJ6" s="59">
        <f ca="1"/>
        <v>0.3055217936117931</v>
      </c>
      <c r="DK6" s="59">
        <f ca="1"/>
        <v>0.41681506553331099</v>
      </c>
      <c r="DL6" s="59">
        <f ca="1"/>
        <v>0.42137045199266016</v>
      </c>
      <c r="DM6" s="61">
        <f ca="1"/>
        <v>0.27473215300543202</v>
      </c>
      <c r="DN6" s="61">
        <f ca="1"/>
        <v>0.54711739880081767</v>
      </c>
      <c r="DO6" s="61">
        <f ca="1"/>
        <v>0.41253734137989534</v>
      </c>
      <c r="DP6" s="61">
        <f ca="1"/>
        <v>0.33241837689979387</v>
      </c>
      <c r="DQ6" s="61">
        <f ca="1"/>
        <v>0.33699528091272613</v>
      </c>
      <c r="DX6" s="59"/>
      <c r="DY6" s="48" t="s">
        <v>0</v>
      </c>
      <c r="DZ6" s="58">
        <f ca="1"/>
        <v>0.3097143004605839</v>
      </c>
      <c r="EA6" s="58">
        <f ca="1"/>
        <v>0.3267423914938839</v>
      </c>
      <c r="EB6" s="58">
        <f ca="1"/>
        <v>0.43540118189720567</v>
      </c>
      <c r="EC6" s="58">
        <f ca="1"/>
        <v>0.31314915222193712</v>
      </c>
    </row>
    <row r="7" spans="1:134" x14ac:dyDescent="0.3">
      <c r="A7" s="57">
        <v>38412</v>
      </c>
      <c r="B7" s="58">
        <f>IF(CEIC!E22="","",CEIC!E22)</f>
        <v>14.617940199335559</v>
      </c>
      <c r="C7" s="58">
        <f>IF(CEIC!F22="","",CEIC!F22)</f>
        <v>14.822857043593062</v>
      </c>
      <c r="D7" s="58">
        <f>IF(CEIC!G22="","",CEIC!G22)</f>
        <v>-5.9991056379209518</v>
      </c>
      <c r="E7" s="58">
        <f>IF(CEIC!H22="","",CEIC!H22)</f>
        <v>21.871932098399601</v>
      </c>
      <c r="F7" s="58">
        <f>IF(CEIC!I22="","",CEIC!I22)</f>
        <v>25.68147371680395</v>
      </c>
      <c r="G7" s="58">
        <f>IF(CEIC!J22="","",CEIC!J22)</f>
        <v>20.092774186946809</v>
      </c>
      <c r="H7" s="58">
        <f>IF(CEIC!K22="","",CEIC!K22)</f>
        <v>17.89561387847408</v>
      </c>
      <c r="I7" s="58" t="str">
        <f>IF(CEIC!L22="","",CEIC!L22)</f>
        <v/>
      </c>
      <c r="J7" s="58">
        <f>IF(CEIC!M22="","",CEIC!M22)</f>
        <v>15.792084377610704</v>
      </c>
      <c r="K7" s="58">
        <f>IF(CEIC!N22="","",CEIC!N22)</f>
        <v>29.149179702403661</v>
      </c>
      <c r="L7" s="58">
        <f>IF(CEIC!O22="","",CEIC!O22)</f>
        <v>53.958177744585512</v>
      </c>
      <c r="M7" s="103"/>
      <c r="N7" s="103"/>
      <c r="O7" s="59"/>
      <c r="Q7" s="58">
        <f t="shared" ca="1" si="9"/>
        <v>3.4046014256984565</v>
      </c>
      <c r="R7" s="58">
        <f t="shared" ca="1" si="10"/>
        <v>1.0997598577374399</v>
      </c>
      <c r="S7" s="58">
        <f t="shared" ca="1" si="11"/>
        <v>-0.72754600247056267</v>
      </c>
      <c r="T7" s="58">
        <f t="shared" ca="1" si="12"/>
        <v>1.3496839895244146</v>
      </c>
      <c r="U7" s="58">
        <f t="shared" ca="1" si="13"/>
        <v>4.6259513916669359</v>
      </c>
      <c r="V7" s="58">
        <f t="shared" ca="1" si="14"/>
        <v>2.1221162674254259</v>
      </c>
      <c r="W7" s="58">
        <f t="shared" ca="1" si="15"/>
        <v>0.72418929155532374</v>
      </c>
      <c r="X7" s="58"/>
      <c r="Y7" s="58">
        <f t="shared" ca="1" si="16"/>
        <v>0.15625437005320536</v>
      </c>
      <c r="Z7" s="58">
        <f t="shared" ca="1" si="17"/>
        <v>2.2211900408724214</v>
      </c>
      <c r="AA7" s="58">
        <f t="shared" ca="1" si="18"/>
        <v>3.0235535693500055</v>
      </c>
      <c r="AB7" s="58"/>
      <c r="AC7" s="58"/>
      <c r="AD7" s="60"/>
      <c r="AE7" s="57">
        <v>38412</v>
      </c>
      <c r="AF7" s="58">
        <f t="shared" ref="AF7:AF38" ca="1" si="28">IF(OR(Q7="",Q6="",Q5=""),"",AVERAGE(Q5:Q7))</f>
        <v>2.5051804068700156</v>
      </c>
      <c r="AG7" s="58">
        <f t="shared" ref="AG7:AG38" ca="1" si="29">IF(OR(R7="",R6="",R5=""),"",AVERAGE(R5:R7))</f>
        <v>0.54061138952258148</v>
      </c>
      <c r="AH7" s="58">
        <f t="shared" ref="AH7:AH38" ca="1" si="30">IF(OR(S7="",S6="",S5=""),"",AVERAGE(S5:S7))</f>
        <v>-0.76515888948078603</v>
      </c>
      <c r="AI7" s="58">
        <f t="shared" ref="AI7:AI38" ca="1" si="31">IF(OR(T7="",T6="",T5=""),"",AVERAGE(T5:T7))</f>
        <v>1.3252135779765679</v>
      </c>
      <c r="AJ7" s="58">
        <f t="shared" ref="AJ7:AJ38" ca="1" si="32">IF(OR(U7="",U6="",U5=""),"",AVERAGE(U5:U7))</f>
        <v>4.7074584158400823</v>
      </c>
      <c r="AK7" s="58">
        <f t="shared" ref="AK7:AK38" ca="1" si="33">IF(OR(V7="",V6="",V5=""),"",AVERAGE(V5:V7))</f>
        <v>1.360727954568165</v>
      </c>
      <c r="AL7" s="58">
        <f t="shared" ref="AL7:AL38" ca="1" si="34">IF(OR(W7="",W6="",W5=""),"",AVERAGE(W5:W7))</f>
        <v>0.77291414669898828</v>
      </c>
      <c r="AM7" s="58"/>
      <c r="AN7" s="58">
        <f t="shared" ref="AN7:AN38" ca="1" si="35">IF(OR(Y7="",Y6="",Y5=""),"",AVERAGE(Y5:Y7))</f>
        <v>0.23126874402205333</v>
      </c>
      <c r="AO7" s="58">
        <f t="shared" ref="AO7:AO38" ca="1" si="36">IF(OR(Z7="",Z6="",Z5=""),"",AVERAGE(Z5:Z7))</f>
        <v>2.9436423082378087</v>
      </c>
      <c r="AP7" s="58">
        <f t="shared" ref="AP7:AP38" ca="1" si="37">IF(OR(AA7="",AA6="",AA5=""),"",AVERAGE(AA5:AA7))</f>
        <v>3.0792443749854788</v>
      </c>
      <c r="AQ7" s="58"/>
      <c r="AR7" s="58"/>
      <c r="AS7" s="58"/>
      <c r="AT7" s="57">
        <v>38596</v>
      </c>
      <c r="AU7" s="58">
        <f>IF(CEIC!EN14="","",CEIC!EN14)</f>
        <v>8.9025896651793879</v>
      </c>
      <c r="AV7" s="58">
        <f t="shared" ca="1" si="22"/>
        <v>1.6588140058250047</v>
      </c>
      <c r="AW7" s="57">
        <v>38596</v>
      </c>
      <c r="AX7" s="58">
        <f ca="1">AVERAGE(OFFSET(Q$5,3*ROWS(Q$5:Q7)-3,,3))</f>
        <v>-0.11814992921395982</v>
      </c>
      <c r="AY7" s="58">
        <f ca="1">AVERAGE(OFFSET(R$5,3*ROWS(R$5:R7)-3,,3))</f>
        <v>0.53512282157480728</v>
      </c>
      <c r="AZ7" s="58">
        <f ca="1">AVERAGE(OFFSET(S$5,3*ROWS(S$5:S7)-3,,3))</f>
        <v>-0.86463135815861569</v>
      </c>
      <c r="BA7" s="58">
        <f ca="1">AVERAGE(OFFSET(T$5,3*ROWS(T$5:T7)-3,,3))</f>
        <v>1.2966232433260207</v>
      </c>
      <c r="BB7" s="58">
        <f ca="1">AVERAGE(OFFSET(U$5,3*ROWS(U$5:U7)-3,,3))</f>
        <v>6.072747869760529</v>
      </c>
      <c r="BC7" s="58">
        <f ca="1">AVERAGE(OFFSET(V$5,3*ROWS(V$5:V7)-3,,3))</f>
        <v>0.7478244480794457</v>
      </c>
      <c r="BD7" s="58">
        <f ca="1">AVERAGE(OFFSET(W$5,3*ROWS(W$5:W7)-3,,3))</f>
        <v>0.63813684149654371</v>
      </c>
      <c r="BE7" s="58"/>
      <c r="BF7" s="58">
        <f ca="1">AVERAGE(OFFSET(Y$5,3*ROWS(Y$5:Y7)-3,,3))</f>
        <v>0.83843581610063733</v>
      </c>
      <c r="BG7" s="58">
        <f ca="1">AVERAGE(OFFSET(Z$5,3*ROWS(Z$5:Z7)-3,,3))</f>
        <v>2.3962820157070683</v>
      </c>
      <c r="BH7" s="58">
        <f ca="1">AVERAGE(OFFSET(AA$5,3*ROWS(AA$5:AA7)-3,,3))</f>
        <v>2.6191064158263644</v>
      </c>
      <c r="BI7" s="58"/>
      <c r="BJ7" s="58"/>
      <c r="BK7" s="61">
        <f t="shared" ca="1" si="23"/>
        <v>0.96963977236384213</v>
      </c>
      <c r="BL7" s="78"/>
      <c r="BM7" s="53"/>
      <c r="BN7" s="58">
        <f t="shared" ca="1" si="19"/>
        <v>0</v>
      </c>
      <c r="BO7" s="62">
        <f t="shared" ca="1" si="20"/>
        <v>6.6707793244966433</v>
      </c>
      <c r="BP7" s="63"/>
      <c r="BQ7" s="55"/>
      <c r="BR7" s="55"/>
      <c r="BS7" s="55">
        <f>IF(CEIC!EX14="","",CEIC!EX14)</f>
        <v>8.4437152732719198</v>
      </c>
      <c r="BT7" s="58">
        <f t="shared" ca="1" si="24"/>
        <v>1.109737318752519</v>
      </c>
      <c r="BU7" s="61">
        <f t="shared" ca="1" si="25"/>
        <v>1.5198224006830048</v>
      </c>
      <c r="BV7" s="107"/>
      <c r="BW7" s="53"/>
      <c r="BX7" s="58">
        <f t="shared" ca="1" si="21"/>
        <v>-0.64540668472742801</v>
      </c>
      <c r="BY7" s="62">
        <f t="shared" ca="1" si="26"/>
        <v>5.9840309686972333</v>
      </c>
      <c r="BZ7" s="53">
        <f t="shared" ca="1" si="27"/>
        <v>2.4596843045746866</v>
      </c>
      <c r="CA7" s="55"/>
      <c r="CC7" s="48" t="s">
        <v>100</v>
      </c>
      <c r="CD7" s="65">
        <f ca="1"/>
        <v>0.74834038067050335</v>
      </c>
      <c r="CE7" s="58">
        <f ca="1"/>
        <v>0.67304332311753046</v>
      </c>
      <c r="CF7" s="66" t="e">
        <f ca="1"/>
        <v>#N/A</v>
      </c>
      <c r="CG7" s="66" t="e">
        <f ca="1"/>
        <v>#N/A</v>
      </c>
      <c r="CH7" s="59" t="e">
        <f ca="1"/>
        <v>#N/A</v>
      </c>
      <c r="CI7" s="59" t="e">
        <f ca="1"/>
        <v>#N/A</v>
      </c>
      <c r="CJ7" s="59" t="e">
        <f ca="1"/>
        <v>#N/A</v>
      </c>
      <c r="CK7" s="59" t="e">
        <f ca="1"/>
        <v>#N/A</v>
      </c>
      <c r="CL7" s="66" t="e">
        <f ca="1"/>
        <v>#N/A</v>
      </c>
      <c r="CM7" s="66" t="e">
        <f ca="1"/>
        <v>#N/A</v>
      </c>
      <c r="CN7" s="66" t="e">
        <f ca="1"/>
        <v>#N/A</v>
      </c>
      <c r="CO7" s="66" t="e">
        <f ca="1"/>
        <v>#N/A</v>
      </c>
      <c r="CP7" s="66" t="e">
        <f ca="1"/>
        <v>#N/A</v>
      </c>
      <c r="CQ7" s="66"/>
      <c r="CT7" s="65"/>
      <c r="CU7" s="58"/>
      <c r="CV7" s="66"/>
      <c r="CW7" s="66"/>
      <c r="DD7" s="48" t="s">
        <v>100</v>
      </c>
      <c r="DE7" s="65">
        <f ca="1"/>
        <v>0.80561583739433795</v>
      </c>
      <c r="DF7" s="58">
        <f ca="1"/>
        <v>0.59151626578665539</v>
      </c>
      <c r="DG7" s="66" t="e">
        <f ca="1"/>
        <v>#N/A</v>
      </c>
      <c r="DH7" s="66" t="e">
        <f ca="1"/>
        <v>#N/A</v>
      </c>
      <c r="DI7" s="59" t="e">
        <f ca="1"/>
        <v>#N/A</v>
      </c>
      <c r="DJ7" s="59" t="e">
        <f ca="1"/>
        <v>#N/A</v>
      </c>
      <c r="DK7" s="59" t="e">
        <f ca="1"/>
        <v>#N/A</v>
      </c>
      <c r="DL7" s="59" t="e">
        <f ca="1"/>
        <v>#N/A</v>
      </c>
      <c r="DM7" s="66" t="e">
        <f ca="1"/>
        <v>#N/A</v>
      </c>
      <c r="DN7" s="66" t="e">
        <f ca="1"/>
        <v>#N/A</v>
      </c>
      <c r="DO7" s="66" t="e">
        <f ca="1"/>
        <v>#N/A</v>
      </c>
      <c r="DP7" s="66" t="e">
        <f ca="1"/>
        <v>#N/A</v>
      </c>
      <c r="DQ7" s="66" t="e">
        <f ca="1"/>
        <v>#N/A</v>
      </c>
      <c r="DX7" s="59"/>
      <c r="DY7" s="48" t="s">
        <v>100</v>
      </c>
      <c r="DZ7" s="65">
        <f ca="1"/>
        <v>0.1851423991001386</v>
      </c>
      <c r="EA7" s="58">
        <f ca="1"/>
        <v>0.95831464999030813</v>
      </c>
      <c r="EB7" s="66" t="e">
        <f ca="1"/>
        <v>#N/A</v>
      </c>
      <c r="EC7" s="66" t="e">
        <f ca="1"/>
        <v>#N/A</v>
      </c>
    </row>
    <row r="8" spans="1:134" x14ac:dyDescent="0.3">
      <c r="A8" s="57">
        <v>38443</v>
      </c>
      <c r="B8" s="58">
        <f>IF(CEIC!E23="","",CEIC!E23)</f>
        <v>3.8050159189587012</v>
      </c>
      <c r="C8" s="58">
        <f>IF(CEIC!F23="","",CEIC!F23)</f>
        <v>12.291714358004313</v>
      </c>
      <c r="D8" s="58">
        <f>IF(CEIC!G23="","",CEIC!G23)</f>
        <v>9.0240658806680134</v>
      </c>
      <c r="E8" s="58">
        <f>IF(CEIC!H23="","",CEIC!H23)</f>
        <v>27.777032300466914</v>
      </c>
      <c r="F8" s="58">
        <f>IF(CEIC!I23="","",CEIC!I23)</f>
        <v>25.49484947665437</v>
      </c>
      <c r="G8" s="58">
        <f>IF(CEIC!J23="","",CEIC!J23)</f>
        <v>10.957460113272944</v>
      </c>
      <c r="H8" s="58">
        <f>IF(CEIC!K23="","",CEIC!K23)</f>
        <v>-9.0904773213013534</v>
      </c>
      <c r="I8" s="58" t="str">
        <f>IF(CEIC!L23="","",CEIC!L23)</f>
        <v/>
      </c>
      <c r="J8" s="58">
        <f>IF(CEIC!M23="","",CEIC!M23)</f>
        <v>16.431525176356111</v>
      </c>
      <c r="K8" s="58">
        <f>IF(CEIC!N23="","",CEIC!N23)</f>
        <v>36.09782030834662</v>
      </c>
      <c r="L8" s="58">
        <f>IF(CEIC!O23="","",CEIC!O23)</f>
        <v>62.244167740088741</v>
      </c>
      <c r="M8" s="103"/>
      <c r="N8" s="103"/>
      <c r="O8" s="59"/>
      <c r="Q8" s="58">
        <f t="shared" ca="1" si="9"/>
        <v>0.25415521560224891</v>
      </c>
      <c r="R8" s="58">
        <f t="shared" ca="1" si="10"/>
        <v>0.91474245785538599</v>
      </c>
      <c r="S8" s="58">
        <f t="shared" ca="1" si="11"/>
        <v>-6.1448092267741969E-3</v>
      </c>
      <c r="T8" s="58">
        <f t="shared" ca="1" si="12"/>
        <v>1.7389444851748261</v>
      </c>
      <c r="U8" s="58">
        <f t="shared" ca="1" si="13"/>
        <v>4.5695894135228432</v>
      </c>
      <c r="V8" s="58">
        <f t="shared" ca="1" si="14"/>
        <v>0.65973452594149096</v>
      </c>
      <c r="W8" s="58">
        <f t="shared" ca="1" si="15"/>
        <v>-0.21863188570160938</v>
      </c>
      <c r="X8" s="58"/>
      <c r="Y8" s="58">
        <f t="shared" ca="1" si="16"/>
        <v>0.17895316350751467</v>
      </c>
      <c r="Z8" s="58">
        <f t="shared" ca="1" si="17"/>
        <v>2.7589251183004824</v>
      </c>
      <c r="AA8" s="58">
        <f t="shared" ca="1" si="18"/>
        <v>3.4834340924583769</v>
      </c>
      <c r="AB8" s="58"/>
      <c r="AC8" s="58"/>
      <c r="AD8" s="60"/>
      <c r="AE8" s="57">
        <v>38443</v>
      </c>
      <c r="AF8" s="58">
        <f t="shared" ca="1" si="28"/>
        <v>1.860180685125763</v>
      </c>
      <c r="AG8" s="58">
        <f t="shared" ca="1" si="29"/>
        <v>0.66475106203169743</v>
      </c>
      <c r="AH8" s="58">
        <f t="shared" ca="1" si="30"/>
        <v>-0.52554414117394288</v>
      </c>
      <c r="AI8" s="58">
        <f t="shared" ca="1" si="31"/>
        <v>1.413868646762614</v>
      </c>
      <c r="AJ8" s="58">
        <f t="shared" ca="1" si="32"/>
        <v>4.5793960156796523</v>
      </c>
      <c r="AK8" s="58">
        <f t="shared" ca="1" si="33"/>
        <v>1.1761747284228843</v>
      </c>
      <c r="AL8" s="58">
        <f t="shared" ca="1" si="34"/>
        <v>0.39934378551035038</v>
      </c>
      <c r="AM8" s="58"/>
      <c r="AN8" s="58">
        <f t="shared" ca="1" si="35"/>
        <v>0.27966149090577003</v>
      </c>
      <c r="AO8" s="58">
        <f t="shared" ca="1" si="36"/>
        <v>2.4020426186823269</v>
      </c>
      <c r="AP8" s="58">
        <f t="shared" ca="1" si="37"/>
        <v>3.1282181227455688</v>
      </c>
      <c r="AQ8" s="58"/>
      <c r="AR8" s="58"/>
      <c r="AT8" s="57">
        <v>38687</v>
      </c>
      <c r="AU8" s="58">
        <f>IF(CEIC!EN15="","",CEIC!EN15)</f>
        <v>9.6132071925325597</v>
      </c>
      <c r="AV8" s="58">
        <f t="shared" ca="1" si="22"/>
        <v>2.1869871599997306</v>
      </c>
      <c r="AW8" s="57">
        <v>38687</v>
      </c>
      <c r="AX8" s="58">
        <f ca="1">AVERAGE(OFFSET(Q$5,3*ROWS(Q$5:Q8)-3,,3))</f>
        <v>0.18652703720325334</v>
      </c>
      <c r="AY8" s="58">
        <f ca="1">AVERAGE(OFFSET(R$5,3*ROWS(R$5:R8)-3,,3))</f>
        <v>0.10154408000583399</v>
      </c>
      <c r="AZ8" s="58">
        <f ca="1">AVERAGE(OFFSET(S$5,3*ROWS(S$5:S8)-3,,3))</f>
        <v>-0.34089548957865085</v>
      </c>
      <c r="BA8" s="58">
        <f ca="1">AVERAGE(OFFSET(T$5,3*ROWS(T$5:T8)-3,,3))</f>
        <v>0.69872378580568884</v>
      </c>
      <c r="BB8" s="58">
        <f ca="1">AVERAGE(OFFSET(U$5,3*ROWS(U$5:U8)-3,,3))</f>
        <v>4.961810757912013</v>
      </c>
      <c r="BC8" s="58">
        <f ca="1">AVERAGE(OFFSET(V$5,3*ROWS(V$5:V8)-3,,3))</f>
        <v>0.9307980820325974</v>
      </c>
      <c r="BD8" s="58">
        <f ca="1">AVERAGE(OFFSET(W$5,3*ROWS(W$5:W8)-3,,3))</f>
        <v>0.42623691729802071</v>
      </c>
      <c r="BE8" s="58"/>
      <c r="BF8" s="58">
        <f ca="1">AVERAGE(OFFSET(Y$5,3*ROWS(Y$5:Y8)-3,,3))</f>
        <v>0.91909654509809169</v>
      </c>
      <c r="BG8" s="58">
        <f ca="1">AVERAGE(OFFSET(Z$5,3*ROWS(Z$5:Z8)-3,,3))</f>
        <v>1.5314123964751112</v>
      </c>
      <c r="BH8" s="58">
        <f ca="1">AVERAGE(OFFSET(AA$5,3*ROWS(AA$5:AA8)-3,,3))</f>
        <v>1.3554853005017284</v>
      </c>
      <c r="BI8" s="58"/>
      <c r="BJ8" s="58"/>
      <c r="BK8" s="61">
        <f t="shared" ca="1" si="23"/>
        <v>1.2368562413580828</v>
      </c>
      <c r="BL8" s="78"/>
      <c r="BM8" s="53"/>
      <c r="BN8" s="58">
        <f t="shared" ca="1" si="19"/>
        <v>0</v>
      </c>
      <c r="BO8" s="62">
        <f t="shared" ca="1" si="20"/>
        <v>6.6707793244966433</v>
      </c>
      <c r="BP8" s="63"/>
      <c r="BQ8" s="55"/>
      <c r="BR8" s="55"/>
      <c r="BS8" s="55">
        <f>IF(CEIC!EX15="","",CEIC!EX15)</f>
        <v>8.9734314724429751</v>
      </c>
      <c r="BT8" s="58">
        <f t="shared" ca="1" si="24"/>
        <v>1.4877241233160541</v>
      </c>
      <c r="BU8" s="61">
        <f t="shared" ca="1" si="25"/>
        <v>1.6424032747778294</v>
      </c>
      <c r="BV8" s="107"/>
      <c r="BW8" s="53"/>
      <c r="BX8" s="58">
        <f t="shared" ca="1" si="21"/>
        <v>-0.26629706189303243</v>
      </c>
      <c r="BY8" s="62">
        <f t="shared" ca="1" si="26"/>
        <v>6.5153207017049706</v>
      </c>
      <c r="BZ8" s="53">
        <f t="shared" ca="1" si="27"/>
        <v>2.4581107707380045</v>
      </c>
      <c r="CA8" s="55"/>
      <c r="CC8" s="48" t="s">
        <v>10</v>
      </c>
      <c r="CD8" s="58">
        <f ca="1"/>
        <v>3.4311013912561421</v>
      </c>
      <c r="CE8" s="58">
        <f ca="1"/>
        <v>15</v>
      </c>
      <c r="CF8" s="66" t="e">
        <f ca="1"/>
        <v>#N/A</v>
      </c>
      <c r="CG8" s="66" t="e">
        <f ca="1"/>
        <v>#N/A</v>
      </c>
      <c r="CH8" s="59" t="e">
        <f ca="1"/>
        <v>#N/A</v>
      </c>
      <c r="CI8" s="59" t="e">
        <f ca="1"/>
        <v>#N/A</v>
      </c>
      <c r="CJ8" s="59" t="e">
        <f ca="1"/>
        <v>#N/A</v>
      </c>
      <c r="CK8" s="59" t="e">
        <f ca="1"/>
        <v>#N/A</v>
      </c>
      <c r="CL8" s="66" t="e">
        <f ca="1"/>
        <v>#N/A</v>
      </c>
      <c r="CM8" s="66" t="e">
        <f ca="1"/>
        <v>#N/A</v>
      </c>
      <c r="CN8" s="66" t="e">
        <f ca="1"/>
        <v>#N/A</v>
      </c>
      <c r="CO8" s="66" t="e">
        <f ca="1"/>
        <v>#N/A</v>
      </c>
      <c r="CP8" s="66" t="e">
        <f ca="1"/>
        <v>#N/A</v>
      </c>
      <c r="CQ8" s="66"/>
      <c r="CT8" s="58"/>
      <c r="CU8" s="58"/>
      <c r="CV8" s="66"/>
      <c r="CW8" s="66"/>
      <c r="DD8" s="48" t="s">
        <v>10</v>
      </c>
      <c r="DE8" s="58">
        <f ca="1"/>
        <v>4.7820600351107467</v>
      </c>
      <c r="DF8" s="58">
        <f ca="1"/>
        <v>15</v>
      </c>
      <c r="DG8" s="66" t="e">
        <f ca="1"/>
        <v>#N/A</v>
      </c>
      <c r="DH8" s="66" t="e">
        <f ca="1"/>
        <v>#N/A</v>
      </c>
      <c r="DI8" s="59" t="e">
        <f ca="1"/>
        <v>#N/A</v>
      </c>
      <c r="DJ8" s="59" t="e">
        <f ca="1"/>
        <v>#N/A</v>
      </c>
      <c r="DK8" s="59" t="e">
        <f ca="1"/>
        <v>#N/A</v>
      </c>
      <c r="DL8" s="59" t="e">
        <f ca="1"/>
        <v>#N/A</v>
      </c>
      <c r="DM8" s="66" t="e">
        <f ca="1"/>
        <v>#N/A</v>
      </c>
      <c r="DN8" s="66" t="e">
        <f ca="1"/>
        <v>#N/A</v>
      </c>
      <c r="DO8" s="66" t="e">
        <f ca="1"/>
        <v>#N/A</v>
      </c>
      <c r="DP8" s="66" t="e">
        <f ca="1"/>
        <v>#N/A</v>
      </c>
      <c r="DQ8" s="66" t="e">
        <f ca="1"/>
        <v>#N/A</v>
      </c>
      <c r="DX8" s="59"/>
      <c r="DY8" s="48" t="s">
        <v>10</v>
      </c>
      <c r="DZ8" s="58">
        <f ca="1"/>
        <v>1.5336559327002139</v>
      </c>
      <c r="EA8" s="58">
        <f ca="1"/>
        <v>27</v>
      </c>
      <c r="EB8" s="66" t="e">
        <f ca="1"/>
        <v>#N/A</v>
      </c>
      <c r="EC8" s="66" t="e">
        <f ca="1"/>
        <v>#N/A</v>
      </c>
    </row>
    <row r="9" spans="1:134" x14ac:dyDescent="0.3">
      <c r="A9" s="57">
        <v>38473</v>
      </c>
      <c r="B9" s="58">
        <f>IF(CEIC!E24="","",CEIC!E24)</f>
        <v>6.2451345422132984</v>
      </c>
      <c r="C9" s="58">
        <f>IF(CEIC!F24="","",CEIC!F24)</f>
        <v>11.135219579934038</v>
      </c>
      <c r="D9" s="58">
        <f>IF(CEIC!G24="","",CEIC!G24)</f>
        <v>7.9325438031519866</v>
      </c>
      <c r="E9" s="58">
        <f>IF(CEIC!H24="","",CEIC!H24)</f>
        <v>27.121600204699202</v>
      </c>
      <c r="F9" s="58">
        <f>IF(CEIC!I24="","",CEIC!I24)</f>
        <v>27.243734301733326</v>
      </c>
      <c r="G9" s="58">
        <f>IF(CEIC!J24="","",CEIC!J24)</f>
        <v>21.504889435154336</v>
      </c>
      <c r="H9" s="58">
        <f>IF(CEIC!K24="","",CEIC!K24)</f>
        <v>4.5579724605867096</v>
      </c>
      <c r="I9" s="58" t="str">
        <f>IF(CEIC!L24="","",CEIC!L24)</f>
        <v/>
      </c>
      <c r="J9" s="58">
        <f>IF(CEIC!M24="","",CEIC!M24)</f>
        <v>2.3869754167477497</v>
      </c>
      <c r="K9" s="58">
        <f>IF(CEIC!N24="","",CEIC!N24)</f>
        <v>33.774945497232942</v>
      </c>
      <c r="L9" s="58">
        <f>IF(CEIC!O24="","",CEIC!O24)</f>
        <v>63.904372600024772</v>
      </c>
      <c r="M9" s="103"/>
      <c r="N9" s="103"/>
      <c r="O9" s="59"/>
      <c r="Q9" s="58">
        <f t="shared" ca="1" si="9"/>
        <v>0.96510650588074642</v>
      </c>
      <c r="R9" s="58">
        <f t="shared" ca="1" si="10"/>
        <v>0.83020686133054411</v>
      </c>
      <c r="S9" s="58">
        <f t="shared" ca="1" si="11"/>
        <v>-5.8558863622523966E-2</v>
      </c>
      <c r="T9" s="58">
        <f t="shared" ca="1" si="12"/>
        <v>1.6957388131737976</v>
      </c>
      <c r="U9" s="58">
        <f t="shared" ca="1" si="13"/>
        <v>5.0977662902706395</v>
      </c>
      <c r="V9" s="58">
        <f t="shared" ca="1" si="14"/>
        <v>2.3481677790861806</v>
      </c>
      <c r="W9" s="58">
        <f t="shared" ca="1" si="15"/>
        <v>0.25820810553057461</v>
      </c>
      <c r="X9" s="58"/>
      <c r="Y9" s="58">
        <f t="shared" ca="1" si="16"/>
        <v>-0.31959859418076481</v>
      </c>
      <c r="Z9" s="58">
        <f t="shared" ca="1" si="17"/>
        <v>2.5791645957399116</v>
      </c>
      <c r="AA9" s="58">
        <f t="shared" ca="1" si="18"/>
        <v>3.5755770807879292</v>
      </c>
      <c r="AB9" s="58"/>
      <c r="AC9" s="58"/>
      <c r="AD9" s="60"/>
      <c r="AE9" s="57">
        <v>38473</v>
      </c>
      <c r="AF9" s="58">
        <f t="shared" ca="1" si="28"/>
        <v>1.5412877157271507</v>
      </c>
      <c r="AG9" s="58">
        <f t="shared" ca="1" si="29"/>
        <v>0.94823639230779</v>
      </c>
      <c r="AH9" s="58">
        <f t="shared" ca="1" si="30"/>
        <v>-0.26408322510662025</v>
      </c>
      <c r="AI9" s="58">
        <f t="shared" ca="1" si="31"/>
        <v>1.5947890959576796</v>
      </c>
      <c r="AJ9" s="58">
        <f t="shared" ca="1" si="32"/>
        <v>4.7644356984868059</v>
      </c>
      <c r="AK9" s="58">
        <f t="shared" ca="1" si="33"/>
        <v>1.7100061908176993</v>
      </c>
      <c r="AL9" s="58">
        <f t="shared" ca="1" si="34"/>
        <v>0.254588503794763</v>
      </c>
      <c r="AM9" s="58"/>
      <c r="AN9" s="58">
        <f t="shared" ca="1" si="35"/>
        <v>5.2029797933184074E-3</v>
      </c>
      <c r="AO9" s="58">
        <f t="shared" ca="1" si="36"/>
        <v>2.5197599183042718</v>
      </c>
      <c r="AP9" s="58">
        <f t="shared" ca="1" si="37"/>
        <v>3.3608549141987702</v>
      </c>
      <c r="AQ9" s="58"/>
      <c r="AR9" s="58"/>
      <c r="AT9" s="57">
        <v>38777</v>
      </c>
      <c r="AU9" s="58">
        <f>IF(CEIC!EN16="","",CEIC!EN16)</f>
        <v>9.9361957573964457</v>
      </c>
      <c r="AV9" s="58">
        <f t="shared" ca="1" si="22"/>
        <v>2.4270514456386389</v>
      </c>
      <c r="AW9" s="57">
        <v>38777</v>
      </c>
      <c r="AX9" s="58">
        <f ca="1">AVERAGE(OFFSET(Q$5,3*ROWS(Q$5:Q9)-3,,3))</f>
        <v>1.0617683177022217</v>
      </c>
      <c r="AY9" s="58">
        <f ca="1">AVERAGE(OFFSET(R$5,3*ROWS(R$5:R9)-3,,3))</f>
        <v>0.82930222487047855</v>
      </c>
      <c r="AZ9" s="58">
        <f ca="1">AVERAGE(OFFSET(S$5,3*ROWS(S$5:S9)-3,,3))</f>
        <v>4.5070503376553807E-2</v>
      </c>
      <c r="BA9" s="58">
        <f ca="1">AVERAGE(OFFSET(T$5,3*ROWS(T$5:T9)-3,,3))</f>
        <v>1.0734047297747877</v>
      </c>
      <c r="BB9" s="58">
        <f ca="1">AVERAGE(OFFSET(U$5,3*ROWS(U$5:U9)-3,,3))</f>
        <v>5.5208521359101326</v>
      </c>
      <c r="BC9" s="58">
        <f ca="1">AVERAGE(OFFSET(V$5,3*ROWS(V$5:V9)-3,,3))</f>
        <v>1.5107623195281636</v>
      </c>
      <c r="BD9" s="58">
        <f ca="1">AVERAGE(OFFSET(W$5,3*ROWS(W$5:W9)-3,,3))</f>
        <v>0.74269492745374566</v>
      </c>
      <c r="BE9" s="58"/>
      <c r="BF9" s="58">
        <f ca="1">AVERAGE(OFFSET(Y$5,3*ROWS(Y$5:Y9)-3,,3))</f>
        <v>-0.23164234271939513</v>
      </c>
      <c r="BG9" s="58">
        <f ca="1">AVERAGE(OFFSET(Z$5,3*ROWS(Z$5:Z9)-3,,3))</f>
        <v>0.95268656070007751</v>
      </c>
      <c r="BH9" s="58">
        <f ca="1">AVERAGE(OFFSET(AA$5,3*ROWS(AA$5:AA9)-3,,3))</f>
        <v>0.84692682468573344</v>
      </c>
      <c r="BI9" s="58"/>
      <c r="BJ9" s="58"/>
      <c r="BK9" s="61">
        <f t="shared" ca="1" si="23"/>
        <v>2.1440827838074226</v>
      </c>
      <c r="BL9" s="78"/>
      <c r="BM9" s="53"/>
      <c r="BN9" s="58">
        <f t="shared" ca="1" si="19"/>
        <v>0</v>
      </c>
      <c r="BO9" s="62">
        <f t="shared" ca="1" si="20"/>
        <v>6.6707793244966433</v>
      </c>
      <c r="BP9" s="63"/>
      <c r="BQ9" s="55"/>
      <c r="BR9" s="55"/>
      <c r="BS9" s="55">
        <f>IF(CEIC!EX16="","",CEIC!EX16)</f>
        <v>10.358047736675866</v>
      </c>
      <c r="BT9" s="58">
        <f t="shared" ca="1" si="24"/>
        <v>2.4757374747731138</v>
      </c>
      <c r="BU9" s="61">
        <f t="shared" ca="1" si="25"/>
        <v>2.7931816859277356</v>
      </c>
      <c r="BV9" s="107"/>
      <c r="BW9" s="53"/>
      <c r="BX9" s="58">
        <f t="shared" ca="1" si="21"/>
        <v>-0.29667638357740778</v>
      </c>
      <c r="BY9" s="62">
        <f t="shared" ca="1" si="26"/>
        <v>6.4727466789566783</v>
      </c>
      <c r="BZ9" s="53">
        <f t="shared" ca="1" si="27"/>
        <v>3.8853010577191878</v>
      </c>
      <c r="CA9" s="55"/>
      <c r="CC9" s="48" t="s">
        <v>11</v>
      </c>
      <c r="CD9" s="58">
        <f ca="1"/>
        <v>20.205190278103352</v>
      </c>
      <c r="CE9" s="58">
        <f ca="1"/>
        <v>6.7948097218963284</v>
      </c>
      <c r="CF9" s="66" t="e">
        <f ca="1"/>
        <v>#N/A</v>
      </c>
      <c r="CG9" s="66" t="e">
        <f ca="1"/>
        <v>#N/A</v>
      </c>
      <c r="CH9" s="59" t="e">
        <f ca="1"/>
        <v>#N/A</v>
      </c>
      <c r="CI9" s="59" t="e">
        <f ca="1"/>
        <v>#N/A</v>
      </c>
      <c r="CJ9" s="59" t="e">
        <f ca="1"/>
        <v>#N/A</v>
      </c>
      <c r="CK9" s="59" t="e">
        <f ca="1"/>
        <v>#N/A</v>
      </c>
      <c r="CL9" s="66" t="e">
        <f ca="1"/>
        <v>#N/A</v>
      </c>
      <c r="CM9" s="66" t="e">
        <f ca="1"/>
        <v>#N/A</v>
      </c>
      <c r="CN9" s="66" t="e">
        <f ca="1"/>
        <v>#N/A</v>
      </c>
      <c r="CO9" s="66" t="e">
        <f ca="1"/>
        <v>#N/A</v>
      </c>
      <c r="CP9" s="66" t="e">
        <f ca="1"/>
        <v>#N/A</v>
      </c>
      <c r="CQ9" s="66"/>
      <c r="CT9" s="58"/>
      <c r="CU9" s="58"/>
      <c r="CV9" s="66"/>
      <c r="CW9" s="66"/>
      <c r="DD9" s="48" t="s">
        <v>11</v>
      </c>
      <c r="DE9" s="58">
        <f ca="1"/>
        <v>21.751627609646967</v>
      </c>
      <c r="DF9" s="58">
        <f ca="1"/>
        <v>5.2483723903528361</v>
      </c>
      <c r="DG9" s="66" t="e">
        <f ca="1"/>
        <v>#N/A</v>
      </c>
      <c r="DH9" s="66" t="e">
        <f ca="1"/>
        <v>#N/A</v>
      </c>
      <c r="DI9" s="59" t="e">
        <f ca="1"/>
        <v>#N/A</v>
      </c>
      <c r="DJ9" s="59" t="e">
        <f ca="1"/>
        <v>#N/A</v>
      </c>
      <c r="DK9" s="59" t="e">
        <f ca="1"/>
        <v>#N/A</v>
      </c>
      <c r="DL9" s="59" t="e">
        <f ca="1"/>
        <v>#N/A</v>
      </c>
      <c r="DM9" s="66" t="e">
        <f ca="1"/>
        <v>#N/A</v>
      </c>
      <c r="DN9" s="66" t="e">
        <f ca="1"/>
        <v>#N/A</v>
      </c>
      <c r="DO9" s="66" t="e">
        <f ca="1"/>
        <v>#N/A</v>
      </c>
      <c r="DP9" s="66" t="e">
        <f ca="1"/>
        <v>#N/A</v>
      </c>
      <c r="DQ9" s="66" t="e">
        <f ca="1"/>
        <v>#N/A</v>
      </c>
      <c r="DX9" s="59"/>
      <c r="DY9" s="48" t="s">
        <v>11</v>
      </c>
      <c r="DZ9" s="58">
        <f ca="1"/>
        <v>5.6338357978446822</v>
      </c>
      <c r="EA9" s="58">
        <f ca="1"/>
        <v>24.795908146423265</v>
      </c>
      <c r="EB9" s="66" t="e">
        <f ca="1"/>
        <v>#N/A</v>
      </c>
      <c r="EC9" s="66" t="e">
        <f ca="1"/>
        <v>#N/A</v>
      </c>
    </row>
    <row r="10" spans="1:134" x14ac:dyDescent="0.3">
      <c r="A10" s="57">
        <v>38504</v>
      </c>
      <c r="B10" s="58">
        <f>IF(CEIC!E25="","",CEIC!E25)</f>
        <v>7.9927880350492382</v>
      </c>
      <c r="C10" s="58">
        <f>IF(CEIC!F25="","",CEIC!F25)</f>
        <v>4.8457778526883528</v>
      </c>
      <c r="D10" s="58">
        <f>IF(CEIC!G25="","",CEIC!G25)</f>
        <v>-9.3112438764892271</v>
      </c>
      <c r="E10" s="58">
        <f>IF(CEIC!H25="","",CEIC!H25)</f>
        <v>15.813883978953985</v>
      </c>
      <c r="F10" s="58">
        <f>IF(CEIC!I25="","",CEIC!I25)</f>
        <v>27.857029138541868</v>
      </c>
      <c r="G10" s="58">
        <f>IF(CEIC!J25="","",CEIC!J25)</f>
        <v>10.688322980252956</v>
      </c>
      <c r="H10" s="58">
        <f>IF(CEIC!K25="","",CEIC!K25)</f>
        <v>14.377873063699925</v>
      </c>
      <c r="I10" s="58" t="str">
        <f>IF(CEIC!L25="","",CEIC!L25)</f>
        <v/>
      </c>
      <c r="J10" s="58">
        <f>IF(CEIC!M25="","",CEIC!M25)</f>
        <v>16.9677734375</v>
      </c>
      <c r="K10" s="58">
        <f>IF(CEIC!N25="","",CEIC!N25)</f>
        <v>30.075807514831904</v>
      </c>
      <c r="L10" s="58">
        <f>IF(CEIC!O25="","",CEIC!O25)</f>
        <v>35.402087874268673</v>
      </c>
      <c r="M10" s="103"/>
      <c r="N10" s="103"/>
      <c r="O10" s="59"/>
      <c r="Q10" s="58">
        <f t="shared" ca="1" si="9"/>
        <v>1.4743016301875349</v>
      </c>
      <c r="R10" s="58">
        <f t="shared" ca="1" si="10"/>
        <v>0.37047135858308783</v>
      </c>
      <c r="S10" s="58">
        <f t="shared" ca="1" si="11"/>
        <v>-0.88659234461842573</v>
      </c>
      <c r="T10" s="58">
        <f t="shared" ca="1" si="12"/>
        <v>0.95034126324453227</v>
      </c>
      <c r="U10" s="58">
        <f t="shared" ca="1" si="13"/>
        <v>5.2829861210942397</v>
      </c>
      <c r="V10" s="58">
        <f t="shared" ca="1" si="14"/>
        <v>0.61665103410862809</v>
      </c>
      <c r="W10" s="58">
        <f t="shared" ca="1" si="15"/>
        <v>0.60128892366885744</v>
      </c>
      <c r="X10" s="58"/>
      <c r="Y10" s="58">
        <f t="shared" ca="1" si="16"/>
        <v>0.19798884053003138</v>
      </c>
      <c r="Z10" s="58">
        <f t="shared" ca="1" si="17"/>
        <v>2.2928990709864459</v>
      </c>
      <c r="AA10" s="58">
        <f t="shared" ca="1" si="18"/>
        <v>1.9936724904398944</v>
      </c>
      <c r="AB10" s="58"/>
      <c r="AC10" s="58"/>
      <c r="AD10" s="60"/>
      <c r="AE10" s="57">
        <v>38504</v>
      </c>
      <c r="AF10" s="58">
        <f t="shared" ca="1" si="28"/>
        <v>0.89785445055684343</v>
      </c>
      <c r="AG10" s="58">
        <f t="shared" ca="1" si="29"/>
        <v>0.70514022592300607</v>
      </c>
      <c r="AH10" s="58">
        <f t="shared" ca="1" si="30"/>
        <v>-0.31709867248924128</v>
      </c>
      <c r="AI10" s="58">
        <f t="shared" ca="1" si="31"/>
        <v>1.4616748538643851</v>
      </c>
      <c r="AJ10" s="58">
        <f t="shared" ca="1" si="32"/>
        <v>4.9834472749625744</v>
      </c>
      <c r="AK10" s="58">
        <f t="shared" ca="1" si="33"/>
        <v>1.2081844463787665</v>
      </c>
      <c r="AL10" s="58">
        <f t="shared" ca="1" si="34"/>
        <v>0.21362171449927422</v>
      </c>
      <c r="AM10" s="58"/>
      <c r="AN10" s="58">
        <f t="shared" ca="1" si="35"/>
        <v>1.9114469952260415E-2</v>
      </c>
      <c r="AO10" s="58">
        <f t="shared" ca="1" si="36"/>
        <v>2.5436629283422802</v>
      </c>
      <c r="AP10" s="58">
        <f t="shared" ca="1" si="37"/>
        <v>3.0175612212287337</v>
      </c>
      <c r="AQ10" s="58"/>
      <c r="AR10" s="58"/>
      <c r="AT10" s="57">
        <v>38869</v>
      </c>
      <c r="AU10" s="58">
        <f>IF(CEIC!EN17="","",CEIC!EN17)</f>
        <v>9.3144128513192932</v>
      </c>
      <c r="AV10" s="58">
        <f t="shared" ca="1" si="22"/>
        <v>1.9649054584183152</v>
      </c>
      <c r="AW10" s="57">
        <v>38869</v>
      </c>
      <c r="AX10" s="58">
        <f ca="1">AVERAGE(OFFSET(Q$5,3*ROWS(Q$5:Q10)-3,,3))</f>
        <v>2.150801700981857</v>
      </c>
      <c r="AY10" s="58">
        <f ca="1">AVERAGE(OFFSET(R$5,3*ROWS(R$5:R10)-3,,3))</f>
        <v>1.5949599104159367</v>
      </c>
      <c r="AZ10" s="58">
        <f ca="1">AVERAGE(OFFSET(S$5,3*ROWS(S$5:S10)-3,,3))</f>
        <v>-0.67711054457517006</v>
      </c>
      <c r="BA10" s="58">
        <f ca="1">AVERAGE(OFFSET(T$5,3*ROWS(T$5:T10)-3,,3))</f>
        <v>1.5255351169266296</v>
      </c>
      <c r="BB10" s="58">
        <f ca="1">AVERAGE(OFFSET(U$5,3*ROWS(U$5:U10)-3,,3))</f>
        <v>5.2910650830080099</v>
      </c>
      <c r="BC10" s="58">
        <f ca="1">AVERAGE(OFFSET(V$5,3*ROWS(V$5:V10)-3,,3))</f>
        <v>1.5909917307263151</v>
      </c>
      <c r="BD10" s="58">
        <f ca="1">AVERAGE(OFFSET(W$5,3*ROWS(W$5:W10)-3,,3))</f>
        <v>1.6502767832135674</v>
      </c>
      <c r="BE10" s="58"/>
      <c r="BF10" s="58">
        <f ca="1">AVERAGE(OFFSET(Y$5,3*ROWS(Y$5:Y10)-3,,3))</f>
        <v>2.0078361914575642</v>
      </c>
      <c r="BG10" s="58">
        <f ca="1">AVERAGE(OFFSET(Z$5,3*ROWS(Z$5:Z10)-3,,3))</f>
        <v>1.7983591918520625</v>
      </c>
      <c r="BH10" s="58">
        <f ca="1">AVERAGE(OFFSET(AA$5,3*ROWS(AA$5:AA10)-3,,3))</f>
        <v>0.95715440533349072</v>
      </c>
      <c r="BI10" s="58"/>
      <c r="BJ10" s="58"/>
      <c r="BK10" s="61">
        <f t="shared" ca="1" si="23"/>
        <v>4.5724684075485342</v>
      </c>
      <c r="BL10" s="78"/>
      <c r="BM10" s="53"/>
      <c r="BN10" s="58">
        <f t="shared" ca="1" si="19"/>
        <v>0</v>
      </c>
      <c r="BO10" s="62">
        <f t="shared" ca="1" si="20"/>
        <v>6.6707793244966433</v>
      </c>
      <c r="BP10" s="63"/>
      <c r="BQ10" s="55"/>
      <c r="BR10" s="55"/>
      <c r="BS10" s="55">
        <f>IF(CEIC!EX17="","",CEIC!EX17)</f>
        <v>7.4061130186937714</v>
      </c>
      <c r="BT10" s="58">
        <f t="shared" ca="1" si="24"/>
        <v>0.369340930592856</v>
      </c>
      <c r="BU10" s="61">
        <f t="shared" ca="1" si="25"/>
        <v>4.324501949106244</v>
      </c>
      <c r="BV10" s="107"/>
      <c r="BW10" s="53"/>
      <c r="BX10" s="58">
        <f t="shared" ca="1" si="21"/>
        <v>5.2988264827601994E-3</v>
      </c>
      <c r="BY10" s="62">
        <f t="shared" ca="1" si="26"/>
        <v>6.8959391253217355</v>
      </c>
      <c r="BZ10" s="53">
        <f t="shared" ca="1" si="27"/>
        <v>0.51017389337203589</v>
      </c>
      <c r="CA10" s="55"/>
    </row>
    <row r="11" spans="1:134" x14ac:dyDescent="0.3">
      <c r="A11" s="57">
        <v>38534</v>
      </c>
      <c r="B11" s="58">
        <f>IF(CEIC!E26="","",CEIC!E26)</f>
        <v>1.8619094000795404</v>
      </c>
      <c r="C11" s="58">
        <f>IF(CEIC!F26="","",CEIC!F26)</f>
        <v>-2.250355787476281</v>
      </c>
      <c r="D11" s="58">
        <f>IF(CEIC!G26="","",CEIC!G26)</f>
        <v>-33.003428065907329</v>
      </c>
      <c r="E11" s="58">
        <f>IF(CEIC!H26="","",CEIC!H26)</f>
        <v>7.2251358873114917</v>
      </c>
      <c r="F11" s="58">
        <f>IF(CEIC!I26="","",CEIC!I26)</f>
        <v>29.242381454607631</v>
      </c>
      <c r="G11" s="58">
        <f>IF(CEIC!J26="","",CEIC!J26)</f>
        <v>12.998062072408024</v>
      </c>
      <c r="H11" s="58">
        <f>IF(CEIC!K26="","",CEIC!K26)</f>
        <v>9.607039537126326</v>
      </c>
      <c r="I11" s="58" t="str">
        <f>IF(CEIC!L26="","",CEIC!L26)</f>
        <v/>
      </c>
      <c r="J11" s="58">
        <f>IF(CEIC!M26="","",CEIC!M26)</f>
        <v>101.64364727204548</v>
      </c>
      <c r="K11" s="58">
        <f>IF(CEIC!N26="","",CEIC!N26)</f>
        <v>28.750644440625539</v>
      </c>
      <c r="L11" s="58">
        <f>IF(CEIC!O26="","",CEIC!O26)</f>
        <v>46.201727642276424</v>
      </c>
      <c r="M11" s="103"/>
      <c r="N11" s="103"/>
      <c r="O11" s="59"/>
      <c r="Q11" s="58">
        <f t="shared" ca="1" si="9"/>
        <v>-0.31198696846220214</v>
      </c>
      <c r="R11" s="58">
        <f t="shared" ca="1" si="10"/>
        <v>-0.14823041306889201</v>
      </c>
      <c r="S11" s="58">
        <f t="shared" ca="1" si="11"/>
        <v>-2.0242728885468191</v>
      </c>
      <c r="T11" s="58">
        <f t="shared" ca="1" si="12"/>
        <v>0.38417638461997594</v>
      </c>
      <c r="U11" s="58">
        <f t="shared" ca="1" si="13"/>
        <v>5.7013733407683009</v>
      </c>
      <c r="V11" s="58">
        <f t="shared" ca="1" si="14"/>
        <v>0.98639423600829368</v>
      </c>
      <c r="W11" s="58">
        <f t="shared" ca="1" si="15"/>
        <v>0.43460887917029001</v>
      </c>
      <c r="X11" s="58"/>
      <c r="Y11" s="58">
        <f t="shared" ca="1" si="16"/>
        <v>3.2038029432656994</v>
      </c>
      <c r="Z11" s="58">
        <f t="shared" ca="1" si="17"/>
        <v>2.1903485566162373</v>
      </c>
      <c r="AA11" s="58">
        <f t="shared" ca="1" si="18"/>
        <v>2.5930630265844825</v>
      </c>
      <c r="AB11" s="58"/>
      <c r="AC11" s="58"/>
      <c r="AD11" s="60"/>
      <c r="AE11" s="57">
        <v>38534</v>
      </c>
      <c r="AF11" s="58">
        <f t="shared" ca="1" si="28"/>
        <v>0.70914038920202638</v>
      </c>
      <c r="AG11" s="58">
        <f t="shared" ca="1" si="29"/>
        <v>0.35081593561491325</v>
      </c>
      <c r="AH11" s="58">
        <f t="shared" ca="1" si="30"/>
        <v>-0.98980803226258962</v>
      </c>
      <c r="AI11" s="58">
        <f t="shared" ca="1" si="31"/>
        <v>1.0100854870127687</v>
      </c>
      <c r="AJ11" s="58">
        <f t="shared" ca="1" si="32"/>
        <v>5.3607085840443931</v>
      </c>
      <c r="AK11" s="58">
        <f t="shared" ca="1" si="33"/>
        <v>1.317071016401034</v>
      </c>
      <c r="AL11" s="58">
        <f t="shared" ca="1" si="34"/>
        <v>0.43136863612324072</v>
      </c>
      <c r="AM11" s="58"/>
      <c r="AN11" s="58">
        <f t="shared" ca="1" si="35"/>
        <v>1.0273977298716555</v>
      </c>
      <c r="AO11" s="58">
        <f t="shared" ca="1" si="36"/>
        <v>2.3541374077808648</v>
      </c>
      <c r="AP11" s="58">
        <f t="shared" ca="1" si="37"/>
        <v>2.7207708659374354</v>
      </c>
      <c r="AQ11" s="58"/>
      <c r="AR11" s="58"/>
      <c r="AT11" s="57">
        <v>38961</v>
      </c>
      <c r="AU11" s="58">
        <f>IF(CEIC!EN18="","",CEIC!EN18)</f>
        <v>9.7778725484142868</v>
      </c>
      <c r="AV11" s="58">
        <f t="shared" ca="1" si="22"/>
        <v>2.3093762329561751</v>
      </c>
      <c r="AW11" s="57">
        <v>38961</v>
      </c>
      <c r="AX11" s="58">
        <f ca="1">AVERAGE(OFFSET(Q$5,3*ROWS(Q$5:Q11)-3,,3))</f>
        <v>2.8225229220770749</v>
      </c>
      <c r="AY11" s="58">
        <f ca="1">AVERAGE(OFFSET(R$5,3*ROWS(R$5:R11)-3,,3))</f>
        <v>1.3241033712615469</v>
      </c>
      <c r="AZ11" s="58">
        <f ca="1">AVERAGE(OFFSET(S$5,3*ROWS(S$5:S11)-3,,3))</f>
        <v>-0.43252298969979402</v>
      </c>
      <c r="BA11" s="58">
        <f ca="1">AVERAGE(OFFSET(T$5,3*ROWS(T$5:T11)-3,,3))</f>
        <v>1.0283276606648697</v>
      </c>
      <c r="BB11" s="58">
        <f ca="1">AVERAGE(OFFSET(U$5,3*ROWS(U$5:U11)-3,,3))</f>
        <v>5.4259296345953087</v>
      </c>
      <c r="BC11" s="58">
        <f ca="1">AVERAGE(OFFSET(V$5,3*ROWS(V$5:V11)-3,,3))</f>
        <v>0.85576701183369119</v>
      </c>
      <c r="BD11" s="58">
        <f ca="1">AVERAGE(OFFSET(W$5,3*ROWS(W$5:W11)-3,,3))</f>
        <v>1.1926666111085762</v>
      </c>
      <c r="BE11" s="58"/>
      <c r="BF11" s="58">
        <f ca="1">AVERAGE(OFFSET(Y$5,3*ROWS(Y$5:Y11)-3,,3))</f>
        <v>-0.35377456204714014</v>
      </c>
      <c r="BG11" s="58">
        <f ca="1">AVERAGE(OFFSET(Z$5,3*ROWS(Z$5:Z11)-3,,3))</f>
        <v>2.3987603324522273</v>
      </c>
      <c r="BH11" s="58">
        <f ca="1">AVERAGE(OFFSET(AA$5,3*ROWS(AA$5:AA11)-3,,3))</f>
        <v>1.5988984384779421</v>
      </c>
      <c r="BI11" s="58"/>
      <c r="BJ11" s="58"/>
      <c r="BK11" s="61">
        <f t="shared" ca="1" si="23"/>
        <v>2.4308293531454641</v>
      </c>
      <c r="BL11" s="78"/>
      <c r="BM11" s="53"/>
      <c r="BN11" s="58">
        <f t="shared" ca="1" si="19"/>
        <v>0</v>
      </c>
      <c r="BO11" s="62">
        <f t="shared" ca="1" si="20"/>
        <v>6.6707793244966433</v>
      </c>
      <c r="BP11" s="63"/>
      <c r="BQ11" s="55"/>
      <c r="BR11" s="55"/>
      <c r="BS11" s="55">
        <f>IF(CEIC!EX18="","",CEIC!EX18)</f>
        <v>10.238903554268049</v>
      </c>
      <c r="BT11" s="58">
        <f t="shared" ca="1" si="24"/>
        <v>2.3907203866396185</v>
      </c>
      <c r="BU11" s="61">
        <f t="shared" ca="1" si="25"/>
        <v>2.3753954970286033</v>
      </c>
      <c r="BV11" s="107"/>
      <c r="BW11" s="53"/>
      <c r="BX11" s="58">
        <f t="shared" ca="1" si="21"/>
        <v>-0.56883673365110421</v>
      </c>
      <c r="BY11" s="62">
        <f t="shared" ca="1" si="26"/>
        <v>6.0913372105161745</v>
      </c>
      <c r="BZ11" s="53">
        <f t="shared" ca="1" si="27"/>
        <v>4.1475663437518744</v>
      </c>
      <c r="CA11" s="55"/>
      <c r="CC11" s="52" t="s">
        <v>101</v>
      </c>
      <c r="CD11" s="67">
        <f ca="1">CD5/CD6</f>
        <v>-6.2485797850520726E-2</v>
      </c>
      <c r="CE11" s="67">
        <f t="shared" ref="CE11:CP11" ca="1" si="38">CE5/CE6</f>
        <v>-0.40024216098703808</v>
      </c>
      <c r="CF11" s="67">
        <f t="shared" ca="1" si="38"/>
        <v>-1.1925218744837343</v>
      </c>
      <c r="CG11" s="67">
        <f t="shared" ca="1" si="38"/>
        <v>-0.49218095386459876</v>
      </c>
      <c r="CH11" s="67">
        <f t="shared" ca="1" si="38"/>
        <v>1.0618333109037399</v>
      </c>
      <c r="CI11" s="67">
        <f t="shared" ca="1" si="38"/>
        <v>-1.1345752070495632</v>
      </c>
      <c r="CJ11" s="67">
        <f t="shared" ca="1" si="38"/>
        <v>1.0487431722741067</v>
      </c>
      <c r="CK11" s="67">
        <f t="shared" ca="1" si="38"/>
        <v>0.97459728072159879</v>
      </c>
      <c r="CL11" s="67">
        <f t="shared" ca="1" si="38"/>
        <v>0.48877056327277008</v>
      </c>
      <c r="CM11" s="67">
        <f t="shared" ca="1" si="38"/>
        <v>0.2557651630470173</v>
      </c>
      <c r="CN11" s="67">
        <f t="shared" ca="1" si="38"/>
        <v>-0.84263280995640388</v>
      </c>
      <c r="CO11" s="67">
        <f t="shared" ca="1" si="38"/>
        <v>1.1986050363654981</v>
      </c>
      <c r="CP11" s="67">
        <f t="shared" ca="1" si="38"/>
        <v>1.0036502991430447</v>
      </c>
      <c r="CQ11" s="67"/>
      <c r="CS11" s="52"/>
      <c r="CT11" s="67"/>
      <c r="CU11" s="67"/>
      <c r="CV11" s="67"/>
      <c r="CW11" s="67"/>
      <c r="CX11" s="67"/>
      <c r="CY11" s="67"/>
      <c r="CZ11" s="67"/>
      <c r="DA11" s="67"/>
      <c r="DB11" s="67"/>
      <c r="DD11" s="52" t="s">
        <v>101</v>
      </c>
      <c r="DE11" s="67">
        <f ca="1">DE5/DE6</f>
        <v>0.99019140544332618</v>
      </c>
      <c r="DF11" s="67">
        <f t="shared" ref="DF11:DQ11" ca="1" si="39">DF5/DF6</f>
        <v>-1.0451941221069936</v>
      </c>
      <c r="DG11" s="67">
        <f t="shared" ca="1" si="39"/>
        <v>-1.4173316148130128</v>
      </c>
      <c r="DH11" s="67">
        <f t="shared" ca="1" si="39"/>
        <v>-0.62087067754343572</v>
      </c>
      <c r="DI11" s="67">
        <f t="shared" ca="1" si="39"/>
        <v>0.59095306266480496</v>
      </c>
      <c r="DJ11" s="67">
        <f t="shared" ca="1" si="39"/>
        <v>-1.6379243935605658</v>
      </c>
      <c r="DK11" s="67">
        <f t="shared" ca="1" si="39"/>
        <v>1.0040858639653047</v>
      </c>
      <c r="DL11" s="67">
        <f t="shared" ca="1" si="39"/>
        <v>1.6920298458207439</v>
      </c>
      <c r="DM11" s="67">
        <f t="shared" ca="1" si="39"/>
        <v>0.89280795802600699</v>
      </c>
      <c r="DN11" s="67">
        <f t="shared" ca="1" si="39"/>
        <v>0.51339211009987906</v>
      </c>
      <c r="DO11" s="67">
        <f t="shared" ca="1" si="39"/>
        <v>-0.9794756353945554</v>
      </c>
      <c r="DP11" s="67">
        <f t="shared" ca="1" si="39"/>
        <v>1.1839965702094659</v>
      </c>
      <c r="DQ11" s="67">
        <f t="shared" ca="1" si="39"/>
        <v>0.37909839679846613</v>
      </c>
      <c r="DR11" s="67"/>
      <c r="DX11" s="64"/>
      <c r="DY11" s="52" t="s">
        <v>101</v>
      </c>
      <c r="DZ11" s="67">
        <f t="shared" ref="DZ11:EC11" ca="1" si="40">DZ5/DZ6</f>
        <v>-0.85334405466338414</v>
      </c>
      <c r="EA11" s="67">
        <f t="shared" ca="1" si="40"/>
        <v>-0.11354913634058979</v>
      </c>
      <c r="EB11" s="67">
        <f t="shared" ca="1" si="40"/>
        <v>0.37175027952867445</v>
      </c>
      <c r="EC11" s="67">
        <f t="shared" ca="1" si="40"/>
        <v>-2.2505654864192723</v>
      </c>
      <c r="ED11" s="67"/>
    </row>
    <row r="12" spans="1:134" x14ac:dyDescent="0.3">
      <c r="A12" s="57">
        <v>38565</v>
      </c>
      <c r="B12" s="58">
        <f>IF(CEIC!E27="","",CEIC!E27)</f>
        <v>3.9084793616747668</v>
      </c>
      <c r="C12" s="58">
        <f>IF(CEIC!F27="","",CEIC!F27)</f>
        <v>13.845414677529824</v>
      </c>
      <c r="D12" s="58">
        <f>IF(CEIC!G27="","",CEIC!G27)</f>
        <v>0.7593934170374339</v>
      </c>
      <c r="E12" s="58">
        <f>IF(CEIC!H27="","",CEIC!H27)</f>
        <v>28.138570063735948</v>
      </c>
      <c r="F12" s="58">
        <f>IF(CEIC!I27="","",CEIC!I27)</f>
        <v>28.966215897846677</v>
      </c>
      <c r="G12" s="58">
        <f>IF(CEIC!J27="","",CEIC!J27)</f>
        <v>8.1148515007836526</v>
      </c>
      <c r="H12" s="58">
        <f>IF(CEIC!K27="","",CEIC!K27)</f>
        <v>19.826823167211852</v>
      </c>
      <c r="I12" s="58" t="str">
        <f>IF(CEIC!L27="","",CEIC!L27)</f>
        <v/>
      </c>
      <c r="J12" s="58">
        <f>IF(CEIC!M27="","",CEIC!M27)</f>
        <v>10.039259674705558</v>
      </c>
      <c r="K12" s="58">
        <f>IF(CEIC!N27="","",CEIC!N27)</f>
        <v>43.255891693130536</v>
      </c>
      <c r="L12" s="58">
        <f>IF(CEIC!O27="","",CEIC!O27)</f>
        <v>56.910969011313327</v>
      </c>
      <c r="M12" s="103"/>
      <c r="N12" s="103"/>
      <c r="O12" s="59"/>
      <c r="Q12" s="58">
        <f t="shared" ca="1" si="9"/>
        <v>0.28430025338632697</v>
      </c>
      <c r="R12" s="58">
        <f t="shared" ca="1" si="10"/>
        <v>1.028312346645619</v>
      </c>
      <c r="S12" s="58">
        <f t="shared" ca="1" si="11"/>
        <v>-0.4030080527605982</v>
      </c>
      <c r="T12" s="58">
        <f t="shared" ca="1" si="12"/>
        <v>1.7627768274062376</v>
      </c>
      <c r="U12" s="58">
        <f t="shared" ca="1" si="13"/>
        <v>5.6179691856497787</v>
      </c>
      <c r="V12" s="58">
        <f t="shared" ca="1" si="14"/>
        <v>0.20468953246185798</v>
      </c>
      <c r="W12" s="58">
        <f t="shared" ca="1" si="15"/>
        <v>0.79166053078216003</v>
      </c>
      <c r="X12" s="58"/>
      <c r="Y12" s="58">
        <f t="shared" ca="1" si="16"/>
        <v>-4.7958717329233617E-2</v>
      </c>
      <c r="Z12" s="58">
        <f t="shared" ca="1" si="17"/>
        <v>3.3128674343040347</v>
      </c>
      <c r="AA12" s="58">
        <f t="shared" ca="1" si="18"/>
        <v>3.1874363634530107</v>
      </c>
      <c r="AB12" s="58"/>
      <c r="AC12" s="58"/>
      <c r="AD12" s="60"/>
      <c r="AE12" s="57">
        <v>38565</v>
      </c>
      <c r="AF12" s="58">
        <f t="shared" ca="1" si="28"/>
        <v>0.4822049717038866</v>
      </c>
      <c r="AG12" s="58">
        <f t="shared" ca="1" si="29"/>
        <v>0.41685109738660492</v>
      </c>
      <c r="AH12" s="58">
        <f t="shared" ca="1" si="30"/>
        <v>-1.1046244286419478</v>
      </c>
      <c r="AI12" s="58">
        <f t="shared" ca="1" si="31"/>
        <v>1.0324314917569153</v>
      </c>
      <c r="AJ12" s="58">
        <f t="shared" ca="1" si="32"/>
        <v>5.5341095491707728</v>
      </c>
      <c r="AK12" s="58">
        <f t="shared" ca="1" si="33"/>
        <v>0.60257826752625998</v>
      </c>
      <c r="AL12" s="58">
        <f t="shared" ca="1" si="34"/>
        <v>0.60918611120710253</v>
      </c>
      <c r="AM12" s="58"/>
      <c r="AN12" s="58">
        <f t="shared" ca="1" si="35"/>
        <v>1.1179443554888324</v>
      </c>
      <c r="AO12" s="58">
        <f t="shared" ca="1" si="36"/>
        <v>2.5987050206355726</v>
      </c>
      <c r="AP12" s="58">
        <f t="shared" ca="1" si="37"/>
        <v>2.5913906268257958</v>
      </c>
      <c r="AQ12" s="58"/>
      <c r="AR12" s="58"/>
      <c r="AT12" s="57">
        <v>39052</v>
      </c>
      <c r="AU12" s="58">
        <f>IF(CEIC!EN19="","",CEIC!EN19)</f>
        <v>9.3558381020590673</v>
      </c>
      <c r="AV12" s="58">
        <f t="shared" ca="1" si="22"/>
        <v>1.9956951652627277</v>
      </c>
      <c r="AW12" s="57">
        <v>39052</v>
      </c>
      <c r="AX12" s="58">
        <f ca="1">AVERAGE(OFFSET(Q$5,3*ROWS(Q$5:Q12)-3,,3))</f>
        <v>3.3578033072913165</v>
      </c>
      <c r="AY12" s="58">
        <f ca="1">AVERAGE(OFFSET(R$5,3*ROWS(R$5:R12)-3,,3))</f>
        <v>1.5178378977341964</v>
      </c>
      <c r="AZ12" s="58">
        <f ca="1">AVERAGE(OFFSET(S$5,3*ROWS(S$5:S12)-3,,3))</f>
        <v>-0.43459389156785272</v>
      </c>
      <c r="BA12" s="58">
        <f ca="1">AVERAGE(OFFSET(T$5,3*ROWS(T$5:T12)-3,,3))</f>
        <v>0.73995051429133962</v>
      </c>
      <c r="BB12" s="58">
        <f ca="1">AVERAGE(OFFSET(U$5,3*ROWS(U$5:U12)-3,,3))</f>
        <v>4.9017235549189122</v>
      </c>
      <c r="BC12" s="58">
        <f ca="1">AVERAGE(OFFSET(V$5,3*ROWS(V$5:V12)-3,,3))</f>
        <v>0.50103725418907352</v>
      </c>
      <c r="BD12" s="58">
        <f ca="1">AVERAGE(OFFSET(W$5,3*ROWS(W$5:W12)-3,,3))</f>
        <v>1.4014016737279942</v>
      </c>
      <c r="BE12" s="58"/>
      <c r="BF12" s="58">
        <f ca="1">AVERAGE(OFFSET(Y$5,3*ROWS(Y$5:Y12)-3,,3))</f>
        <v>-9.4414241284404565E-2</v>
      </c>
      <c r="BG12" s="58">
        <f ca="1">AVERAGE(OFFSET(Z$5,3*ROWS(Z$5:Z12)-3,,3))</f>
        <v>1.7533081404921891</v>
      </c>
      <c r="BH12" s="58">
        <f ca="1">AVERAGE(OFFSET(AA$5,3*ROWS(AA$5:AA12)-3,,3))</f>
        <v>2.2221760277490756</v>
      </c>
      <c r="BI12" s="58"/>
      <c r="BJ12" s="58"/>
      <c r="BK12" s="61">
        <f t="shared" ca="1" si="23"/>
        <v>2.4564926294142113</v>
      </c>
      <c r="BL12" s="78"/>
      <c r="BM12" s="53"/>
      <c r="BN12" s="58">
        <f t="shared" ca="1" si="19"/>
        <v>0</v>
      </c>
      <c r="BO12" s="62">
        <f t="shared" ca="1" si="20"/>
        <v>6.6707793244966433</v>
      </c>
      <c r="BP12" s="63"/>
      <c r="BQ12" s="55"/>
      <c r="BR12" s="55"/>
      <c r="BS12" s="55">
        <f>IF(CEIC!EX19="","",CEIC!EX19)</f>
        <v>9.4774607448065602</v>
      </c>
      <c r="BT12" s="58">
        <f t="shared" ca="1" si="24"/>
        <v>1.8473816425033687</v>
      </c>
      <c r="BU12" s="61">
        <f t="shared" ca="1" si="25"/>
        <v>2.000409453409147</v>
      </c>
      <c r="BV12" s="107"/>
      <c r="BW12" s="53"/>
      <c r="BX12" s="58">
        <f t="shared" ca="1" si="21"/>
        <v>-0.66763722834664874</v>
      </c>
      <c r="BY12" s="62">
        <f t="shared" ca="1" si="26"/>
        <v>5.952876761911952</v>
      </c>
      <c r="BZ12" s="53">
        <f t="shared" ca="1" si="27"/>
        <v>3.5245839828946082</v>
      </c>
      <c r="CA12" s="55"/>
    </row>
    <row r="13" spans="1:134" x14ac:dyDescent="0.3">
      <c r="A13" s="57">
        <v>38596</v>
      </c>
      <c r="B13" s="58">
        <f>IF(CEIC!E28="","",CEIC!E28)</f>
        <v>1.8111950300574922</v>
      </c>
      <c r="C13" s="58">
        <f>IF(CEIC!F28="","",CEIC!F28)</f>
        <v>9.6998501147855123</v>
      </c>
      <c r="D13" s="58">
        <f>IF(CEIC!G28="","",CEIC!G28)</f>
        <v>5.6823148876650054</v>
      </c>
      <c r="E13" s="58">
        <f>IF(CEIC!H28="","",CEIC!H28)</f>
        <v>27.837288226296288</v>
      </c>
      <c r="F13" s="58">
        <f>IF(CEIC!I28="","",CEIC!I28)</f>
        <v>33.207602553753581</v>
      </c>
      <c r="G13" s="58">
        <f>IF(CEIC!J28="","",CEIC!J28)</f>
        <v>13.410326626185656</v>
      </c>
      <c r="H13" s="58">
        <f>IF(CEIC!K28="","",CEIC!K28)</f>
        <v>16.863817588717914</v>
      </c>
      <c r="I13" s="58" t="str">
        <f>IF(CEIC!L28="","",CEIC!L28)</f>
        <v/>
      </c>
      <c r="J13" s="58">
        <f>IF(CEIC!M28="","",CEIC!M28)</f>
        <v>-6.6540764254430007</v>
      </c>
      <c r="K13" s="58">
        <f>IF(CEIC!N28="","",CEIC!N28)</f>
        <v>22.228645758057521</v>
      </c>
      <c r="L13" s="58">
        <f>IF(CEIC!O28="","",CEIC!O28)</f>
        <v>36.900212314225051</v>
      </c>
      <c r="M13" s="103"/>
      <c r="N13" s="103"/>
      <c r="O13" s="59"/>
      <c r="Q13" s="58">
        <f t="shared" ca="1" si="9"/>
        <v>-0.32676307256600429</v>
      </c>
      <c r="R13" s="58">
        <f t="shared" ca="1" si="10"/>
        <v>0.72528653114769515</v>
      </c>
      <c r="S13" s="58">
        <f t="shared" ca="1" si="11"/>
        <v>-0.16661313316842957</v>
      </c>
      <c r="T13" s="58">
        <f t="shared" ca="1" si="12"/>
        <v>1.7429165179518491</v>
      </c>
      <c r="U13" s="58">
        <f t="shared" ca="1" si="13"/>
        <v>6.8989010828635084</v>
      </c>
      <c r="V13" s="58">
        <f t="shared" ca="1" si="14"/>
        <v>1.0523895757681858</v>
      </c>
      <c r="W13" s="58">
        <f t="shared" ca="1" si="15"/>
        <v>0.68814111453718119</v>
      </c>
      <c r="X13" s="58"/>
      <c r="Y13" s="58">
        <f t="shared" ca="1" si="16"/>
        <v>-0.64053677763455374</v>
      </c>
      <c r="Z13" s="58">
        <f t="shared" ca="1" si="17"/>
        <v>1.6856300562009323</v>
      </c>
      <c r="AA13" s="58">
        <f t="shared" ca="1" si="18"/>
        <v>2.0768198574416008</v>
      </c>
      <c r="AB13" s="58"/>
      <c r="AC13" s="58"/>
      <c r="AD13" s="60"/>
      <c r="AE13" s="57">
        <v>38596</v>
      </c>
      <c r="AF13" s="58">
        <f t="shared" ca="1" si="28"/>
        <v>-0.11814992921395982</v>
      </c>
      <c r="AG13" s="58">
        <f t="shared" ca="1" si="29"/>
        <v>0.53512282157480728</v>
      </c>
      <c r="AH13" s="58">
        <f t="shared" ca="1" si="30"/>
        <v>-0.86463135815861569</v>
      </c>
      <c r="AI13" s="58">
        <f t="shared" ca="1" si="31"/>
        <v>1.2966232433260207</v>
      </c>
      <c r="AJ13" s="58">
        <f t="shared" ca="1" si="32"/>
        <v>6.072747869760529</v>
      </c>
      <c r="AK13" s="58">
        <f t="shared" ca="1" si="33"/>
        <v>0.7478244480794457</v>
      </c>
      <c r="AL13" s="58">
        <f t="shared" ca="1" si="34"/>
        <v>0.63813684149654371</v>
      </c>
      <c r="AM13" s="58"/>
      <c r="AN13" s="58">
        <f t="shared" ca="1" si="35"/>
        <v>0.83843581610063733</v>
      </c>
      <c r="AO13" s="58">
        <f t="shared" ca="1" si="36"/>
        <v>2.3962820157070683</v>
      </c>
      <c r="AP13" s="58">
        <f t="shared" ca="1" si="37"/>
        <v>2.6191064158263644</v>
      </c>
      <c r="AQ13" s="58"/>
      <c r="AR13" s="58"/>
      <c r="AT13" s="57">
        <v>39142</v>
      </c>
      <c r="AU13" s="58">
        <f>IF(CEIC!EN20="","",CEIC!EN20)</f>
        <v>9.8168391036536509</v>
      </c>
      <c r="AV13" s="58">
        <f t="shared" ca="1" si="22"/>
        <v>2.3383384912679799</v>
      </c>
      <c r="AW13" s="57">
        <v>39142</v>
      </c>
      <c r="AX13" s="58">
        <f ca="1">AVERAGE(OFFSET(Q$5,3*ROWS(Q$5:Q13)-3,,3))</f>
        <v>3.215368440561329</v>
      </c>
      <c r="AY13" s="58">
        <f ca="1">AVERAGE(OFFSET(R$5,3*ROWS(R$5:R13)-3,,3))</f>
        <v>1.5809842902071161</v>
      </c>
      <c r="AZ13" s="58">
        <f ca="1">AVERAGE(OFFSET(S$5,3*ROWS(S$5:S13)-3,,3))</f>
        <v>-0.26315494858949323</v>
      </c>
      <c r="BA13" s="58">
        <f ca="1">AVERAGE(OFFSET(T$5,3*ROWS(T$5:T13)-3,,3))</f>
        <v>0.23627545714850137</v>
      </c>
      <c r="BB13" s="58">
        <f ca="1">AVERAGE(OFFSET(U$5,3*ROWS(U$5:U13)-3,,3))</f>
        <v>5.0133154954437877</v>
      </c>
      <c r="BC13" s="58">
        <f ca="1">AVERAGE(OFFSET(V$5,3*ROWS(V$5:V13)-3,,3))</f>
        <v>1.6626641500596986</v>
      </c>
      <c r="BD13" s="58">
        <f ca="1">AVERAGE(OFFSET(W$5,3*ROWS(W$5:W13)-3,,3))</f>
        <v>0.96344115343448378</v>
      </c>
      <c r="BE13" s="58"/>
      <c r="BF13" s="58">
        <f ca="1">AVERAGE(OFFSET(Y$5,3*ROWS(Y$5:Y13)-3,,3))</f>
        <v>0.14756065009492944</v>
      </c>
      <c r="BG13" s="58">
        <f ca="1">AVERAGE(OFFSET(Z$5,3*ROWS(Z$5:Z13)-3,,3))</f>
        <v>1.1910589312196322</v>
      </c>
      <c r="BH13" s="58">
        <f ca="1">AVERAGE(OFFSET(AA$5,3*ROWS(AA$5:AA13)-3,,3))</f>
        <v>1.0895286188660551</v>
      </c>
      <c r="BI13" s="58"/>
      <c r="BJ13" s="58"/>
      <c r="BK13" s="61">
        <f t="shared" ca="1" si="23"/>
        <v>3.4180768706067082</v>
      </c>
      <c r="BL13" s="78"/>
      <c r="BM13" s="53"/>
      <c r="BN13" s="58">
        <f t="shared" ca="1" si="19"/>
        <v>0</v>
      </c>
      <c r="BO13" s="62">
        <f t="shared" ca="1" si="20"/>
        <v>6.6707793244966433</v>
      </c>
      <c r="BP13" s="63"/>
      <c r="BQ13" s="55"/>
      <c r="BR13" s="55"/>
      <c r="BS13" s="55">
        <f>IF(CEIC!EX20="","",CEIC!EX20)</f>
        <v>9.7998313661143399</v>
      </c>
      <c r="BT13" s="58">
        <f t="shared" ca="1" si="24"/>
        <v>2.0774139526799749</v>
      </c>
      <c r="BU13" s="61">
        <f t="shared" ca="1" si="25"/>
        <v>3.2406703647748172</v>
      </c>
      <c r="BV13" s="107"/>
      <c r="BW13" s="53"/>
      <c r="BX13" s="58">
        <f t="shared" ca="1" si="21"/>
        <v>-0.308260243371765</v>
      </c>
      <c r="BY13" s="62">
        <f t="shared" ca="1" si="26"/>
        <v>6.4565128895547366</v>
      </c>
      <c r="BZ13" s="53">
        <f t="shared" ca="1" si="27"/>
        <v>3.3433184765596033</v>
      </c>
      <c r="CA13" s="55"/>
      <c r="CS13" s="77"/>
      <c r="CT13" s="69"/>
    </row>
    <row r="14" spans="1:134" x14ac:dyDescent="0.3">
      <c r="A14" s="57">
        <v>38626</v>
      </c>
      <c r="B14" s="58">
        <f>IF(CEIC!E29="","",CEIC!E29)</f>
        <v>4.1402886269539527</v>
      </c>
      <c r="C14" s="58">
        <f>IF(CEIC!F29="","",CEIC!F29)</f>
        <v>3.6825694070259427</v>
      </c>
      <c r="D14" s="58">
        <f>IF(CEIC!G29="","",CEIC!G29)</f>
        <v>13.961363636363636</v>
      </c>
      <c r="E14" s="58">
        <f>IF(CEIC!H29="","",CEIC!H29)</f>
        <v>28.727566279768059</v>
      </c>
      <c r="F14" s="58">
        <f>IF(CEIC!I29="","",CEIC!I29)</f>
        <v>26.817109283032782</v>
      </c>
      <c r="G14" s="58">
        <f>IF(CEIC!J29="","",CEIC!J29)</f>
        <v>13.111202906517223</v>
      </c>
      <c r="H14" s="58">
        <f>IF(CEIC!K29="","",CEIC!K29)</f>
        <v>22.617881628655379</v>
      </c>
      <c r="I14" s="58" t="str">
        <f>IF(CEIC!L29="","",CEIC!L29)</f>
        <v/>
      </c>
      <c r="J14" s="58">
        <f>IF(CEIC!M29="","",CEIC!M29)</f>
        <v>24.246465724193111</v>
      </c>
      <c r="K14" s="58">
        <f>IF(CEIC!N29="","",CEIC!N29)</f>
        <v>32.259549010584443</v>
      </c>
      <c r="L14" s="58">
        <f>IF(CEIC!O29="","",CEIC!O29)</f>
        <v>32.194904883746801</v>
      </c>
      <c r="M14" s="103"/>
      <c r="N14" s="103"/>
      <c r="O14" s="59"/>
      <c r="Q14" s="58">
        <f t="shared" ca="1" si="9"/>
        <v>0.35184004209911213</v>
      </c>
      <c r="R14" s="58">
        <f t="shared" ca="1" si="10"/>
        <v>0.28544501717505882</v>
      </c>
      <c r="S14" s="58">
        <f t="shared" ca="1" si="11"/>
        <v>0.23094044856659726</v>
      </c>
      <c r="T14" s="58">
        <f t="shared" ca="1" si="12"/>
        <v>1.8016030879510816</v>
      </c>
      <c r="U14" s="58">
        <f t="shared" ca="1" si="13"/>
        <v>4.9689222024905595</v>
      </c>
      <c r="V14" s="58">
        <f t="shared" ca="1" si="14"/>
        <v>1.0045058289631943</v>
      </c>
      <c r="W14" s="58">
        <f t="shared" ca="1" si="15"/>
        <v>0.88917257893061541</v>
      </c>
      <c r="X14" s="58"/>
      <c r="Y14" s="58">
        <f t="shared" ca="1" si="16"/>
        <v>0.45636699399987701</v>
      </c>
      <c r="Z14" s="58">
        <f t="shared" ca="1" si="17"/>
        <v>2.4618924711195658</v>
      </c>
      <c r="AA14" s="58">
        <f t="shared" ca="1" si="18"/>
        <v>1.8156707076491958</v>
      </c>
      <c r="AB14" s="58"/>
      <c r="AC14" s="58"/>
      <c r="AD14" s="60"/>
      <c r="AE14" s="57">
        <v>38626</v>
      </c>
      <c r="AF14" s="58">
        <f t="shared" ca="1" si="28"/>
        <v>0.10312574097314493</v>
      </c>
      <c r="AG14" s="58">
        <f t="shared" ca="1" si="29"/>
        <v>0.67968129832279101</v>
      </c>
      <c r="AH14" s="58">
        <f t="shared" ca="1" si="30"/>
        <v>-0.11289357912081018</v>
      </c>
      <c r="AI14" s="58">
        <f t="shared" ca="1" si="31"/>
        <v>1.7690988111030563</v>
      </c>
      <c r="AJ14" s="58">
        <f t="shared" ca="1" si="32"/>
        <v>5.8285974903346158</v>
      </c>
      <c r="AK14" s="58">
        <f t="shared" ca="1" si="33"/>
        <v>0.75386164573107939</v>
      </c>
      <c r="AL14" s="58">
        <f t="shared" ca="1" si="34"/>
        <v>0.78965807474998551</v>
      </c>
      <c r="AM14" s="58"/>
      <c r="AN14" s="58">
        <f t="shared" ca="1" si="35"/>
        <v>-7.7376166987970119E-2</v>
      </c>
      <c r="AO14" s="58">
        <f t="shared" ca="1" si="36"/>
        <v>2.4867966538748441</v>
      </c>
      <c r="AP14" s="58">
        <f t="shared" ca="1" si="37"/>
        <v>2.3599756428479357</v>
      </c>
      <c r="AQ14" s="58"/>
      <c r="AR14" s="58"/>
      <c r="AT14" s="57">
        <v>39234</v>
      </c>
      <c r="AU14" s="58">
        <f>IF(CEIC!EN21="","",CEIC!EN21)</f>
        <v>9.7158363184498864</v>
      </c>
      <c r="AV14" s="58">
        <f t="shared" ca="1" si="22"/>
        <v>2.2632672221420895</v>
      </c>
      <c r="AW14" s="57">
        <v>39234</v>
      </c>
      <c r="AX14" s="58">
        <f ca="1">AVERAGE(OFFSET(Q$5,3*ROWS(Q$5:Q14)-3,,3))</f>
        <v>4.6603804235277844</v>
      </c>
      <c r="AY14" s="58">
        <f ca="1">AVERAGE(OFFSET(R$5,3*ROWS(R$5:R14)-3,,3))</f>
        <v>0.76137875330667093</v>
      </c>
      <c r="AZ14" s="58">
        <f ca="1">AVERAGE(OFFSET(S$5,3*ROWS(S$5:S14)-3,,3))</f>
        <v>0.19658573784686584</v>
      </c>
      <c r="BA14" s="58">
        <f ca="1">AVERAGE(OFFSET(T$5,3*ROWS(T$5:T14)-3,,3))</f>
        <v>-0.79429158130088651</v>
      </c>
      <c r="BB14" s="58">
        <f ca="1">AVERAGE(OFFSET(U$5,3*ROWS(U$5:U14)-3,,3))</f>
        <v>4.1551708245699288</v>
      </c>
      <c r="BC14" s="58">
        <f ca="1">AVERAGE(OFFSET(V$5,3*ROWS(V$5:V14)-3,,3))</f>
        <v>0.69292197731195893</v>
      </c>
      <c r="BD14" s="58">
        <f ca="1">AVERAGE(OFFSET(W$5,3*ROWS(W$5:W14)-3,,3))</f>
        <v>0.32713851673870203</v>
      </c>
      <c r="BE14" s="58"/>
      <c r="BF14" s="58">
        <f ca="1">AVERAGE(OFFSET(Y$5,3*ROWS(Y$5:Y14)-3,,3))</f>
        <v>-0.11479826464816645</v>
      </c>
      <c r="BG14" s="58">
        <f ca="1">AVERAGE(OFFSET(Z$5,3*ROWS(Z$5:Z14)-3,,3))</f>
        <v>1.7882235172480705</v>
      </c>
      <c r="BH14" s="58">
        <f ca="1">AVERAGE(OFFSET(AA$5,3*ROWS(AA$5:AA14)-3,,3))</f>
        <v>2.2700276306809197</v>
      </c>
      <c r="BI14" s="58"/>
      <c r="BJ14" s="58"/>
      <c r="BK14" s="61">
        <f t="shared" ca="1" si="23"/>
        <v>1.521856350748618</v>
      </c>
      <c r="BL14" s="78"/>
      <c r="BM14" s="53"/>
      <c r="BN14" s="58">
        <f t="shared" ca="1" si="19"/>
        <v>0</v>
      </c>
      <c r="BO14" s="62">
        <f t="shared" ca="1" si="20"/>
        <v>6.6707793244966433</v>
      </c>
      <c r="BP14" s="63"/>
      <c r="BQ14" s="55"/>
      <c r="BR14" s="55"/>
      <c r="BS14" s="55">
        <f>IF(CEIC!EX21="","",CEIC!EX21)</f>
        <v>10.809624125761317</v>
      </c>
      <c r="BT14" s="58">
        <f t="shared" ca="1" si="24"/>
        <v>2.797966465681565</v>
      </c>
      <c r="BU14" s="61">
        <f t="shared" ca="1" si="25"/>
        <v>0.65002248029192178</v>
      </c>
      <c r="BV14" s="107"/>
      <c r="BW14" s="53"/>
      <c r="BX14" s="58">
        <f t="shared" ca="1" si="21"/>
        <v>-0.68487884007309319</v>
      </c>
      <c r="BY14" s="62">
        <f t="shared" ca="1" si="26"/>
        <v>5.9287141167586075</v>
      </c>
      <c r="BZ14" s="53">
        <f t="shared" ca="1" si="27"/>
        <v>4.8809100090027098</v>
      </c>
      <c r="CA14" s="55"/>
    </row>
    <row r="15" spans="1:134" x14ac:dyDescent="0.3">
      <c r="A15" s="57">
        <v>38657</v>
      </c>
      <c r="B15" s="58">
        <f>IF(CEIC!E30="","",CEIC!E30)</f>
        <v>1.8111017538243332</v>
      </c>
      <c r="C15" s="58">
        <f>IF(CEIC!F30="","",CEIC!F30)</f>
        <v>-1.5621186233829631</v>
      </c>
      <c r="D15" s="58">
        <f>IF(CEIC!G30="","",CEIC!G30)</f>
        <v>-3.2932190803974493</v>
      </c>
      <c r="E15" s="58">
        <f>IF(CEIC!H30="","",CEIC!H30)</f>
        <v>2.946542855552817</v>
      </c>
      <c r="F15" s="58">
        <f>IF(CEIC!I30="","",CEIC!I30)</f>
        <v>26.740376740376743</v>
      </c>
      <c r="G15" s="58">
        <f>IF(CEIC!J30="","",CEIC!J30)</f>
        <v>10.019520400375871</v>
      </c>
      <c r="H15" s="58">
        <f>IF(CEIC!K30="","",CEIC!K30)</f>
        <v>7.6562011056639196</v>
      </c>
      <c r="I15" s="58" t="str">
        <f>IF(CEIC!L30="","",CEIC!L30)</f>
        <v/>
      </c>
      <c r="J15" s="58">
        <f>IF(CEIC!M30="","",CEIC!M30)</f>
        <v>57.831569010855645</v>
      </c>
      <c r="K15" s="58">
        <f>IF(CEIC!N30="","",CEIC!N30)</f>
        <v>2.9212531752751905</v>
      </c>
      <c r="L15" s="58">
        <f>IF(CEIC!O30="","",CEIC!O30)</f>
        <v>21.030134644154732</v>
      </c>
      <c r="M15" s="103"/>
      <c r="N15" s="103"/>
      <c r="O15" s="59"/>
      <c r="Q15" s="58">
        <f t="shared" ca="1" si="9"/>
        <v>-0.32679024946539137</v>
      </c>
      <c r="R15" s="58">
        <f t="shared" ca="1" si="10"/>
        <v>-9.7922759009031898E-2</v>
      </c>
      <c r="S15" s="58">
        <f t="shared" ca="1" si="11"/>
        <v>-0.59761140184615835</v>
      </c>
      <c r="T15" s="58">
        <f t="shared" ca="1" si="12"/>
        <v>0.10213421984083985</v>
      </c>
      <c r="U15" s="58">
        <f t="shared" ca="1" si="13"/>
        <v>4.9457483752929035</v>
      </c>
      <c r="V15" s="58">
        <f t="shared" ca="1" si="14"/>
        <v>0.50958906846826468</v>
      </c>
      <c r="W15" s="58">
        <f t="shared" ca="1" si="15"/>
        <v>0.36645185068575126</v>
      </c>
      <c r="X15" s="58"/>
      <c r="Y15" s="58">
        <f t="shared" ca="1" si="16"/>
        <v>1.6485669977239501</v>
      </c>
      <c r="Z15" s="58">
        <f t="shared" ca="1" si="17"/>
        <v>0.19148712462424305</v>
      </c>
      <c r="AA15" s="58">
        <f t="shared" ca="1" si="18"/>
        <v>1.1960150743507216</v>
      </c>
      <c r="AB15" s="58"/>
      <c r="AC15" s="58"/>
      <c r="AD15" s="60"/>
      <c r="AE15" s="57">
        <v>38657</v>
      </c>
      <c r="AF15" s="58">
        <f t="shared" ca="1" si="28"/>
        <v>-0.10057109331076118</v>
      </c>
      <c r="AG15" s="58">
        <f t="shared" ca="1" si="29"/>
        <v>0.30426959643790735</v>
      </c>
      <c r="AH15" s="58">
        <f t="shared" ca="1" si="30"/>
        <v>-0.17776136214933022</v>
      </c>
      <c r="AI15" s="58">
        <f t="shared" ca="1" si="31"/>
        <v>1.2155512752479234</v>
      </c>
      <c r="AJ15" s="58">
        <f t="shared" ca="1" si="32"/>
        <v>5.6045238868823235</v>
      </c>
      <c r="AK15" s="58">
        <f t="shared" ca="1" si="33"/>
        <v>0.85549482439988156</v>
      </c>
      <c r="AL15" s="58">
        <f t="shared" ca="1" si="34"/>
        <v>0.64792184805118269</v>
      </c>
      <c r="AM15" s="58"/>
      <c r="AN15" s="58">
        <f t="shared" ca="1" si="35"/>
        <v>0.48813240469642444</v>
      </c>
      <c r="AO15" s="58">
        <f t="shared" ca="1" si="36"/>
        <v>1.4463365506482468</v>
      </c>
      <c r="AP15" s="58">
        <f t="shared" ca="1" si="37"/>
        <v>1.6961685464805061</v>
      </c>
      <c r="AQ15" s="58"/>
      <c r="AR15" s="58"/>
      <c r="AT15" s="57">
        <v>39326</v>
      </c>
      <c r="AU15" s="58">
        <f>IF(CEIC!EN22="","",CEIC!EN22)</f>
        <v>9.5292353908757939</v>
      </c>
      <c r="AV15" s="58">
        <f t="shared" ca="1" si="22"/>
        <v>2.1245743294184409</v>
      </c>
      <c r="AW15" s="57">
        <v>39326</v>
      </c>
      <c r="AX15" s="58">
        <f ca="1">AVERAGE(OFFSET(Q$5,3*ROWS(Q$5:Q15)-3,,3))</f>
        <v>3.7377315884874682</v>
      </c>
      <c r="AY15" s="58">
        <f ca="1">AVERAGE(OFFSET(R$5,3*ROWS(R$5:R15)-3,,3))</f>
        <v>0.92370655626615994</v>
      </c>
      <c r="AZ15" s="58">
        <f ca="1">AVERAGE(OFFSET(S$5,3*ROWS(S$5:S15)-3,,3))</f>
        <v>0.54318886459680671</v>
      </c>
      <c r="BA15" s="58">
        <f ca="1">AVERAGE(OFFSET(T$5,3*ROWS(T$5:T15)-3,,3))</f>
        <v>-0.82846136943847293</v>
      </c>
      <c r="BB15" s="58">
        <f ca="1">AVERAGE(OFFSET(U$5,3*ROWS(U$5:U15)-3,,3))</f>
        <v>3.5795496353570635</v>
      </c>
      <c r="BC15" s="58">
        <f ca="1">AVERAGE(OFFSET(V$5,3*ROWS(V$5:V15)-3,,3))</f>
        <v>0.91418209962777552</v>
      </c>
      <c r="BD15" s="58">
        <f ca="1">AVERAGE(OFFSET(W$5,3*ROWS(W$5:W15)-3,,3))</f>
        <v>0.21227729255530345</v>
      </c>
      <c r="BE15" s="58"/>
      <c r="BF15" s="58">
        <f ca="1">AVERAGE(OFFSET(Y$5,3*ROWS(Y$5:Y15)-3,,3))</f>
        <v>0.4077821986291596</v>
      </c>
      <c r="BG15" s="58">
        <f ca="1">AVERAGE(OFFSET(Z$5,3*ROWS(Z$5:Z15)-3,,3))</f>
        <v>1.3023173394754533</v>
      </c>
      <c r="BH15" s="58">
        <f ca="1">AVERAGE(OFFSET(AA$5,3*ROWS(AA$5:AA15)-3,,3))</f>
        <v>1.4878776601293981</v>
      </c>
      <c r="BI15" s="58"/>
      <c r="BJ15" s="58"/>
      <c r="BK15" s="61">
        <f t="shared" ca="1" si="23"/>
        <v>1.7896415844408393</v>
      </c>
      <c r="BL15" s="78"/>
      <c r="BM15" s="53"/>
      <c r="BN15" s="58">
        <f t="shared" ca="1" si="19"/>
        <v>0</v>
      </c>
      <c r="BO15" s="62">
        <f t="shared" ca="1" si="20"/>
        <v>6.6707793244966433</v>
      </c>
      <c r="BP15" s="63"/>
      <c r="BQ15" s="55"/>
      <c r="BR15" s="55"/>
      <c r="BS15" s="55">
        <f>IF(CEIC!EX22="","",CEIC!EX22)</f>
        <v>9.1404207409203924</v>
      </c>
      <c r="BT15" s="58">
        <f t="shared" ca="1" si="24"/>
        <v>1.6068817780884705</v>
      </c>
      <c r="BU15" s="61">
        <f t="shared" ca="1" si="25"/>
        <v>1.0494843018341822</v>
      </c>
      <c r="BV15" s="107"/>
      <c r="BW15" s="53"/>
      <c r="BX15" s="58">
        <f t="shared" ca="1" si="21"/>
        <v>-0.3755492901107722</v>
      </c>
      <c r="BY15" s="62">
        <f t="shared" ca="1" si="26"/>
        <v>6.3622130419037344</v>
      </c>
      <c r="BZ15" s="53">
        <f t="shared" ca="1" si="27"/>
        <v>2.778207699016658</v>
      </c>
      <c r="CA15" s="55"/>
    </row>
    <row r="16" spans="1:134" x14ac:dyDescent="0.3">
      <c r="A16" s="57">
        <v>38687</v>
      </c>
      <c r="B16" s="58">
        <f>IF(CEIC!E31="","",CEIC!E31)</f>
        <v>4.7673194701484638</v>
      </c>
      <c r="C16" s="58">
        <f>IF(CEIC!F31="","",CEIC!F31)</f>
        <v>1.3796509049864958</v>
      </c>
      <c r="D16" s="58">
        <f>IF(CEIC!G31="","",CEIC!G31)</f>
        <v>-4.5094840718821203</v>
      </c>
      <c r="E16" s="58">
        <f>IF(CEIC!H31="","",CEIC!H31)</f>
        <v>4.3163955610398634</v>
      </c>
      <c r="F16" s="58">
        <f>IF(CEIC!I31="","",CEIC!I31)</f>
        <v>26.823200163461635</v>
      </c>
      <c r="G16" s="58">
        <f>IF(CEIC!J31="","",CEIC!J31)</f>
        <v>14.821556450241541</v>
      </c>
      <c r="H16" s="58">
        <f>IF(CEIC!K31="","",CEIC!K31)</f>
        <v>-2.1718486751416757</v>
      </c>
      <c r="I16" s="58" t="str">
        <f>IF(CEIC!L31="","",CEIC!L31)</f>
        <v/>
      </c>
      <c r="J16" s="58">
        <f>IF(CEIC!M31="","",CEIC!M31)</f>
        <v>29.767602293795537</v>
      </c>
      <c r="K16" s="58">
        <f>IF(CEIC!N31="","",CEIC!N31)</f>
        <v>25.526709256490417</v>
      </c>
      <c r="L16" s="58">
        <f>IF(CEIC!O31="","",CEIC!O31)</f>
        <v>18.485225207994645</v>
      </c>
      <c r="M16" s="103"/>
      <c r="N16" s="103"/>
      <c r="O16" s="59"/>
      <c r="Q16" s="58">
        <f t="shared" ca="1" si="9"/>
        <v>0.53453131897603923</v>
      </c>
      <c r="R16" s="58">
        <f t="shared" ca="1" si="10"/>
        <v>0.11710998185147506</v>
      </c>
      <c r="S16" s="58">
        <f t="shared" ca="1" si="11"/>
        <v>-0.65601551545639147</v>
      </c>
      <c r="T16" s="58">
        <f t="shared" ca="1" si="12"/>
        <v>0.19243404962514513</v>
      </c>
      <c r="U16" s="58">
        <f t="shared" ca="1" si="13"/>
        <v>4.9707616959525769</v>
      </c>
      <c r="V16" s="58">
        <f t="shared" ca="1" si="14"/>
        <v>1.2782993486663332</v>
      </c>
      <c r="W16" s="58">
        <f t="shared" ca="1" si="15"/>
        <v>2.3086322277695536E-2</v>
      </c>
      <c r="X16" s="58"/>
      <c r="Y16" s="58">
        <f t="shared" ca="1" si="16"/>
        <v>0.65235564357044784</v>
      </c>
      <c r="Z16" s="58">
        <f t="shared" ca="1" si="17"/>
        <v>1.9408575936815251</v>
      </c>
      <c r="AA16" s="58">
        <f t="shared" ca="1" si="18"/>
        <v>1.0547701195052683</v>
      </c>
      <c r="AB16" s="58"/>
      <c r="AC16" s="58"/>
      <c r="AD16" s="60"/>
      <c r="AE16" s="57">
        <v>38687</v>
      </c>
      <c r="AF16" s="58">
        <f t="shared" ca="1" si="28"/>
        <v>0.18652703720325334</v>
      </c>
      <c r="AG16" s="58">
        <f t="shared" ca="1" si="29"/>
        <v>0.10154408000583399</v>
      </c>
      <c r="AH16" s="58">
        <f t="shared" ca="1" si="30"/>
        <v>-0.34089548957865085</v>
      </c>
      <c r="AI16" s="58">
        <f t="shared" ca="1" si="31"/>
        <v>0.69872378580568884</v>
      </c>
      <c r="AJ16" s="58">
        <f t="shared" ca="1" si="32"/>
        <v>4.961810757912013</v>
      </c>
      <c r="AK16" s="58">
        <f t="shared" ca="1" si="33"/>
        <v>0.9307980820325974</v>
      </c>
      <c r="AL16" s="58">
        <f t="shared" ca="1" si="34"/>
        <v>0.42623691729802071</v>
      </c>
      <c r="AM16" s="58"/>
      <c r="AN16" s="58">
        <f t="shared" ca="1" si="35"/>
        <v>0.91909654509809169</v>
      </c>
      <c r="AO16" s="58">
        <f t="shared" ca="1" si="36"/>
        <v>1.5314123964751112</v>
      </c>
      <c r="AP16" s="58">
        <f t="shared" ca="1" si="37"/>
        <v>1.3554853005017284</v>
      </c>
      <c r="AQ16" s="58"/>
      <c r="AR16" s="58"/>
      <c r="AT16" s="57">
        <v>39417</v>
      </c>
      <c r="AU16" s="58">
        <f>IF(CEIC!EN23="","",CEIC!EN23)</f>
        <v>9.5681480602738809</v>
      </c>
      <c r="AV16" s="58">
        <f t="shared" ca="1" si="22"/>
        <v>2.1534965365724048</v>
      </c>
      <c r="AW16" s="57">
        <v>39417</v>
      </c>
      <c r="AX16" s="58">
        <f ca="1">AVERAGE(OFFSET(Q$5,3*ROWS(Q$5:Q16)-3,,3))</f>
        <v>3.3120248790547588</v>
      </c>
      <c r="AY16" s="58">
        <f ca="1">AVERAGE(OFFSET(R$5,3*ROWS(R$5:R16)-3,,3))</f>
        <v>0.99295234463382542</v>
      </c>
      <c r="AZ16" s="58">
        <f ca="1">AVERAGE(OFFSET(S$5,3*ROWS(S$5:S16)-3,,3))</f>
        <v>-3.9297403944591615E-2</v>
      </c>
      <c r="BA16" s="58">
        <f ca="1">AVERAGE(OFFSET(T$5,3*ROWS(T$5:T16)-3,,3))</f>
        <v>-0.33252218443220305</v>
      </c>
      <c r="BB16" s="58">
        <f ca="1">AVERAGE(OFFSET(U$5,3*ROWS(U$5:U16)-3,,3))</f>
        <v>3.3600327370113665</v>
      </c>
      <c r="BC16" s="58">
        <f ca="1">AVERAGE(OFFSET(V$5,3*ROWS(V$5:V16)-3,,3))</f>
        <v>1.2579498608701396</v>
      </c>
      <c r="BD16" s="58">
        <f ca="1">AVERAGE(OFFSET(W$5,3*ROWS(W$5:W16)-3,,3))</f>
        <v>0.31966557645737281</v>
      </c>
      <c r="BE16" s="58"/>
      <c r="BF16" s="58">
        <f ca="1">AVERAGE(OFFSET(Y$5,3*ROWS(Y$5:Y16)-3,,3))</f>
        <v>-5.1761235156156861E-2</v>
      </c>
      <c r="BG16" s="58">
        <f ca="1">AVERAGE(OFFSET(Z$5,3*ROWS(Z$5:Z16)-3,,3))</f>
        <v>2.8584553914052777</v>
      </c>
      <c r="BH16" s="58">
        <f ca="1">AVERAGE(OFFSET(AA$5,3*ROWS(AA$5:AA16)-3,,3))</f>
        <v>1.6550929113880348</v>
      </c>
      <c r="BI16" s="58"/>
      <c r="BJ16" s="58"/>
      <c r="BK16" s="61">
        <f t="shared" ca="1" si="23"/>
        <v>1.5668825316779862</v>
      </c>
      <c r="BL16" s="78"/>
      <c r="BM16" s="53"/>
      <c r="BN16" s="58">
        <f t="shared" ca="1" si="19"/>
        <v>0</v>
      </c>
      <c r="BO16" s="62">
        <f t="shared" ca="1" si="20"/>
        <v>6.6707793244966433</v>
      </c>
      <c r="BP16" s="63"/>
      <c r="BQ16" s="55"/>
      <c r="BR16" s="55"/>
      <c r="BS16" s="55">
        <f>IF(CEIC!EX23="","",CEIC!EX23)</f>
        <v>10.547310263057415</v>
      </c>
      <c r="BT16" s="58">
        <f t="shared" ca="1" si="24"/>
        <v>2.6107885411413569</v>
      </c>
      <c r="BU16" s="61">
        <f t="shared" ca="1" si="25"/>
        <v>1.1299714565709147</v>
      </c>
      <c r="BV16" s="107"/>
      <c r="BW16" s="53"/>
      <c r="BX16" s="58">
        <f t="shared" ca="1" si="21"/>
        <v>-0.55185979180945777</v>
      </c>
      <c r="BY16" s="62">
        <f t="shared" ca="1" si="26"/>
        <v>6.1151289434479352</v>
      </c>
      <c r="BZ16" s="53">
        <f t="shared" ca="1" si="27"/>
        <v>4.4321813196094801</v>
      </c>
      <c r="CA16" s="55"/>
    </row>
    <row r="17" spans="1:79" x14ac:dyDescent="0.3">
      <c r="A17" s="57">
        <v>38718</v>
      </c>
      <c r="B17" s="58">
        <f>IF(CEIC!E32="","",CEIC!E32)</f>
        <v>7.0945695664560686</v>
      </c>
      <c r="C17" s="58">
        <f>IF(CEIC!F32="","",CEIC!F32)</f>
        <v>9.2153252363584865</v>
      </c>
      <c r="D17" s="58">
        <f>IF(CEIC!G32="","",CEIC!G32)</f>
        <v>14.024889581011962</v>
      </c>
      <c r="E17" s="58">
        <f>IF(CEIC!H32="","",CEIC!H32)</f>
        <v>15.3380450146787</v>
      </c>
      <c r="F17" s="58">
        <f>IF(CEIC!I32="","",CEIC!I32)</f>
        <v>25.565530326533143</v>
      </c>
      <c r="G17" s="58">
        <f>IF(CEIC!J32="","",CEIC!J32)</f>
        <v>19.045694432569814</v>
      </c>
      <c r="H17" s="58">
        <f>IF(CEIC!K32="","",CEIC!K32)</f>
        <v>13.832888025261111</v>
      </c>
      <c r="I17" s="58" t="str">
        <f>IF(CEIC!L32="","",CEIC!L32)</f>
        <v/>
      </c>
      <c r="J17" s="58">
        <f>IF(CEIC!M32="","",CEIC!M32)</f>
        <v>11.167485580004266</v>
      </c>
      <c r="K17" s="58">
        <f>IF(CEIC!N32="","",CEIC!N32)</f>
        <v>11.886746399804734</v>
      </c>
      <c r="L17" s="58">
        <f>IF(CEIC!O32="","",CEIC!O32)</f>
        <v>17.122354437278588</v>
      </c>
      <c r="M17" s="103"/>
      <c r="N17" s="103"/>
      <c r="O17" s="59"/>
      <c r="Q17" s="58">
        <f t="shared" ca="1" si="9"/>
        <v>1.2125973125726202</v>
      </c>
      <c r="R17" s="58">
        <f t="shared" ca="1" si="10"/>
        <v>0.6898695103313105</v>
      </c>
      <c r="S17" s="58">
        <f t="shared" ca="1" si="11"/>
        <v>0.23399091578748576</v>
      </c>
      <c r="T17" s="58">
        <f t="shared" ca="1" si="12"/>
        <v>0.91897425764846641</v>
      </c>
      <c r="U17" s="58">
        <f t="shared" ca="1" si="13"/>
        <v>4.5909355822353337</v>
      </c>
      <c r="V17" s="58">
        <f t="shared" ca="1" si="14"/>
        <v>1.954499664172441</v>
      </c>
      <c r="W17" s="58">
        <f t="shared" ca="1" si="15"/>
        <v>0.58224861761917746</v>
      </c>
      <c r="X17" s="58"/>
      <c r="Y17" s="58">
        <f t="shared" ca="1" si="16"/>
        <v>-7.9090882714341927E-3</v>
      </c>
      <c r="Z17" s="58">
        <f t="shared" ca="1" si="17"/>
        <v>0.88530055759267845</v>
      </c>
      <c r="AA17" s="58">
        <f t="shared" ca="1" si="18"/>
        <v>0.97912946301085457</v>
      </c>
      <c r="AB17" s="58"/>
      <c r="AC17" s="58"/>
      <c r="AD17" s="60"/>
      <c r="AE17" s="57">
        <v>38718</v>
      </c>
      <c r="AF17" s="58">
        <f t="shared" ca="1" si="28"/>
        <v>0.47344612736108932</v>
      </c>
      <c r="AG17" s="58">
        <f t="shared" ca="1" si="29"/>
        <v>0.23635224439125121</v>
      </c>
      <c r="AH17" s="58">
        <f t="shared" ca="1" si="30"/>
        <v>-0.33987866717168802</v>
      </c>
      <c r="AI17" s="58">
        <f t="shared" ca="1" si="31"/>
        <v>0.40451417570481712</v>
      </c>
      <c r="AJ17" s="58">
        <f t="shared" ca="1" si="32"/>
        <v>4.835815217826938</v>
      </c>
      <c r="AK17" s="58">
        <f t="shared" ca="1" si="33"/>
        <v>1.247462693769013</v>
      </c>
      <c r="AL17" s="58">
        <f t="shared" ca="1" si="34"/>
        <v>0.3239289301942081</v>
      </c>
      <c r="AM17" s="58"/>
      <c r="AN17" s="58">
        <f t="shared" ca="1" si="35"/>
        <v>0.7643378510076545</v>
      </c>
      <c r="AO17" s="58">
        <f t="shared" ca="1" si="36"/>
        <v>1.0058817586328155</v>
      </c>
      <c r="AP17" s="58">
        <f t="shared" ca="1" si="37"/>
        <v>1.0766382189556147</v>
      </c>
      <c r="AQ17" s="58"/>
      <c r="AR17" s="58"/>
      <c r="AT17" s="57">
        <v>39508</v>
      </c>
      <c r="AU17" s="58">
        <f>IF(CEIC!EN24="","",CEIC!EN24)</f>
        <v>8.5719572346292452</v>
      </c>
      <c r="AV17" s="58">
        <f t="shared" ca="1" si="22"/>
        <v>1.4130683451929464</v>
      </c>
      <c r="AW17" s="57">
        <v>39508</v>
      </c>
      <c r="AX17" s="58">
        <f ca="1">AVERAGE(OFFSET(Q$5,3*ROWS(Q$5:Q17)-3,,3))</f>
        <v>3.1859140170386966</v>
      </c>
      <c r="AY17" s="58">
        <f ca="1">AVERAGE(OFFSET(R$5,3*ROWS(R$5:R17)-3,,3))</f>
        <v>0.87756239163843874</v>
      </c>
      <c r="AZ17" s="58">
        <f ca="1">AVERAGE(OFFSET(S$5,3*ROWS(S$5:S17)-3,,3))</f>
        <v>-0.43629759107879879</v>
      </c>
      <c r="BA17" s="58">
        <f ca="1">AVERAGE(OFFSET(T$5,3*ROWS(T$5:T17)-3,,3))</f>
        <v>-0.42821224675183145</v>
      </c>
      <c r="BB17" s="58">
        <f ca="1">AVERAGE(OFFSET(U$5,3*ROWS(U$5:U17)-3,,3))</f>
        <v>3.4244725059351127</v>
      </c>
      <c r="BC17" s="58">
        <f ca="1">AVERAGE(OFFSET(V$5,3*ROWS(V$5:V17)-3,,3))</f>
        <v>-8.1974066788396249E-2</v>
      </c>
      <c r="BD17" s="58">
        <f ca="1">AVERAGE(OFFSET(W$5,3*ROWS(W$5:W17)-3,,3))</f>
        <v>0.36861716388463428</v>
      </c>
      <c r="BE17" s="58"/>
      <c r="BF17" s="58">
        <f ca="1">AVERAGE(OFFSET(Y$5,3*ROWS(Y$5:Y17)-3,,3))</f>
        <v>0.78232806642352382</v>
      </c>
      <c r="BG17" s="58">
        <f ca="1">AVERAGE(OFFSET(Z$5,3*ROWS(Z$5:Z17)-3,,3))</f>
        <v>2.8812426032107776</v>
      </c>
      <c r="BH17" s="58">
        <f ca="1">AVERAGE(OFFSET(AA$5,3*ROWS(AA$5:AA17)-3,,3))</f>
        <v>2.6062927931410904</v>
      </c>
      <c r="BI17" s="58"/>
      <c r="BJ17" s="58"/>
      <c r="BK17" s="61">
        <f t="shared" ca="1" si="23"/>
        <v>0.91950295923680481</v>
      </c>
      <c r="BL17" s="78"/>
      <c r="BM17" s="53"/>
      <c r="BN17" s="58">
        <f t="shared" ca="1" si="19"/>
        <v>0</v>
      </c>
      <c r="BO17" s="62">
        <f t="shared" ca="1" si="20"/>
        <v>6.6707793244966433</v>
      </c>
      <c r="BP17" s="63"/>
      <c r="BQ17" s="55"/>
      <c r="BR17" s="55"/>
      <c r="BS17" s="55">
        <f>IF(CEIC!EX24="","",CEIC!EX24)</f>
        <v>8.8254519634781889</v>
      </c>
      <c r="BT17" s="58">
        <f t="shared" ca="1" si="24"/>
        <v>1.3821311627420498</v>
      </c>
      <c r="BU17" s="61">
        <f t="shared" ca="1" si="25"/>
        <v>-3.6876278533320261E-2</v>
      </c>
      <c r="BV17" s="107"/>
      <c r="BW17" s="53"/>
      <c r="BX17" s="58">
        <f t="shared" ca="1" si="21"/>
        <v>-0.66909444099739857</v>
      </c>
      <c r="BY17" s="62">
        <f t="shared" ca="1" si="26"/>
        <v>5.9508346029333321</v>
      </c>
      <c r="BZ17" s="53">
        <f t="shared" ca="1" si="27"/>
        <v>2.8746173605448568</v>
      </c>
      <c r="CA17" s="55"/>
    </row>
    <row r="18" spans="1:79" x14ac:dyDescent="0.3">
      <c r="A18" s="57">
        <v>38749</v>
      </c>
      <c r="B18" s="58">
        <f>IF(CEIC!E33="","",CEIC!E33)</f>
        <v>5.8593029192035777</v>
      </c>
      <c r="C18" s="58">
        <f>IF(CEIC!F33="","",CEIC!F33)</f>
        <v>5.5766657746855772</v>
      </c>
      <c r="D18" s="58">
        <f>IF(CEIC!G33="","",CEIC!G33)</f>
        <v>11.959404112346759</v>
      </c>
      <c r="E18" s="58">
        <f>IF(CEIC!H33="","",CEIC!H33)</f>
        <v>16.407511915520782</v>
      </c>
      <c r="F18" s="58">
        <f>IF(CEIC!I33="","",CEIC!I33)</f>
        <v>27.981908710593761</v>
      </c>
      <c r="G18" s="58">
        <f>IF(CEIC!J33="","",CEIC!J33)</f>
        <v>18.72302916905506</v>
      </c>
      <c r="H18" s="58">
        <f>IF(CEIC!K33="","",CEIC!K33)</f>
        <v>18.146682617097635</v>
      </c>
      <c r="I18" s="58" t="str">
        <f>IF(CEIC!L33="","",CEIC!L33)</f>
        <v/>
      </c>
      <c r="J18" s="58">
        <f>IF(CEIC!M33="","",CEIC!M33)</f>
        <v>-10.306198655713217</v>
      </c>
      <c r="K18" s="58">
        <f>IF(CEIC!N33="","",CEIC!N33)</f>
        <v>12.540392741735024</v>
      </c>
      <c r="L18" s="58">
        <f>IF(CEIC!O33="","",CEIC!O33)</f>
        <v>11.373949985517042</v>
      </c>
      <c r="M18" s="103"/>
      <c r="N18" s="103"/>
      <c r="O18" s="59"/>
      <c r="Q18" s="58">
        <f t="shared" ca="1" si="9"/>
        <v>0.85269086854458276</v>
      </c>
      <c r="R18" s="58">
        <f t="shared" ca="1" si="10"/>
        <v>0.42389662919428206</v>
      </c>
      <c r="S18" s="58">
        <f t="shared" ca="1" si="11"/>
        <v>0.13480788510191624</v>
      </c>
      <c r="T18" s="58">
        <f t="shared" ca="1" si="12"/>
        <v>0.98947284389730861</v>
      </c>
      <c r="U18" s="58">
        <f t="shared" ca="1" si="13"/>
        <v>5.3207007272193136</v>
      </c>
      <c r="V18" s="58">
        <f t="shared" ca="1" si="14"/>
        <v>1.9028473853159447</v>
      </c>
      <c r="W18" s="58">
        <f t="shared" ca="1" si="15"/>
        <v>0.73296095551988638</v>
      </c>
      <c r="X18" s="58"/>
      <c r="Y18" s="58">
        <f t="shared" ca="1" si="16"/>
        <v>-0.7701793783842148</v>
      </c>
      <c r="Z18" s="58">
        <f t="shared" ca="1" si="17"/>
        <v>0.93588434602286952</v>
      </c>
      <c r="AA18" s="58">
        <f t="shared" ca="1" si="18"/>
        <v>0.66008741157834649</v>
      </c>
      <c r="AB18" s="58"/>
      <c r="AC18" s="58"/>
      <c r="AD18" s="60"/>
      <c r="AE18" s="57">
        <v>38749</v>
      </c>
      <c r="AF18" s="58">
        <f t="shared" ca="1" si="28"/>
        <v>0.86660650003108064</v>
      </c>
      <c r="AG18" s="58">
        <f t="shared" ca="1" si="29"/>
        <v>0.41029204045902251</v>
      </c>
      <c r="AH18" s="58">
        <f t="shared" ca="1" si="30"/>
        <v>-9.5738904855663165E-2</v>
      </c>
      <c r="AI18" s="58">
        <f t="shared" ca="1" si="31"/>
        <v>0.70029371705697352</v>
      </c>
      <c r="AJ18" s="58">
        <f t="shared" ca="1" si="32"/>
        <v>4.960799335135742</v>
      </c>
      <c r="AK18" s="58">
        <f t="shared" ca="1" si="33"/>
        <v>1.7118821327182399</v>
      </c>
      <c r="AL18" s="58">
        <f t="shared" ca="1" si="34"/>
        <v>0.44609863180558645</v>
      </c>
      <c r="AM18" s="58"/>
      <c r="AN18" s="58">
        <f t="shared" ca="1" si="35"/>
        <v>-4.1910941028400393E-2</v>
      </c>
      <c r="AO18" s="58">
        <f t="shared" ca="1" si="36"/>
        <v>1.2540141657656909</v>
      </c>
      <c r="AP18" s="58">
        <f t="shared" ca="1" si="37"/>
        <v>0.89799566469815639</v>
      </c>
      <c r="AQ18" s="58"/>
      <c r="AR18" s="58"/>
      <c r="AT18" s="57">
        <v>39600</v>
      </c>
      <c r="AU18" s="58">
        <f>IF(CEIC!EN25="","",CEIC!EN25)</f>
        <v>9.8007799450651465</v>
      </c>
      <c r="AV18" s="58">
        <f t="shared" ca="1" si="22"/>
        <v>2.3264023707550572</v>
      </c>
      <c r="AW18" s="57">
        <v>39600</v>
      </c>
      <c r="AX18" s="58">
        <f ca="1">AVERAGE(OFFSET(Q$5,3*ROWS(Q$5:Q18)-3,,3))</f>
        <v>1.7401644575317441</v>
      </c>
      <c r="AY18" s="58">
        <f ca="1">AVERAGE(OFFSET(R$5,3*ROWS(R$5:R18)-3,,3))</f>
        <v>1.3876893415911269</v>
      </c>
      <c r="AZ18" s="58">
        <f ca="1">AVERAGE(OFFSET(S$5,3*ROWS(S$5:S18)-3,,3))</f>
        <v>-0.22423216357842457</v>
      </c>
      <c r="BA18" s="58">
        <f ca="1">AVERAGE(OFFSET(T$5,3*ROWS(T$5:T18)-3,,3))</f>
        <v>0.64817520523621674</v>
      </c>
      <c r="BB18" s="58">
        <f ca="1">AVERAGE(OFFSET(U$5,3*ROWS(U$5:U18)-3,,3))</f>
        <v>3.9344185628788346</v>
      </c>
      <c r="BC18" s="58">
        <f ca="1">AVERAGE(OFFSET(V$5,3*ROWS(V$5:V18)-3,,3))</f>
        <v>0.12896198744758217</v>
      </c>
      <c r="BD18" s="58">
        <f ca="1">AVERAGE(OFFSET(W$5,3*ROWS(W$5:W18)-3,,3))</f>
        <v>0.40873019587621595</v>
      </c>
      <c r="BE18" s="58"/>
      <c r="BF18" s="58">
        <f ca="1">AVERAGE(OFFSET(Y$5,3*ROWS(Y$5:Y18)-3,,3))</f>
        <v>0.53869548758141239</v>
      </c>
      <c r="BG18" s="58">
        <f ca="1">AVERAGE(OFFSET(Z$5,3*ROWS(Z$5:Z18)-3,,3))</f>
        <v>4.3896670601922247</v>
      </c>
      <c r="BH18" s="58">
        <f ca="1">AVERAGE(OFFSET(AA$5,3*ROWS(AA$5:AA18)-3,,3))</f>
        <v>2.7832109653722235</v>
      </c>
      <c r="BI18" s="58"/>
      <c r="BJ18" s="58"/>
      <c r="BK18" s="61">
        <f t="shared" ca="1" si="23"/>
        <v>0.40368753393077006</v>
      </c>
      <c r="BL18" s="78"/>
      <c r="BM18" s="53"/>
      <c r="BN18" s="58">
        <f t="shared" ca="1" si="19"/>
        <v>0</v>
      </c>
      <c r="BO18" s="62">
        <f t="shared" ca="1" si="20"/>
        <v>6.6707793244966433</v>
      </c>
      <c r="BP18" s="63"/>
      <c r="BQ18" s="55"/>
      <c r="BR18" s="55"/>
      <c r="BS18" s="55">
        <f>IF(CEIC!EX25="","",CEIC!EX25)</f>
        <v>8.0840218500590915</v>
      </c>
      <c r="BT18" s="58">
        <f t="shared" ca="1" si="24"/>
        <v>0.85307277295328343</v>
      </c>
      <c r="BU18" s="61">
        <f t="shared" ca="1" si="25"/>
        <v>3.9011348588149281E-2</v>
      </c>
      <c r="BV18" s="107"/>
      <c r="BW18" s="53"/>
      <c r="BX18" s="58">
        <f t="shared" ca="1" si="21"/>
        <v>-0.81125167689147237</v>
      </c>
      <c r="BY18" s="62">
        <f t="shared" ca="1" si="26"/>
        <v>5.7516133873424202</v>
      </c>
      <c r="BZ18" s="53">
        <f t="shared" ca="1" si="27"/>
        <v>2.3324084627166712</v>
      </c>
      <c r="CA18" s="55"/>
    </row>
    <row r="19" spans="1:79" x14ac:dyDescent="0.3">
      <c r="A19" s="57">
        <v>38777</v>
      </c>
      <c r="B19" s="58">
        <f>IF(CEIC!E34="","",CEIC!E34)</f>
        <v>6.7768157283000852</v>
      </c>
      <c r="C19" s="58">
        <f>IF(CEIC!F34="","",CEIC!F34)</f>
        <v>18.576539913312505</v>
      </c>
      <c r="D19" s="58">
        <f>IF(CEIC!G34="","",CEIC!G34)</f>
        <v>4.287578829240922</v>
      </c>
      <c r="E19" s="58">
        <f>IF(CEIC!H34="","",CEIC!H34)</f>
        <v>21.296730898527191</v>
      </c>
      <c r="F19" s="58">
        <f>IF(CEIC!I34="","",CEIC!I34)</f>
        <v>32.386494701543015</v>
      </c>
      <c r="G19" s="58">
        <f>IF(CEIC!J34="","",CEIC!J34)</f>
        <v>11.052446221747601</v>
      </c>
      <c r="H19" s="58">
        <f>IF(CEIC!K34="","",CEIC!K34)</f>
        <v>23.296314992428066</v>
      </c>
      <c r="I19" s="58" t="str">
        <f>IF(CEIC!L34="","",CEIC!L34)</f>
        <v/>
      </c>
      <c r="J19" s="58">
        <f>IF(CEIC!M34="","",CEIC!M34)</f>
        <v>13.733005659143682</v>
      </c>
      <c r="K19" s="58">
        <f>IF(CEIC!N34="","",CEIC!N34)</f>
        <v>13.845396356474643</v>
      </c>
      <c r="L19" s="58">
        <f>IF(CEIC!O34="","",CEIC!O34)</f>
        <v>15.72479586061929</v>
      </c>
      <c r="M19" s="103"/>
      <c r="N19" s="103"/>
      <c r="O19" s="59"/>
      <c r="Q19" s="58">
        <f t="shared" ca="1" si="9"/>
        <v>1.1200167719894623</v>
      </c>
      <c r="R19" s="58">
        <f t="shared" ca="1" si="10"/>
        <v>1.3741405350858431</v>
      </c>
      <c r="S19" s="58">
        <f t="shared" ca="1" si="11"/>
        <v>-0.23358729075974055</v>
      </c>
      <c r="T19" s="58">
        <f t="shared" ca="1" si="12"/>
        <v>1.3117670877785881</v>
      </c>
      <c r="U19" s="58">
        <f t="shared" ca="1" si="13"/>
        <v>6.6509200982757504</v>
      </c>
      <c r="V19" s="58">
        <f t="shared" ca="1" si="14"/>
        <v>0.67493990909610513</v>
      </c>
      <c r="W19" s="58">
        <f t="shared" ca="1" si="15"/>
        <v>0.91287520922217347</v>
      </c>
      <c r="X19" s="58"/>
      <c r="Y19" s="58">
        <f t="shared" ca="1" si="16"/>
        <v>8.3161438497463561E-2</v>
      </c>
      <c r="Z19" s="58">
        <f t="shared" ca="1" si="17"/>
        <v>1.0368747784846848</v>
      </c>
      <c r="AA19" s="58">
        <f t="shared" ca="1" si="18"/>
        <v>0.90156359946799924</v>
      </c>
      <c r="AB19" s="58"/>
      <c r="AC19" s="58"/>
      <c r="AD19" s="60"/>
      <c r="AE19" s="57">
        <v>38777</v>
      </c>
      <c r="AF19" s="58">
        <f t="shared" ca="1" si="28"/>
        <v>1.0617683177022217</v>
      </c>
      <c r="AG19" s="58">
        <f t="shared" ca="1" si="29"/>
        <v>0.82930222487047855</v>
      </c>
      <c r="AH19" s="58">
        <f t="shared" ca="1" si="30"/>
        <v>4.5070503376553807E-2</v>
      </c>
      <c r="AI19" s="58">
        <f t="shared" ca="1" si="31"/>
        <v>1.0734047297747877</v>
      </c>
      <c r="AJ19" s="58">
        <f t="shared" ca="1" si="32"/>
        <v>5.5208521359101326</v>
      </c>
      <c r="AK19" s="58">
        <f t="shared" ca="1" si="33"/>
        <v>1.5107623195281636</v>
      </c>
      <c r="AL19" s="58">
        <f t="shared" ca="1" si="34"/>
        <v>0.74269492745374566</v>
      </c>
      <c r="AM19" s="58"/>
      <c r="AN19" s="58">
        <f t="shared" ca="1" si="35"/>
        <v>-0.23164234271939513</v>
      </c>
      <c r="AO19" s="58">
        <f t="shared" ca="1" si="36"/>
        <v>0.95268656070007751</v>
      </c>
      <c r="AP19" s="58">
        <f t="shared" ca="1" si="37"/>
        <v>0.84692682468573344</v>
      </c>
      <c r="AQ19" s="58"/>
      <c r="AR19" s="58"/>
      <c r="AT19" s="57">
        <v>39692</v>
      </c>
      <c r="AU19" s="58">
        <f>IF(CEIC!EN26="","",CEIC!EN26)</f>
        <v>8.5205103082418852</v>
      </c>
      <c r="AV19" s="58">
        <f t="shared" ca="1" si="22"/>
        <v>1.3748299337596999</v>
      </c>
      <c r="AW19" s="57">
        <v>39692</v>
      </c>
      <c r="AX19" s="58">
        <f ca="1">AVERAGE(OFFSET(Q$5,3*ROWS(Q$5:Q19)-3,,3))</f>
        <v>1.2778799317868741</v>
      </c>
      <c r="AY19" s="58">
        <f ca="1">AVERAGE(OFFSET(R$5,3*ROWS(R$5:R19)-3,,3))</f>
        <v>0.63277508835727703</v>
      </c>
      <c r="AZ19" s="58">
        <f ca="1">AVERAGE(OFFSET(S$5,3*ROWS(S$5:S19)-3,,3))</f>
        <v>1.9016154830893011E-2</v>
      </c>
      <c r="BA19" s="58">
        <f ca="1">AVERAGE(OFFSET(T$5,3*ROWS(T$5:T19)-3,,3))</f>
        <v>1.1461954077042302</v>
      </c>
      <c r="BB19" s="58">
        <f ca="1">AVERAGE(OFFSET(U$5,3*ROWS(U$5:U19)-3,,3))</f>
        <v>3.9644220870039848</v>
      </c>
      <c r="BC19" s="58">
        <f ca="1">AVERAGE(OFFSET(V$5,3*ROWS(V$5:V19)-3,,3))</f>
        <v>0.40761119749526403</v>
      </c>
      <c r="BD19" s="58">
        <f ca="1">AVERAGE(OFFSET(W$5,3*ROWS(W$5:W19)-3,,3))</f>
        <v>8.0864535510349181E-2</v>
      </c>
      <c r="BE19" s="58"/>
      <c r="BF19" s="58">
        <f ca="1">AVERAGE(OFFSET(Y$5,3*ROWS(Y$5:Y19)-3,,3))</f>
        <v>0.63622362323373127</v>
      </c>
      <c r="BG19" s="58">
        <f ca="1">AVERAGE(OFFSET(Z$5,3*ROWS(Z$5:Z19)-3,,3))</f>
        <v>3.0266578464255516</v>
      </c>
      <c r="BH19" s="58">
        <f ca="1">AVERAGE(OFFSET(AA$5,3*ROWS(AA$5:AA19)-3,,3))</f>
        <v>3.4550174962586677</v>
      </c>
      <c r="BI19" s="58"/>
      <c r="BJ19" s="58"/>
      <c r="BK19" s="61">
        <f t="shared" ca="1" si="23"/>
        <v>-0.21597698054352116</v>
      </c>
      <c r="BL19" s="78"/>
      <c r="BM19" s="53"/>
      <c r="BN19" s="58">
        <f t="shared" ca="1" si="19"/>
        <v>0</v>
      </c>
      <c r="BO19" s="62">
        <f t="shared" ca="1" si="20"/>
        <v>6.6707793244966433</v>
      </c>
      <c r="BP19" s="63"/>
      <c r="BQ19" s="55"/>
      <c r="BR19" s="55"/>
      <c r="BS19" s="55">
        <f>IF(CEIC!EX26="","",CEIC!EX26)</f>
        <v>6.7353655809613668</v>
      </c>
      <c r="BT19" s="58">
        <f t="shared" ca="1" si="24"/>
        <v>-0.10928079374633028</v>
      </c>
      <c r="BU19" s="61">
        <f t="shared" ca="1" si="25"/>
        <v>-0.27349331460164095</v>
      </c>
      <c r="BV19" s="107"/>
      <c r="BW19" s="53"/>
      <c r="BX19" s="58">
        <f t="shared" ca="1" si="21"/>
        <v>-0.92244995432927668</v>
      </c>
      <c r="BY19" s="62">
        <f t="shared" ca="1" si="26"/>
        <v>5.595778505892687</v>
      </c>
      <c r="BZ19" s="53">
        <f t="shared" ca="1" si="27"/>
        <v>1.1395870750686798</v>
      </c>
      <c r="CA19" s="55"/>
    </row>
    <row r="20" spans="1:79" x14ac:dyDescent="0.3">
      <c r="A20" s="57">
        <v>38808</v>
      </c>
      <c r="B20" s="58">
        <f>IF(CEIC!E35="","",CEIC!E35)</f>
        <v>9.7880928355196843</v>
      </c>
      <c r="C20" s="58">
        <f>IF(CEIC!F35="","",CEIC!F35)</f>
        <v>18.68434888037682</v>
      </c>
      <c r="D20" s="58">
        <f>IF(CEIC!G35="","",CEIC!G35)</f>
        <v>-16.860390105443411</v>
      </c>
      <c r="E20" s="58">
        <f>IF(CEIC!H35="","",CEIC!H35)</f>
        <v>18.312590951077699</v>
      </c>
      <c r="F20" s="58">
        <f>IF(CEIC!I35="","",CEIC!I35)</f>
        <v>28.073268022121489</v>
      </c>
      <c r="G20" s="58">
        <f>IF(CEIC!J35="","",CEIC!J35)</f>
        <v>24.471853664820301</v>
      </c>
      <c r="H20" s="58">
        <f>IF(CEIC!K35="","",CEIC!K35)</f>
        <v>66.208662034376459</v>
      </c>
      <c r="I20" s="58" t="str">
        <f>IF(CEIC!L35="","",CEIC!L35)</f>
        <v/>
      </c>
      <c r="J20" s="58">
        <f>IF(CEIC!M35="","",CEIC!M35)</f>
        <v>15.381802987569216</v>
      </c>
      <c r="K20" s="58">
        <f>IF(CEIC!N35="","",CEIC!N35)</f>
        <v>12.3046875</v>
      </c>
      <c r="L20" s="58">
        <f>IF(CEIC!O35="","",CEIC!O35)</f>
        <v>14.012879322512351</v>
      </c>
      <c r="M20" s="103"/>
      <c r="N20" s="103"/>
      <c r="O20" s="59"/>
      <c r="Q20" s="58">
        <f t="shared" ca="1" si="9"/>
        <v>1.9973804068394805</v>
      </c>
      <c r="R20" s="58">
        <f t="shared" ca="1" si="10"/>
        <v>1.3820209816856246</v>
      </c>
      <c r="S20" s="58">
        <f t="shared" ca="1" si="11"/>
        <v>-1.2490965662337361</v>
      </c>
      <c r="T20" s="58">
        <f t="shared" ca="1" si="12"/>
        <v>1.1150544571228516</v>
      </c>
      <c r="U20" s="58">
        <f t="shared" ca="1" si="13"/>
        <v>5.3482919528578368</v>
      </c>
      <c r="V20" s="58">
        <f t="shared" ca="1" si="14"/>
        <v>2.8231196288100016</v>
      </c>
      <c r="W20" s="58">
        <f t="shared" ca="1" si="15"/>
        <v>2.4121167724940169</v>
      </c>
      <c r="X20" s="58"/>
      <c r="Y20" s="58">
        <f t="shared" ca="1" si="16"/>
        <v>0.14169025004558194</v>
      </c>
      <c r="Z20" s="58">
        <f t="shared" ca="1" si="17"/>
        <v>0.91764380321710404</v>
      </c>
      <c r="AA20" s="58">
        <f t="shared" ca="1" si="18"/>
        <v>0.80655056258408531</v>
      </c>
      <c r="AB20" s="58"/>
      <c r="AC20" s="58"/>
      <c r="AD20" s="60"/>
      <c r="AE20" s="57">
        <v>38808</v>
      </c>
      <c r="AF20" s="58">
        <f t="shared" ca="1" si="28"/>
        <v>1.3233626824578419</v>
      </c>
      <c r="AG20" s="58">
        <f t="shared" ca="1" si="29"/>
        <v>1.0600193819885833</v>
      </c>
      <c r="AH20" s="58">
        <f t="shared" ca="1" si="30"/>
        <v>-0.44929199063052017</v>
      </c>
      <c r="AI20" s="58">
        <f t="shared" ca="1" si="31"/>
        <v>1.1387647962662495</v>
      </c>
      <c r="AJ20" s="58">
        <f t="shared" ca="1" si="32"/>
        <v>5.7733042594509669</v>
      </c>
      <c r="AK20" s="58">
        <f t="shared" ca="1" si="33"/>
        <v>1.8003023077406837</v>
      </c>
      <c r="AL20" s="58">
        <f t="shared" ca="1" si="34"/>
        <v>1.3526509790786923</v>
      </c>
      <c r="AM20" s="58"/>
      <c r="AN20" s="58">
        <f t="shared" ca="1" si="35"/>
        <v>-0.18177589661372306</v>
      </c>
      <c r="AO20" s="58">
        <f t="shared" ca="1" si="36"/>
        <v>0.96346764257488615</v>
      </c>
      <c r="AP20" s="58">
        <f t="shared" ca="1" si="37"/>
        <v>0.78940052454347709</v>
      </c>
      <c r="AQ20" s="58"/>
      <c r="AR20" s="58"/>
      <c r="AT20" s="57">
        <v>39783</v>
      </c>
      <c r="AU20" s="58">
        <f>IF(CEIC!EN27="","",CEIC!EN27)</f>
        <v>5.7685697444444965</v>
      </c>
      <c r="AV20" s="58">
        <f t="shared" ca="1" si="22"/>
        <v>-0.67057574754410576</v>
      </c>
      <c r="AW20" s="57">
        <v>39783</v>
      </c>
      <c r="AX20" s="58">
        <f ca="1">AVERAGE(OFFSET(Q$5,3*ROWS(Q$5:Q20)-3,,3))</f>
        <v>-0.502727891200482</v>
      </c>
      <c r="AY20" s="58">
        <f ca="1">AVERAGE(OFFSET(R$5,3*ROWS(R$5:R20)-3,,3))</f>
        <v>-0.20322904777488046</v>
      </c>
      <c r="AZ20" s="58">
        <f ca="1">AVERAGE(OFFSET(S$5,3*ROWS(S$5:S20)-3,,3))</f>
        <v>0.1454406802965453</v>
      </c>
      <c r="BA20" s="58">
        <f ca="1">AVERAGE(OFFSET(T$5,3*ROWS(T$5:T20)-3,,3))</f>
        <v>-1.0216209149213007</v>
      </c>
      <c r="BB20" s="58">
        <f ca="1">AVERAGE(OFFSET(U$5,3*ROWS(U$5:U20)-3,,3))</f>
        <v>4.3532884493911794</v>
      </c>
      <c r="BC20" s="58">
        <f ca="1">AVERAGE(OFFSET(V$5,3*ROWS(V$5:V20)-3,,3))</f>
        <v>-1.5968338605130394</v>
      </c>
      <c r="BD20" s="58">
        <f ca="1">AVERAGE(OFFSET(W$5,3*ROWS(W$5:W20)-3,,3))</f>
        <v>-1.5453827507532825</v>
      </c>
      <c r="BE20" s="58"/>
      <c r="BF20" s="58">
        <f ca="1">AVERAGE(OFFSET(Y$5,3*ROWS(Y$5:Y20)-3,,3))</f>
        <v>3.0091260237045838</v>
      </c>
      <c r="BG20" s="58">
        <f ca="1">AVERAGE(OFFSET(Z$5,3*ROWS(Z$5:Z20)-3,,3))</f>
        <v>-0.70083505671376045</v>
      </c>
      <c r="BH20" s="58">
        <f ca="1">AVERAGE(OFFSET(AA$5,3*ROWS(AA$5:AA20)-3,,3))</f>
        <v>0.42597322579938229</v>
      </c>
      <c r="BI20" s="58"/>
      <c r="BJ20" s="58"/>
      <c r="BK20" s="61">
        <f t="shared" ca="1" si="23"/>
        <v>-2.6708770998565751E-2</v>
      </c>
      <c r="BL20" s="78"/>
      <c r="BM20" s="53"/>
      <c r="BN20" s="58">
        <f t="shared" ca="1" si="19"/>
        <v>0</v>
      </c>
      <c r="BO20" s="62">
        <f t="shared" ca="1" si="20"/>
        <v>6.6707793244966433</v>
      </c>
      <c r="BP20" s="63"/>
      <c r="BQ20" s="55"/>
      <c r="BR20" s="55"/>
      <c r="BS20" s="55">
        <f>IF(CEIC!EX27="","",CEIC!EX27)</f>
        <v>1.5346813664864127</v>
      </c>
      <c r="BT20" s="58">
        <f t="shared" ca="1" si="24"/>
        <v>-3.8203056988740967</v>
      </c>
      <c r="BU20" s="61">
        <f t="shared" ca="1" si="25"/>
        <v>-0.60102480790954749</v>
      </c>
      <c r="BV20" s="107"/>
      <c r="BW20" s="53"/>
      <c r="BX20" s="58">
        <f t="shared" ca="1" si="21"/>
        <v>0.40047889842100831</v>
      </c>
      <c r="BY20" s="62">
        <f t="shared" ca="1" si="26"/>
        <v>7.4497502191692897</v>
      </c>
      <c r="BZ20" s="53">
        <f t="shared" ca="1" si="27"/>
        <v>-5.915068852682877</v>
      </c>
      <c r="CA20" s="55"/>
    </row>
    <row r="21" spans="1:79" x14ac:dyDescent="0.3">
      <c r="A21" s="57">
        <v>38838</v>
      </c>
      <c r="B21" s="58">
        <f>IF(CEIC!E36="","",CEIC!E36)</f>
        <v>11.348205625606203</v>
      </c>
      <c r="C21" s="58">
        <f>IF(CEIC!F36="","",CEIC!F36)</f>
        <v>23.748535728231161</v>
      </c>
      <c r="D21" s="58">
        <f>IF(CEIC!G36="","",CEIC!G36)</f>
        <v>-4.8651874223640306</v>
      </c>
      <c r="E21" s="58">
        <f>IF(CEIC!H36="","",CEIC!H36)</f>
        <v>26.525590652259197</v>
      </c>
      <c r="F21" s="58">
        <f>IF(CEIC!I36="","",CEIC!I36)</f>
        <v>27.912544411876372</v>
      </c>
      <c r="G21" s="58">
        <f>IF(CEIC!J36="","",CEIC!J36)</f>
        <v>13.138770331064714</v>
      </c>
      <c r="H21" s="58">
        <f>IF(CEIC!K36="","",CEIC!K36)</f>
        <v>38.508226132763298</v>
      </c>
      <c r="I21" s="58" t="str">
        <f>IF(CEIC!L36="","",CEIC!L36)</f>
        <v/>
      </c>
      <c r="J21" s="58">
        <f>IF(CEIC!M36="","",CEIC!M36)</f>
        <v>165.69528032942665</v>
      </c>
      <c r="K21" s="58">
        <f>IF(CEIC!N36="","",CEIC!N36)</f>
        <v>26.735614892816855</v>
      </c>
      <c r="L21" s="58">
        <f>IF(CEIC!O36="","",CEIC!O36)</f>
        <v>14.162636033857314</v>
      </c>
      <c r="M21" s="103"/>
      <c r="N21" s="103"/>
      <c r="O21" s="59"/>
      <c r="Q21" s="58">
        <f t="shared" ca="1" si="9"/>
        <v>2.4519338004825362</v>
      </c>
      <c r="R21" s="58">
        <f t="shared" ca="1" si="10"/>
        <v>1.7521947725357301</v>
      </c>
      <c r="S21" s="58">
        <f t="shared" ca="1" si="11"/>
        <v>-0.67309611798835034</v>
      </c>
      <c r="T21" s="58">
        <f t="shared" ca="1" si="12"/>
        <v>1.6564502378988253</v>
      </c>
      <c r="U21" s="58">
        <f t="shared" ca="1" si="13"/>
        <v>5.2997521672404151</v>
      </c>
      <c r="V21" s="58">
        <f t="shared" ca="1" si="14"/>
        <v>1.0089188242902147</v>
      </c>
      <c r="W21" s="58">
        <f t="shared" ca="1" si="15"/>
        <v>1.4443383197366029</v>
      </c>
      <c r="X21" s="58"/>
      <c r="Y21" s="58">
        <f t="shared" ca="1" si="16"/>
        <v>5.4775001987947043</v>
      </c>
      <c r="Z21" s="58">
        <f t="shared" ca="1" si="17"/>
        <v>2.034411283218617</v>
      </c>
      <c r="AA21" s="58">
        <f t="shared" ca="1" si="18"/>
        <v>0.81486220606780735</v>
      </c>
      <c r="AB21" s="58"/>
      <c r="AC21" s="58"/>
      <c r="AD21" s="60"/>
      <c r="AE21" s="57">
        <v>38838</v>
      </c>
      <c r="AF21" s="58">
        <f t="shared" ca="1" si="28"/>
        <v>1.856443659770493</v>
      </c>
      <c r="AG21" s="58">
        <f t="shared" ca="1" si="29"/>
        <v>1.5027854297690659</v>
      </c>
      <c r="AH21" s="58">
        <f t="shared" ca="1" si="30"/>
        <v>-0.71859332499394224</v>
      </c>
      <c r="AI21" s="58">
        <f t="shared" ca="1" si="31"/>
        <v>1.361090594266755</v>
      </c>
      <c r="AJ21" s="58">
        <f t="shared" ca="1" si="32"/>
        <v>5.7663214061246677</v>
      </c>
      <c r="AK21" s="58">
        <f t="shared" ca="1" si="33"/>
        <v>1.502326120732107</v>
      </c>
      <c r="AL21" s="58">
        <f t="shared" ca="1" si="34"/>
        <v>1.5897767671509311</v>
      </c>
      <c r="AM21" s="58"/>
      <c r="AN21" s="58">
        <f t="shared" ca="1" si="35"/>
        <v>1.9007839624459166</v>
      </c>
      <c r="AO21" s="58">
        <f t="shared" ca="1" si="36"/>
        <v>1.3296432883068019</v>
      </c>
      <c r="AP21" s="58">
        <f t="shared" ca="1" si="37"/>
        <v>0.8409921227066306</v>
      </c>
      <c r="AQ21" s="58"/>
      <c r="AR21" s="58"/>
      <c r="AT21" s="57">
        <v>39873</v>
      </c>
      <c r="AU21" s="58">
        <f>IF(CEIC!EN28="","",CEIC!EN28)</f>
        <v>3.4559647115033774</v>
      </c>
      <c r="AV21" s="58">
        <f t="shared" ca="1" si="22"/>
        <v>-2.3894411675378939</v>
      </c>
      <c r="AW21" s="57">
        <v>39873</v>
      </c>
      <c r="AX21" s="58">
        <f ca="1">AVERAGE(OFFSET(Q$5,3*ROWS(Q$5:Q21)-3,,3))</f>
        <v>-2.5767568215522689</v>
      </c>
      <c r="AY21" s="58">
        <f ca="1">AVERAGE(OFFSET(R$5,3*ROWS(R$5:R21)-3,,3))</f>
        <v>0.39742534961970977</v>
      </c>
      <c r="AZ21" s="58">
        <f ca="1">AVERAGE(OFFSET(S$5,3*ROWS(S$5:S21)-3,,3))</f>
        <v>9.2203141577801864E-2</v>
      </c>
      <c r="BA21" s="58">
        <f ca="1">AVERAGE(OFFSET(T$5,3*ROWS(T$5:T21)-3,,3))</f>
        <v>0.13365123088269712</v>
      </c>
      <c r="BB21" s="58">
        <f ca="1">AVERAGE(OFFSET(U$5,3*ROWS(U$5:U21)-3,,3))</f>
        <v>2.3357659354381286</v>
      </c>
      <c r="BC21" s="58">
        <f ca="1">AVERAGE(OFFSET(V$5,3*ROWS(V$5:V21)-3,,3))</f>
        <v>-2.8934248485814735</v>
      </c>
      <c r="BD21" s="58">
        <f ca="1">AVERAGE(OFFSET(W$5,3*ROWS(W$5:W21)-3,,3))</f>
        <v>-1.2658464969823793</v>
      </c>
      <c r="BE21" s="58"/>
      <c r="BF21" s="58">
        <f ca="1">AVERAGE(OFFSET(Y$5,3*ROWS(Y$5:Y21)-3,,3))</f>
        <v>0.87478538309760501</v>
      </c>
      <c r="BG21" s="58">
        <f ca="1">AVERAGE(OFFSET(Z$5,3*ROWS(Z$5:Z21)-3,,3))</f>
        <v>-1.5749403027418387</v>
      </c>
      <c r="BH21" s="58">
        <f ca="1">AVERAGE(OFFSET(AA$5,3*ROWS(AA$5:AA21)-3,,3))</f>
        <v>-1.4031955328209096</v>
      </c>
      <c r="BI21" s="58"/>
      <c r="BJ21" s="58"/>
      <c r="BK21" s="61">
        <f t="shared" ca="1" si="23"/>
        <v>-1.0396920688055757</v>
      </c>
      <c r="BL21" s="78"/>
      <c r="BM21" s="53"/>
      <c r="BN21" s="58">
        <f t="shared" ca="1" si="19"/>
        <v>0</v>
      </c>
      <c r="BO21" s="62">
        <f t="shared" ca="1" si="20"/>
        <v>6.6707793244966433</v>
      </c>
      <c r="BP21" s="63"/>
      <c r="BQ21" s="55"/>
      <c r="BR21" s="55"/>
      <c r="BS21" s="55">
        <f>IF(CEIC!EX28="","",CEIC!EX28)</f>
        <v>0.23603992990240086</v>
      </c>
      <c r="BT21" s="58">
        <f t="shared" ca="1" si="24"/>
        <v>-4.746970444366764</v>
      </c>
      <c r="BU21" s="61">
        <f t="shared" ca="1" si="25"/>
        <v>-0.9292048201872336</v>
      </c>
      <c r="BV21" s="107"/>
      <c r="BW21" s="53"/>
      <c r="BX21" s="58">
        <f t="shared" ca="1" si="21"/>
        <v>0.57088012382920772</v>
      </c>
      <c r="BY21" s="62">
        <f t="shared" ca="1" si="26"/>
        <v>7.6885529719837713</v>
      </c>
      <c r="BZ21" s="53">
        <f t="shared" ca="1" si="27"/>
        <v>-7.4525130420813701</v>
      </c>
      <c r="CA21" s="55"/>
    </row>
    <row r="22" spans="1:79" x14ac:dyDescent="0.3">
      <c r="A22" s="57">
        <v>38869</v>
      </c>
      <c r="B22" s="58">
        <f>IF(CEIC!E37="","",CEIC!E37)</f>
        <v>9.8076923076923102</v>
      </c>
      <c r="C22" s="58">
        <f>IF(CEIC!F37="","",CEIC!F37)</f>
        <v>22.359537014709431</v>
      </c>
      <c r="D22" s="58">
        <f>IF(CEIC!G37="","",CEIC!G37)</f>
        <v>6.8792140987791202</v>
      </c>
      <c r="E22" s="58">
        <f>IF(CEIC!H37="","",CEIC!H37)</f>
        <v>28.780624549475387</v>
      </c>
      <c r="F22" s="58">
        <f>IF(CEIC!I37="","",CEIC!I37)</f>
        <v>27.665527494651691</v>
      </c>
      <c r="G22" s="58">
        <f>IF(CEIC!J37="","",CEIC!J37)</f>
        <v>12.714094829331499</v>
      </c>
      <c r="H22" s="58">
        <f>IF(CEIC!K37="","",CEIC!K37)</f>
        <v>28.491337093451314</v>
      </c>
      <c r="I22" s="58" t="str">
        <f>IF(CEIC!L37="","",CEIC!L37)</f>
        <v/>
      </c>
      <c r="J22" s="58">
        <f>IF(CEIC!M37="","",CEIC!M37)</f>
        <v>22.780212899185969</v>
      </c>
      <c r="K22" s="58">
        <f>IF(CEIC!N37="","",CEIC!N37)</f>
        <v>32.015710122893701</v>
      </c>
      <c r="L22" s="58">
        <f>IF(CEIC!O37="","",CEIC!O37)</f>
        <v>22.003727865796836</v>
      </c>
      <c r="M22" s="103"/>
      <c r="N22" s="103"/>
      <c r="O22" s="59"/>
      <c r="Q22" s="58">
        <f t="shared" ca="1" si="9"/>
        <v>2.0030908956235547</v>
      </c>
      <c r="R22" s="58">
        <f t="shared" ca="1" si="10"/>
        <v>1.6506639770264553</v>
      </c>
      <c r="S22" s="58">
        <f t="shared" ca="1" si="11"/>
        <v>-0.10913894950342343</v>
      </c>
      <c r="T22" s="58">
        <f t="shared" ca="1" si="12"/>
        <v>1.8051006557582117</v>
      </c>
      <c r="U22" s="58">
        <f t="shared" ca="1" si="13"/>
        <v>5.2251511289257779</v>
      </c>
      <c r="V22" s="58">
        <f t="shared" ca="1" si="14"/>
        <v>0.94093673907872877</v>
      </c>
      <c r="W22" s="58">
        <f t="shared" ca="1" si="15"/>
        <v>1.0943752574100816</v>
      </c>
      <c r="X22" s="58"/>
      <c r="Y22" s="58">
        <f t="shared" ca="1" si="16"/>
        <v>0.40431812553240537</v>
      </c>
      <c r="Z22" s="58">
        <f t="shared" ca="1" si="17"/>
        <v>2.4430224891204664</v>
      </c>
      <c r="AA22" s="58">
        <f t="shared" ca="1" si="18"/>
        <v>1.2500504473485794</v>
      </c>
      <c r="AB22" s="58"/>
      <c r="AC22" s="58"/>
      <c r="AD22" s="60"/>
      <c r="AE22" s="57">
        <v>38869</v>
      </c>
      <c r="AF22" s="58">
        <f t="shared" ca="1" si="28"/>
        <v>2.150801700981857</v>
      </c>
      <c r="AG22" s="58">
        <f t="shared" ca="1" si="29"/>
        <v>1.5949599104159367</v>
      </c>
      <c r="AH22" s="58">
        <f t="shared" ca="1" si="30"/>
        <v>-0.67711054457517006</v>
      </c>
      <c r="AI22" s="58">
        <f t="shared" ca="1" si="31"/>
        <v>1.5255351169266296</v>
      </c>
      <c r="AJ22" s="58">
        <f t="shared" ca="1" si="32"/>
        <v>5.2910650830080099</v>
      </c>
      <c r="AK22" s="58">
        <f t="shared" ca="1" si="33"/>
        <v>1.5909917307263151</v>
      </c>
      <c r="AL22" s="58">
        <f t="shared" ca="1" si="34"/>
        <v>1.6502767832135674</v>
      </c>
      <c r="AM22" s="58"/>
      <c r="AN22" s="58">
        <f t="shared" ca="1" si="35"/>
        <v>2.0078361914575642</v>
      </c>
      <c r="AO22" s="58">
        <f t="shared" ca="1" si="36"/>
        <v>1.7983591918520625</v>
      </c>
      <c r="AP22" s="58">
        <f t="shared" ca="1" si="37"/>
        <v>0.95715440533349072</v>
      </c>
      <c r="AQ22" s="58"/>
      <c r="AR22" s="58"/>
      <c r="AT22" s="57">
        <v>39965</v>
      </c>
      <c r="AU22" s="58">
        <f>IF(CEIC!EN29="","",CEIC!EN29)</f>
        <v>5.9123029488061096</v>
      </c>
      <c r="AV22" s="58">
        <f t="shared" ca="1" si="22"/>
        <v>-0.56374469288369355</v>
      </c>
      <c r="AW22" s="57">
        <v>39965</v>
      </c>
      <c r="AX22" s="58">
        <f ca="1">AVERAGE(OFFSET(Q$5,3*ROWS(Q$5:Q22)-3,,3))</f>
        <v>-1.3743342017109768</v>
      </c>
      <c r="AY22" s="58">
        <f ca="1">AVERAGE(OFFSET(R$5,3*ROWS(R$5:R22)-3,,3))</f>
        <v>0.7489701243718293</v>
      </c>
      <c r="AZ22" s="58">
        <f ca="1">AVERAGE(OFFSET(S$5,3*ROWS(S$5:S22)-3,,3))</f>
        <v>0.43494977199791124</v>
      </c>
      <c r="BA22" s="58">
        <f ca="1">AVERAGE(OFFSET(T$5,3*ROWS(T$5:T22)-3,,3))</f>
        <v>0.61273411550578849</v>
      </c>
      <c r="BB22" s="58">
        <f ca="1">AVERAGE(OFFSET(U$5,3*ROWS(U$5:U22)-3,,3))</f>
        <v>1.5635351064008172</v>
      </c>
      <c r="BC22" s="58">
        <f ca="1">AVERAGE(OFFSET(V$5,3*ROWS(V$5:V22)-3,,3))</f>
        <v>-1.1113060934465488</v>
      </c>
      <c r="BD22" s="58">
        <f ca="1">AVERAGE(OFFSET(W$5,3*ROWS(W$5:W22)-3,,3))</f>
        <v>-0.44842215207202973</v>
      </c>
      <c r="BE22" s="58"/>
      <c r="BF22" s="58">
        <f ca="1">AVERAGE(OFFSET(Y$5,3*ROWS(Y$5:Y22)-3,,3))</f>
        <v>0.35769470298002254</v>
      </c>
      <c r="BG22" s="58">
        <f ca="1">AVERAGE(OFFSET(Z$5,3*ROWS(Z$5:Z22)-3,,3))</f>
        <v>-2.4999147366535728</v>
      </c>
      <c r="BH22" s="58">
        <f ca="1">AVERAGE(OFFSET(AA$5,3*ROWS(AA$5:AA22)-3,,3))</f>
        <v>-1.6088105963812922</v>
      </c>
      <c r="BI22" s="58"/>
      <c r="BJ22" s="58"/>
      <c r="BK22" s="61">
        <f t="shared" ca="1" si="23"/>
        <v>0.67030340434572988</v>
      </c>
      <c r="BL22" s="78"/>
      <c r="BM22" s="53"/>
      <c r="BN22" s="58">
        <f t="shared" ca="1" si="19"/>
        <v>0</v>
      </c>
      <c r="BO22" s="62">
        <f t="shared" ca="1" si="20"/>
        <v>6.6707793244966433</v>
      </c>
      <c r="BP22" s="63"/>
      <c r="BQ22" s="55"/>
      <c r="BR22" s="55"/>
      <c r="BS22" s="55">
        <f>IF(CEIC!EX29="","",CEIC!EX29)</f>
        <v>4.9937325945680611</v>
      </c>
      <c r="BT22" s="58">
        <f t="shared" ca="1" si="24"/>
        <v>-1.3520486914988217</v>
      </c>
      <c r="BU22" s="61">
        <f t="shared" ca="1" si="25"/>
        <v>0.95540176504974872</v>
      </c>
      <c r="BV22" s="107"/>
      <c r="BW22" s="53"/>
      <c r="BX22" s="58">
        <f t="shared" ca="1" si="21"/>
        <v>0.57584392374821569</v>
      </c>
      <c r="BY22" s="62">
        <f t="shared" ca="1" si="26"/>
        <v>7.6955093133025603</v>
      </c>
      <c r="BZ22" s="53">
        <f t="shared" ca="1" si="27"/>
        <v>-2.7017767187344992</v>
      </c>
      <c r="CA22" s="55"/>
    </row>
    <row r="23" spans="1:79" x14ac:dyDescent="0.3">
      <c r="A23" s="57">
        <v>38899</v>
      </c>
      <c r="B23" s="58">
        <f>IF(CEIC!E38="","",CEIC!E38)</f>
        <v>14.843749999999975</v>
      </c>
      <c r="C23" s="58">
        <f>IF(CEIC!F38="","",CEIC!F38)</f>
        <v>20.4272700617752</v>
      </c>
      <c r="D23" s="58">
        <f>IF(CEIC!G38="","",CEIC!G38)</f>
        <v>33.346537921927869</v>
      </c>
      <c r="E23" s="58">
        <f>IF(CEIC!H38="","",CEIC!H38)</f>
        <v>19.233571256228199</v>
      </c>
      <c r="F23" s="58">
        <f>IF(CEIC!I38="","",CEIC!I38)</f>
        <v>28.704718048270028</v>
      </c>
      <c r="G23" s="58">
        <f>IF(CEIC!J38="","",CEIC!J38)</f>
        <v>9.5696235424042619</v>
      </c>
      <c r="H23" s="58">
        <f>IF(CEIC!K38="","",CEIC!K38)</f>
        <v>34.953627332380222</v>
      </c>
      <c r="I23" s="58" t="str">
        <f>IF(CEIC!L38="","",CEIC!L38)</f>
        <v/>
      </c>
      <c r="J23" s="58">
        <f>IF(CEIC!M38="","",CEIC!M38)</f>
        <v>-32.047109871377657</v>
      </c>
      <c r="K23" s="58">
        <f>IF(CEIC!N38="","",CEIC!N38)</f>
        <v>41.485584623598513</v>
      </c>
      <c r="L23" s="58">
        <f>IF(CEIC!O38="","",CEIC!O38)</f>
        <v>30.205925797202188</v>
      </c>
      <c r="M23" s="103"/>
      <c r="N23" s="103"/>
      <c r="O23" s="59"/>
      <c r="Q23" s="58">
        <f t="shared" ca="1" si="9"/>
        <v>3.4703932145114815</v>
      </c>
      <c r="R23" s="58">
        <f t="shared" ca="1" si="10"/>
        <v>1.5094222329140508</v>
      </c>
      <c r="S23" s="58">
        <f t="shared" ca="1" si="11"/>
        <v>1.1618016747425146</v>
      </c>
      <c r="T23" s="58">
        <f t="shared" ca="1" si="12"/>
        <v>1.1757649002651447</v>
      </c>
      <c r="U23" s="58">
        <f t="shared" ca="1" si="13"/>
        <v>5.5389947926622787</v>
      </c>
      <c r="V23" s="58">
        <f t="shared" ca="1" si="14"/>
        <v>0.43756954671534898</v>
      </c>
      <c r="W23" s="58">
        <f t="shared" ca="1" si="15"/>
        <v>1.3201502333315165</v>
      </c>
      <c r="X23" s="58"/>
      <c r="Y23" s="58">
        <f t="shared" ca="1" si="16"/>
        <v>-1.5419356600620251</v>
      </c>
      <c r="Z23" s="58">
        <f t="shared" ca="1" si="17"/>
        <v>3.1758685214098969</v>
      </c>
      <c r="AA23" s="58">
        <f t="shared" ca="1" si="18"/>
        <v>1.7052804292071331</v>
      </c>
      <c r="AB23" s="58"/>
      <c r="AC23" s="58"/>
      <c r="AD23" s="60"/>
      <c r="AE23" s="57">
        <v>38899</v>
      </c>
      <c r="AF23" s="58">
        <f t="shared" ca="1" si="28"/>
        <v>2.6418059702058572</v>
      </c>
      <c r="AG23" s="58">
        <f t="shared" ca="1" si="29"/>
        <v>1.6374269941587454</v>
      </c>
      <c r="AH23" s="58">
        <f t="shared" ca="1" si="30"/>
        <v>0.12652220241691362</v>
      </c>
      <c r="AI23" s="58">
        <f t="shared" ca="1" si="31"/>
        <v>1.5457719313073941</v>
      </c>
      <c r="AJ23" s="58">
        <f t="shared" ca="1" si="32"/>
        <v>5.3546326962761581</v>
      </c>
      <c r="AK23" s="58">
        <f t="shared" ca="1" si="33"/>
        <v>0.79580837002809746</v>
      </c>
      <c r="AL23" s="58">
        <f t="shared" ca="1" si="34"/>
        <v>1.2862879368260671</v>
      </c>
      <c r="AM23" s="58"/>
      <c r="AN23" s="58">
        <f t="shared" ca="1" si="35"/>
        <v>1.4466275547550282</v>
      </c>
      <c r="AO23" s="58">
        <f t="shared" ca="1" si="36"/>
        <v>2.5511007645829933</v>
      </c>
      <c r="AP23" s="58">
        <f t="shared" ca="1" si="37"/>
        <v>1.2567310275411734</v>
      </c>
      <c r="AQ23" s="58"/>
      <c r="AR23" s="58"/>
      <c r="AT23" s="57">
        <v>40057</v>
      </c>
      <c r="AU23" s="58">
        <f>IF(CEIC!EN30="","",CEIC!EN30)</f>
        <v>9.2617145983462361</v>
      </c>
      <c r="AV23" s="58">
        <f t="shared" ca="1" si="22"/>
        <v>1.9257369867427723</v>
      </c>
      <c r="AW23" s="57">
        <v>40057</v>
      </c>
      <c r="AX23" s="58">
        <f ca="1">AVERAGE(OFFSET(Q$5,3*ROWS(Q$5:Q23)-3,,3))</f>
        <v>-2.2768197700037685E-2</v>
      </c>
      <c r="AY23" s="58">
        <f ca="1">AVERAGE(OFFSET(R$5,3*ROWS(R$5:R23)-3,,3))</f>
        <v>1.8059323503162155</v>
      </c>
      <c r="AZ23" s="58">
        <f ca="1">AVERAGE(OFFSET(S$5,3*ROWS(S$5:S23)-3,,3))</f>
        <v>0.42895236593486225</v>
      </c>
      <c r="BA23" s="58">
        <f ca="1">AVERAGE(OFFSET(T$5,3*ROWS(T$5:T23)-3,,3))</f>
        <v>0.91846632329865618</v>
      </c>
      <c r="BB23" s="58">
        <f ca="1">AVERAGE(OFFSET(U$5,3*ROWS(U$5:U23)-3,,3))</f>
        <v>1.0108758227053465</v>
      </c>
      <c r="BC23" s="58">
        <f ca="1">AVERAGE(OFFSET(V$5,3*ROWS(V$5:V23)-3,,3))</f>
        <v>-1.443679638700293</v>
      </c>
      <c r="BD23" s="58">
        <f ca="1">AVERAGE(OFFSET(W$5,3*ROWS(W$5:W23)-3,,3))</f>
        <v>0.33150634130116624</v>
      </c>
      <c r="BE23" s="58"/>
      <c r="BF23" s="58">
        <f ca="1">AVERAGE(OFFSET(Y$5,3*ROWS(Y$5:Y23)-3,,3))</f>
        <v>1.7382077420853825</v>
      </c>
      <c r="BG23" s="58">
        <f ca="1">AVERAGE(OFFSET(Z$5,3*ROWS(Z$5:Z23)-3,,3))</f>
        <v>-1.4666404377796969</v>
      </c>
      <c r="BH23" s="58">
        <f ca="1">AVERAGE(OFFSET(AA$5,3*ROWS(AA$5:AA23)-3,,3))</f>
        <v>-1.7325120988328646</v>
      </c>
      <c r="BI23" s="58"/>
      <c r="BJ23" s="58"/>
      <c r="BK23" s="61">
        <f t="shared" ca="1" si="23"/>
        <v>2.3999533901277181</v>
      </c>
      <c r="BL23" s="78"/>
      <c r="BM23" s="53"/>
      <c r="BN23" s="58">
        <f t="shared" ca="1" si="19"/>
        <v>0</v>
      </c>
      <c r="BO23" s="62">
        <f t="shared" ca="1" si="20"/>
        <v>6.6707793244966433</v>
      </c>
      <c r="BP23" s="63"/>
      <c r="BQ23" s="55"/>
      <c r="BR23" s="55"/>
      <c r="BS23" s="55">
        <f>IF(CEIC!EX30="","",CEIC!EX30)</f>
        <v>6.9585830853596899</v>
      </c>
      <c r="BT23" s="58">
        <f t="shared" ca="1" si="24"/>
        <v>4.9999347850629414E-2</v>
      </c>
      <c r="BU23" s="61">
        <f t="shared" ca="1" si="25"/>
        <v>1.7669743522102257</v>
      </c>
      <c r="BV23" s="107"/>
      <c r="BW23" s="53"/>
      <c r="BX23" s="58">
        <f t="shared" ca="1" si="21"/>
        <v>0.79365205664863714</v>
      </c>
      <c r="BY23" s="62">
        <f t="shared" ca="1" si="26"/>
        <v>8.0007487949870644</v>
      </c>
      <c r="BZ23" s="53">
        <f t="shared" ca="1" si="27"/>
        <v>-1.0421657096273744</v>
      </c>
      <c r="CA23" s="55"/>
    </row>
    <row r="24" spans="1:79" x14ac:dyDescent="0.3">
      <c r="A24" s="57">
        <v>38930</v>
      </c>
      <c r="B24" s="58">
        <f>IF(CEIC!E39="","",CEIC!E39)</f>
        <v>9.798270893371761</v>
      </c>
      <c r="C24" s="58">
        <f>IF(CEIC!F39="","",CEIC!F39)</f>
        <v>13.471674733089694</v>
      </c>
      <c r="D24" s="58">
        <f>IF(CEIC!G39="","",CEIC!G39)</f>
        <v>-13.400762917581782</v>
      </c>
      <c r="E24" s="58">
        <f>IF(CEIC!H39="","",CEIC!H39)</f>
        <v>5.785757036607313</v>
      </c>
      <c r="F24" s="58">
        <f>IF(CEIC!I39="","",CEIC!I39)</f>
        <v>29.152262472369888</v>
      </c>
      <c r="G24" s="58">
        <f>IF(CEIC!J39="","",CEIC!J39)</f>
        <v>11.148559827062398</v>
      </c>
      <c r="H24" s="58">
        <f>IF(CEIC!K39="","",CEIC!K39)</f>
        <v>26.894048880752802</v>
      </c>
      <c r="I24" s="58" t="str">
        <f>IF(CEIC!L39="","",CEIC!L39)</f>
        <v/>
      </c>
      <c r="J24" s="58">
        <f>IF(CEIC!M39="","",CEIC!M39)</f>
        <v>-0.65239551478083468</v>
      </c>
      <c r="K24" s="58">
        <f>IF(CEIC!N39="","",CEIC!N39)</f>
        <v>25.650449189126125</v>
      </c>
      <c r="L24" s="58">
        <f>IF(CEIC!O39="","",CEIC!O39)</f>
        <v>20.115203761755492</v>
      </c>
      <c r="M24" s="103"/>
      <c r="N24" s="103"/>
      <c r="O24" s="59"/>
      <c r="Q24" s="58">
        <f t="shared" ca="1" si="9"/>
        <v>2.0003458788019919</v>
      </c>
      <c r="R24" s="58">
        <f t="shared" ca="1" si="10"/>
        <v>1.0009933048760351</v>
      </c>
      <c r="S24" s="58">
        <f t="shared" ca="1" si="11"/>
        <v>-1.0829679176714888</v>
      </c>
      <c r="T24" s="58">
        <f t="shared" ca="1" si="12"/>
        <v>0.28929343502029337</v>
      </c>
      <c r="U24" s="58">
        <f t="shared" ca="1" si="13"/>
        <v>5.67415670426288</v>
      </c>
      <c r="V24" s="58">
        <f t="shared" ca="1" si="14"/>
        <v>0.69032578202691142</v>
      </c>
      <c r="W24" s="58">
        <f t="shared" ca="1" si="15"/>
        <v>1.0385703191562761</v>
      </c>
      <c r="X24" s="58"/>
      <c r="Y24" s="58">
        <f t="shared" ca="1" si="16"/>
        <v>-0.42748982217428455</v>
      </c>
      <c r="Z24" s="58">
        <f t="shared" ca="1" si="17"/>
        <v>1.9504334670113237</v>
      </c>
      <c r="AA24" s="58">
        <f t="shared" ca="1" si="18"/>
        <v>1.1452355183732088</v>
      </c>
      <c r="AB24" s="58"/>
      <c r="AC24" s="58"/>
      <c r="AD24" s="60"/>
      <c r="AE24" s="57">
        <v>38930</v>
      </c>
      <c r="AF24" s="58">
        <f t="shared" ca="1" si="28"/>
        <v>2.4912766629790095</v>
      </c>
      <c r="AG24" s="58">
        <f t="shared" ca="1" si="29"/>
        <v>1.387026504938847</v>
      </c>
      <c r="AH24" s="58">
        <f t="shared" ca="1" si="30"/>
        <v>-1.01017308107992E-2</v>
      </c>
      <c r="AI24" s="58">
        <f t="shared" ca="1" si="31"/>
        <v>1.0900529970145498</v>
      </c>
      <c r="AJ24" s="58">
        <f t="shared" ca="1" si="32"/>
        <v>5.4794342086169792</v>
      </c>
      <c r="AK24" s="58">
        <f t="shared" ca="1" si="33"/>
        <v>0.68961068927366309</v>
      </c>
      <c r="AL24" s="58">
        <f t="shared" ca="1" si="34"/>
        <v>1.1510319366326247</v>
      </c>
      <c r="AM24" s="58"/>
      <c r="AN24" s="58">
        <f t="shared" ca="1" si="35"/>
        <v>-0.52170245223463485</v>
      </c>
      <c r="AO24" s="58">
        <f t="shared" ca="1" si="36"/>
        <v>2.5231081591805626</v>
      </c>
      <c r="AP24" s="58">
        <f t="shared" ca="1" si="37"/>
        <v>1.3668554649763072</v>
      </c>
      <c r="AQ24" s="58"/>
      <c r="AR24" s="58"/>
      <c r="AT24" s="57">
        <v>40148</v>
      </c>
      <c r="AU24" s="58">
        <f>IF(CEIC!EN31="","",CEIC!EN31)</f>
        <v>7.6735177945039004</v>
      </c>
      <c r="AV24" s="58">
        <f t="shared" ca="1" si="22"/>
        <v>0.7452947895737092</v>
      </c>
      <c r="AW24" s="57">
        <v>40148</v>
      </c>
      <c r="AX24" s="58">
        <f ca="1">AVERAGE(OFFSET(Q$5,3*ROWS(Q$5:Q24)-3,,3))</f>
        <v>0.90655735806429316</v>
      </c>
      <c r="AY24" s="58">
        <f ca="1">AVERAGE(OFFSET(R$5,3*ROWS(R$5:R24)-3,,3))</f>
        <v>3.2077795259762567</v>
      </c>
      <c r="AZ24" s="58">
        <f ca="1">AVERAGE(OFFSET(S$5,3*ROWS(S$5:S24)-3,,3))</f>
        <v>0.46355167949810872</v>
      </c>
      <c r="BA24" s="58">
        <f ca="1">AVERAGE(OFFSET(T$5,3*ROWS(T$5:T24)-3,,3))</f>
        <v>2.5557429096169635</v>
      </c>
      <c r="BB24" s="58">
        <f ca="1">AVERAGE(OFFSET(U$5,3*ROWS(U$5:U24)-3,,3))</f>
        <v>-6.1903065948486095E-2</v>
      </c>
      <c r="BC24" s="58">
        <f ca="1">AVERAGE(OFFSET(V$5,3*ROWS(V$5:V24)-3,,3))</f>
        <v>-7.2555069597870947E-2</v>
      </c>
      <c r="BD24" s="58">
        <f ca="1">AVERAGE(OFFSET(W$5,3*ROWS(W$5:W24)-3,,3))</f>
        <v>3.6596926211179994</v>
      </c>
      <c r="BE24" s="58"/>
      <c r="BF24" s="58">
        <f ca="1">AVERAGE(OFFSET(Y$5,3*ROWS(Y$5:Y24)-3,,3))</f>
        <v>1.4173454686581191E-2</v>
      </c>
      <c r="BG24" s="58">
        <f ca="1">AVERAGE(OFFSET(Z$5,3*ROWS(Z$5:Z24)-3,,3))</f>
        <v>1.5627624106535525</v>
      </c>
      <c r="BH24" s="58">
        <f ca="1">AVERAGE(OFFSET(AA$5,3*ROWS(AA$5:AA24)-3,,3))</f>
        <v>0.98867380922590575</v>
      </c>
      <c r="BI24" s="58"/>
      <c r="BJ24" s="58"/>
      <c r="BK24" s="61">
        <f t="shared" ca="1" si="23"/>
        <v>3.0260050755675585</v>
      </c>
      <c r="BL24" s="78"/>
      <c r="BM24" s="53"/>
      <c r="BN24" s="58">
        <f t="shared" ca="1" si="19"/>
        <v>0</v>
      </c>
      <c r="BO24" s="62">
        <f t="shared" ca="1" si="20"/>
        <v>6.6707793244966433</v>
      </c>
      <c r="BP24" s="63"/>
      <c r="BQ24" s="55"/>
      <c r="BR24" s="55"/>
      <c r="BS24" s="55">
        <f>IF(CEIC!EX31="","",CEIC!EX31)</f>
        <v>8.2110402892417529</v>
      </c>
      <c r="BT24" s="58">
        <f t="shared" ca="1" si="24"/>
        <v>0.94370865311408281</v>
      </c>
      <c r="BU24" s="61">
        <f t="shared" ca="1" si="25"/>
        <v>2.5397926450041126</v>
      </c>
      <c r="BV24" s="107"/>
      <c r="BW24" s="53"/>
      <c r="BX24" s="58">
        <f t="shared" ca="1" si="21"/>
        <v>-0.31698584559816445</v>
      </c>
      <c r="BY24" s="62">
        <f t="shared" ca="1" si="26"/>
        <v>6.4442847038322641</v>
      </c>
      <c r="BZ24" s="53">
        <f t="shared" ca="1" si="27"/>
        <v>1.7667555854094887</v>
      </c>
      <c r="CA24" s="55"/>
    </row>
    <row r="25" spans="1:79" x14ac:dyDescent="0.3">
      <c r="A25" s="57">
        <v>38961</v>
      </c>
      <c r="B25" s="58">
        <f>IF(CEIC!E40="","",CEIC!E40)</f>
        <v>13.218390804597702</v>
      </c>
      <c r="C25" s="58">
        <f>IF(CEIC!F40="","",CEIC!F40)</f>
        <v>19.777064831069101</v>
      </c>
      <c r="D25" s="58">
        <f>IF(CEIC!G40="","",CEIC!G40)</f>
        <v>-19.511539415998016</v>
      </c>
      <c r="E25" s="58">
        <f>IF(CEIC!H40="","",CEIC!H40)</f>
        <v>25.971495699586789</v>
      </c>
      <c r="F25" s="58">
        <f>IF(CEIC!I40="","",CEIC!I40)</f>
        <v>27.134038849285485</v>
      </c>
      <c r="G25" s="58">
        <f>IF(CEIC!J40="","",CEIC!J40)</f>
        <v>15.827967525195968</v>
      </c>
      <c r="H25" s="58">
        <f>IF(CEIC!K40="","",CEIC!K40)</f>
        <v>32.066427947105758</v>
      </c>
      <c r="I25" s="58" t="str">
        <f>IF(CEIC!L40="","",CEIC!L40)</f>
        <v/>
      </c>
      <c r="J25" s="58">
        <f>IF(CEIC!M40="","",CEIC!M40)</f>
        <v>36.972149283285269</v>
      </c>
      <c r="K25" s="58">
        <f>IF(CEIC!N40="","",CEIC!N40)</f>
        <v>27.195222892278579</v>
      </c>
      <c r="L25" s="58">
        <f>IF(CEIC!O40="","",CEIC!O40)</f>
        <v>34.546370967741922</v>
      </c>
      <c r="M25" s="103"/>
      <c r="N25" s="103"/>
      <c r="O25" s="59"/>
      <c r="Q25" s="58">
        <f t="shared" ca="1" si="9"/>
        <v>2.9968296729177508</v>
      </c>
      <c r="R25" s="58">
        <f t="shared" ca="1" si="10"/>
        <v>1.461894575994555</v>
      </c>
      <c r="S25" s="58">
        <f t="shared" ca="1" si="11"/>
        <v>-1.3764027261704079</v>
      </c>
      <c r="T25" s="58">
        <f t="shared" ca="1" si="12"/>
        <v>1.6199246467091715</v>
      </c>
      <c r="U25" s="58">
        <f t="shared" ca="1" si="13"/>
        <v>5.0646374068607676</v>
      </c>
      <c r="V25" s="58">
        <f t="shared" ca="1" si="14"/>
        <v>1.4394057067588133</v>
      </c>
      <c r="W25" s="58">
        <f t="shared" ca="1" si="15"/>
        <v>1.2192792808379362</v>
      </c>
      <c r="X25" s="58"/>
      <c r="Y25" s="58">
        <f t="shared" ca="1" si="16"/>
        <v>0.90810179609488928</v>
      </c>
      <c r="Z25" s="58">
        <f t="shared" ca="1" si="17"/>
        <v>2.0699790089354613</v>
      </c>
      <c r="AA25" s="58">
        <f t="shared" ca="1" si="18"/>
        <v>1.9461793678534847</v>
      </c>
      <c r="AB25" s="58"/>
      <c r="AC25" s="58"/>
      <c r="AD25" s="60"/>
      <c r="AE25" s="57">
        <v>38961</v>
      </c>
      <c r="AF25" s="58">
        <f t="shared" ca="1" si="28"/>
        <v>2.8225229220770749</v>
      </c>
      <c r="AG25" s="58">
        <f t="shared" ca="1" si="29"/>
        <v>1.3241033712615469</v>
      </c>
      <c r="AH25" s="58">
        <f t="shared" ca="1" si="30"/>
        <v>-0.43252298969979402</v>
      </c>
      <c r="AI25" s="58">
        <f t="shared" ca="1" si="31"/>
        <v>1.0283276606648697</v>
      </c>
      <c r="AJ25" s="58">
        <f t="shared" ca="1" si="32"/>
        <v>5.4259296345953087</v>
      </c>
      <c r="AK25" s="58">
        <f t="shared" ca="1" si="33"/>
        <v>0.85576701183369119</v>
      </c>
      <c r="AL25" s="58">
        <f t="shared" ca="1" si="34"/>
        <v>1.1926666111085762</v>
      </c>
      <c r="AM25" s="58"/>
      <c r="AN25" s="58">
        <f t="shared" ca="1" si="35"/>
        <v>-0.35377456204714014</v>
      </c>
      <c r="AO25" s="58">
        <f t="shared" ca="1" si="36"/>
        <v>2.3987603324522273</v>
      </c>
      <c r="AP25" s="58">
        <f t="shared" ca="1" si="37"/>
        <v>1.5988984384779421</v>
      </c>
      <c r="AQ25" s="58"/>
      <c r="AR25" s="58"/>
      <c r="AT25" s="57">
        <v>40238</v>
      </c>
      <c r="AU25" s="58">
        <f>IF(CEIC!EN32="","",CEIC!EN32)</f>
        <v>11.3685820348595</v>
      </c>
      <c r="AV25" s="58">
        <f t="shared" ca="1" si="22"/>
        <v>3.4916860050790182</v>
      </c>
      <c r="AW25" s="57">
        <v>40238</v>
      </c>
      <c r="AX25" s="58">
        <f ca="1">AVERAGE(OFFSET(Q$5,3*ROWS(Q$5:Q25)-3,,3))</f>
        <v>3.2244154243192047</v>
      </c>
      <c r="AY25" s="58">
        <f ca="1">AVERAGE(OFFSET(R$5,3*ROWS(R$5:R25)-3,,3))</f>
        <v>2.4032673144899568</v>
      </c>
      <c r="AZ25" s="58">
        <f ca="1">AVERAGE(OFFSET(S$5,3*ROWS(S$5:S25)-3,,3))</f>
        <v>2.2912984867522326</v>
      </c>
      <c r="BA25" s="58">
        <f ca="1">AVERAGE(OFFSET(T$5,3*ROWS(T$5:T25)-3,,3))</f>
        <v>2.327144366141455</v>
      </c>
      <c r="BB25" s="58">
        <f ca="1">AVERAGE(OFFSET(U$5,3*ROWS(U$5:U25)-3,,3))</f>
        <v>1.5004398020981924</v>
      </c>
      <c r="BC25" s="58">
        <f ca="1">AVERAGE(OFFSET(V$5,3*ROWS(V$5:V25)-3,,3))</f>
        <v>1.4002160435931497</v>
      </c>
      <c r="BD25" s="58">
        <f ca="1">AVERAGE(OFFSET(W$5,3*ROWS(W$5:W25)-3,,3))</f>
        <v>3.4256984761167524</v>
      </c>
      <c r="BE25" s="58"/>
      <c r="BF25" s="58">
        <f ca="1">AVERAGE(OFFSET(Y$5,3*ROWS(Y$5:Y25)-3,,3))</f>
        <v>-0.24998795894137241</v>
      </c>
      <c r="BG25" s="58">
        <f ca="1">AVERAGE(OFFSET(Z$5,3*ROWS(Z$5:Z25)-3,,3))</f>
        <v>2.7942445000971539</v>
      </c>
      <c r="BH25" s="58">
        <f ca="1">AVERAGE(OFFSET(AA$5,3*ROWS(AA$5:AA25)-3,,3))</f>
        <v>3.5592722991062904</v>
      </c>
      <c r="BI25" s="58"/>
      <c r="BJ25" s="58"/>
      <c r="BK25" s="61">
        <f t="shared" ca="1" si="23"/>
        <v>1.9455613899186113</v>
      </c>
      <c r="BL25" s="78"/>
      <c r="BM25" s="53"/>
      <c r="BN25" s="58">
        <f t="shared" ca="1" si="19"/>
        <v>0</v>
      </c>
      <c r="BO25" s="62">
        <f t="shared" ca="1" si="20"/>
        <v>6.6707793244966433</v>
      </c>
      <c r="BP25" s="63"/>
      <c r="BQ25" s="55"/>
      <c r="BR25" s="55"/>
      <c r="BS25" s="55">
        <f>IF(CEIC!EX32="","",CEIC!EX32)</f>
        <v>13.261916693113967</v>
      </c>
      <c r="BT25" s="58">
        <f t="shared" ca="1" si="24"/>
        <v>4.5478359860758459</v>
      </c>
      <c r="BU25" s="61">
        <f t="shared" ca="1" si="25"/>
        <v>1.3742719977508402</v>
      </c>
      <c r="BV25" s="107"/>
      <c r="BW25" s="53"/>
      <c r="BX25" s="58">
        <f t="shared" ca="1" si="21"/>
        <v>-1.084823572548989</v>
      </c>
      <c r="BY25" s="62">
        <f t="shared" ca="1" si="26"/>
        <v>5.3682257584143276</v>
      </c>
      <c r="BZ25" s="53">
        <f t="shared" ca="1" si="27"/>
        <v>7.8936909346996398</v>
      </c>
      <c r="CA25" s="55"/>
    </row>
    <row r="26" spans="1:79" x14ac:dyDescent="0.3">
      <c r="A26" s="57">
        <v>38991</v>
      </c>
      <c r="B26" s="58">
        <f>IF(CEIC!E41="","",CEIC!E41)</f>
        <v>9.6924510717614325</v>
      </c>
      <c r="C26" s="58">
        <f>IF(CEIC!F41="","",CEIC!F41)</f>
        <v>13.971953858474331</v>
      </c>
      <c r="D26" s="58">
        <f>IF(CEIC!G41="","",CEIC!G41)</f>
        <v>-13.726741519254931</v>
      </c>
      <c r="E26" s="58">
        <f>IF(CEIC!H41="","",CEIC!H41)</f>
        <v>14.9066669929702</v>
      </c>
      <c r="F26" s="58">
        <f>IF(CEIC!I41="","",CEIC!I41)</f>
        <v>26.215192320612505</v>
      </c>
      <c r="G26" s="58">
        <f>IF(CEIC!J41="","",CEIC!J41)</f>
        <v>12.549567657876045</v>
      </c>
      <c r="H26" s="58">
        <f>IF(CEIC!K41="","",CEIC!K41)</f>
        <v>22.867575740286416</v>
      </c>
      <c r="I26" s="58" t="str">
        <f>IF(CEIC!L41="","",CEIC!L41)</f>
        <v/>
      </c>
      <c r="J26" s="58">
        <f>IF(CEIC!M41="","",CEIC!M41)</f>
        <v>-17.908258193788463</v>
      </c>
      <c r="K26" s="58">
        <f>IF(CEIC!N41="","",CEIC!N41)</f>
        <v>15.154256553003947</v>
      </c>
      <c r="L26" s="58">
        <f>IF(CEIC!O41="","",CEIC!O41)</f>
        <v>47.373558865606341</v>
      </c>
      <c r="M26" s="103"/>
      <c r="N26" s="103"/>
      <c r="O26" s="59"/>
      <c r="Q26" s="58">
        <f t="shared" ca="1" si="9"/>
        <v>1.9695142880777019</v>
      </c>
      <c r="R26" s="58">
        <f t="shared" ca="1" si="10"/>
        <v>1.0375619043157003</v>
      </c>
      <c r="S26" s="58">
        <f t="shared" ca="1" si="11"/>
        <v>-1.0986211605255676</v>
      </c>
      <c r="T26" s="58">
        <f t="shared" ca="1" si="12"/>
        <v>0.89053808945539181</v>
      </c>
      <c r="U26" s="58">
        <f t="shared" ca="1" si="13"/>
        <v>4.7871385785985119</v>
      </c>
      <c r="V26" s="58">
        <f t="shared" ca="1" si="14"/>
        <v>0.91459921750321804</v>
      </c>
      <c r="W26" s="58">
        <f t="shared" ca="1" si="15"/>
        <v>0.8978962171388809</v>
      </c>
      <c r="X26" s="58"/>
      <c r="Y26" s="58">
        <f t="shared" ca="1" si="16"/>
        <v>-1.040036384100292</v>
      </c>
      <c r="Z26" s="58">
        <f t="shared" ca="1" si="17"/>
        <v>1.138163660589371</v>
      </c>
      <c r="AA26" s="58">
        <f t="shared" ca="1" si="18"/>
        <v>2.6581008019465266</v>
      </c>
      <c r="AB26" s="58"/>
      <c r="AC26" s="58"/>
      <c r="AD26" s="60"/>
      <c r="AE26" s="57">
        <v>38991</v>
      </c>
      <c r="AF26" s="58">
        <f t="shared" ca="1" si="28"/>
        <v>2.3222299465991481</v>
      </c>
      <c r="AG26" s="58">
        <f t="shared" ca="1" si="29"/>
        <v>1.1668165950620968</v>
      </c>
      <c r="AH26" s="58">
        <f t="shared" ca="1" si="30"/>
        <v>-1.1859972681224882</v>
      </c>
      <c r="AI26" s="58">
        <f t="shared" ca="1" si="31"/>
        <v>0.93325205706161896</v>
      </c>
      <c r="AJ26" s="58">
        <f t="shared" ca="1" si="32"/>
        <v>5.1753108965740529</v>
      </c>
      <c r="AK26" s="58">
        <f t="shared" ca="1" si="33"/>
        <v>1.0147769020963142</v>
      </c>
      <c r="AL26" s="58">
        <f t="shared" ca="1" si="34"/>
        <v>1.0519152723776977</v>
      </c>
      <c r="AM26" s="58"/>
      <c r="AN26" s="58">
        <f t="shared" ca="1" si="35"/>
        <v>-0.18647480339322908</v>
      </c>
      <c r="AO26" s="58">
        <f t="shared" ca="1" si="36"/>
        <v>1.7195253788453853</v>
      </c>
      <c r="AP26" s="58">
        <f t="shared" ca="1" si="37"/>
        <v>1.9165052293910734</v>
      </c>
      <c r="AQ26" s="58"/>
      <c r="AR26" s="58"/>
      <c r="AT26" s="57">
        <v>40330</v>
      </c>
      <c r="AU26" s="58">
        <f>IF(CEIC!EN33="","",CEIC!EN33)</f>
        <v>9.0876002491495118</v>
      </c>
      <c r="AV26" s="58">
        <f t="shared" ca="1" si="22"/>
        <v>1.7963248607221192</v>
      </c>
      <c r="AW26" s="57">
        <v>40330</v>
      </c>
      <c r="AX26" s="58">
        <f ca="1">AVERAGE(OFFSET(Q$5,3*ROWS(Q$5:Q26)-3,,3))</f>
        <v>1.9593779095115564</v>
      </c>
      <c r="AY26" s="58">
        <f ca="1">AVERAGE(OFFSET(R$5,3*ROWS(R$5:R26)-3,,3))</f>
        <v>2.1159890854903778</v>
      </c>
      <c r="AZ26" s="58">
        <f ca="1">AVERAGE(OFFSET(S$5,3*ROWS(S$5:S26)-3,,3))</f>
        <v>1.4339164597727481</v>
      </c>
      <c r="BA26" s="58">
        <f ca="1">AVERAGE(OFFSET(T$5,3*ROWS(T$5:T26)-3,,3))</f>
        <v>1.8337072980033646</v>
      </c>
      <c r="BB26" s="58">
        <f ca="1">AVERAGE(OFFSET(U$5,3*ROWS(U$5:U26)-3,,3))</f>
        <v>2.272902144226117</v>
      </c>
      <c r="BC26" s="58">
        <f ca="1">AVERAGE(OFFSET(V$5,3*ROWS(V$5:V26)-3,,3))</f>
        <v>0.23985953953822892</v>
      </c>
      <c r="BD26" s="58">
        <f ca="1">AVERAGE(OFFSET(W$5,3*ROWS(W$5:W26)-3,,3))</f>
        <v>2.1640570385623485</v>
      </c>
      <c r="BE26" s="58"/>
      <c r="BF26" s="58">
        <f ca="1">AVERAGE(OFFSET(Y$5,3*ROWS(Y$5:Y26)-3,,3))</f>
        <v>0.2370157747535874</v>
      </c>
      <c r="BG26" s="58">
        <f ca="1">AVERAGE(OFFSET(Z$5,3*ROWS(Z$5:Z26)-3,,3))</f>
        <v>3.5150339398184212</v>
      </c>
      <c r="BH26" s="58">
        <f ca="1">AVERAGE(OFFSET(AA$5,3*ROWS(AA$5:AA26)-3,,3))</f>
        <v>2.5541268511958433</v>
      </c>
      <c r="BI26" s="58"/>
      <c r="BJ26" s="58"/>
      <c r="BK26" s="61">
        <f t="shared" ca="1" si="23"/>
        <v>1.1528056571076606</v>
      </c>
      <c r="BL26" s="78"/>
      <c r="BM26" s="53"/>
      <c r="BN26" s="58">
        <f t="shared" ca="1" si="19"/>
        <v>0</v>
      </c>
      <c r="BO26" s="62">
        <f t="shared" ca="1" si="20"/>
        <v>6.6707793244966433</v>
      </c>
      <c r="BP26" s="63"/>
      <c r="BQ26" s="55"/>
      <c r="BR26" s="55"/>
      <c r="BS26" s="55">
        <f>IF(CEIC!EX33="","",CEIC!EX33)</f>
        <v>10.293586229467943</v>
      </c>
      <c r="BT26" s="58">
        <f t="shared" ca="1" si="24"/>
        <v>2.4297400158224502</v>
      </c>
      <c r="BU26" s="61">
        <f t="shared" ca="1" si="25"/>
        <v>0.64843318304061004</v>
      </c>
      <c r="BV26" s="107"/>
      <c r="BW26" s="53"/>
      <c r="BX26" s="58">
        <f t="shared" ca="1" si="21"/>
        <v>-0.76708637427779036</v>
      </c>
      <c r="BY26" s="62">
        <f t="shared" ca="1" si="26"/>
        <v>5.8135072840427924</v>
      </c>
      <c r="BZ26" s="53">
        <f t="shared" ca="1" si="27"/>
        <v>4.4800789454251504</v>
      </c>
      <c r="CA26" s="55"/>
    </row>
    <row r="27" spans="1:79" x14ac:dyDescent="0.3">
      <c r="A27" s="57">
        <v>39022</v>
      </c>
      <c r="B27" s="58">
        <f>IF(CEIC!E42="","",CEIC!E42)</f>
        <v>19.980879541108994</v>
      </c>
      <c r="C27" s="58">
        <f>IF(CEIC!F42="","",CEIC!F42)</f>
        <v>24.670468633771385</v>
      </c>
      <c r="D27" s="58">
        <f>IF(CEIC!G42="","",CEIC!G42)</f>
        <v>8.837617463161358</v>
      </c>
      <c r="E27" s="58">
        <f>IF(CEIC!H42="","",CEIC!H42)</f>
        <v>15.86560274308485</v>
      </c>
      <c r="F27" s="58">
        <f>IF(CEIC!I42="","",CEIC!I42)</f>
        <v>26.427629933554591</v>
      </c>
      <c r="G27" s="58">
        <f>IF(CEIC!J42="","",CEIC!J42)</f>
        <v>4.3828169791688785</v>
      </c>
      <c r="H27" s="58">
        <f>IF(CEIC!K42="","",CEIC!K42)</f>
        <v>42.705810160514162</v>
      </c>
      <c r="I27" s="58" t="str">
        <f>IF(CEIC!L42="","",CEIC!L42)</f>
        <v/>
      </c>
      <c r="J27" s="58">
        <f>IF(CEIC!M42="","",CEIC!M42)</f>
        <v>20.074333561175671</v>
      </c>
      <c r="K27" s="58">
        <f>IF(CEIC!N42="","",CEIC!N42)</f>
        <v>36.835321541203889</v>
      </c>
      <c r="L27" s="58">
        <f>IF(CEIC!O42="","",CEIC!O42)</f>
        <v>44.633586438283601</v>
      </c>
      <c r="M27" s="103"/>
      <c r="N27" s="103"/>
      <c r="O27" s="59"/>
      <c r="Q27" s="58">
        <f t="shared" ca="1" si="9"/>
        <v>4.9671437580190441</v>
      </c>
      <c r="R27" s="58">
        <f t="shared" ca="1" si="10"/>
        <v>1.8195847422991627</v>
      </c>
      <c r="S27" s="58">
        <f t="shared" ca="1" si="11"/>
        <v>-1.5097919473920628E-2</v>
      </c>
      <c r="T27" s="58">
        <f t="shared" ca="1" si="12"/>
        <v>0.95375053168555879</v>
      </c>
      <c r="U27" s="58">
        <f t="shared" ca="1" si="13"/>
        <v>4.8512963969399463</v>
      </c>
      <c r="V27" s="58">
        <f t="shared" ca="1" si="14"/>
        <v>-0.3927348252539925</v>
      </c>
      <c r="W27" s="58">
        <f t="shared" ca="1" si="15"/>
        <v>1.5909905742399117</v>
      </c>
      <c r="X27" s="58"/>
      <c r="Y27" s="58">
        <f t="shared" ca="1" si="16"/>
        <v>0.30826514247863956</v>
      </c>
      <c r="Z27" s="58">
        <f t="shared" ca="1" si="17"/>
        <v>2.8159981927396198</v>
      </c>
      <c r="AA27" s="58">
        <f t="shared" ca="1" si="18"/>
        <v>2.5060296609164836</v>
      </c>
      <c r="AB27" s="58"/>
      <c r="AC27" s="58"/>
      <c r="AD27" s="60"/>
      <c r="AE27" s="57">
        <v>39022</v>
      </c>
      <c r="AF27" s="58">
        <f t="shared" ca="1" si="28"/>
        <v>3.3111625730048324</v>
      </c>
      <c r="AG27" s="58">
        <f t="shared" ca="1" si="29"/>
        <v>1.4396804075364724</v>
      </c>
      <c r="AH27" s="58">
        <f t="shared" ca="1" si="30"/>
        <v>-0.83004060205663199</v>
      </c>
      <c r="AI27" s="58">
        <f t="shared" ca="1" si="31"/>
        <v>1.1547377559500409</v>
      </c>
      <c r="AJ27" s="58">
        <f t="shared" ca="1" si="32"/>
        <v>4.9010241274664095</v>
      </c>
      <c r="AK27" s="58">
        <f t="shared" ca="1" si="33"/>
        <v>0.65375669966934613</v>
      </c>
      <c r="AL27" s="58">
        <f t="shared" ca="1" si="34"/>
        <v>1.2360553574055764</v>
      </c>
      <c r="AM27" s="58"/>
      <c r="AN27" s="58">
        <f t="shared" ca="1" si="35"/>
        <v>5.8776851491078953E-2</v>
      </c>
      <c r="AO27" s="58">
        <f t="shared" ca="1" si="36"/>
        <v>2.0080469540881509</v>
      </c>
      <c r="AP27" s="58">
        <f t="shared" ca="1" si="37"/>
        <v>2.3701032769054984</v>
      </c>
      <c r="AQ27" s="58"/>
      <c r="AR27" s="58"/>
      <c r="AT27" s="57">
        <v>40422</v>
      </c>
      <c r="AU27" s="58">
        <f>IF(CEIC!EN34="","",CEIC!EN34)</f>
        <v>8.2392033365302577</v>
      </c>
      <c r="AV27" s="58">
        <f t="shared" ca="1" si="22"/>
        <v>1.1657458838718788</v>
      </c>
      <c r="AW27" s="57">
        <v>40422</v>
      </c>
      <c r="AX27" s="58">
        <f ca="1">AVERAGE(OFFSET(Q$5,3*ROWS(Q$5:Q27)-3,,3))</f>
        <v>1.1457905987311536</v>
      </c>
      <c r="AY27" s="58">
        <f ca="1">AVERAGE(OFFSET(R$5,3*ROWS(R$5:R27)-3,,3))</f>
        <v>1.8607389344987795</v>
      </c>
      <c r="AZ27" s="58">
        <f ca="1">AVERAGE(OFFSET(S$5,3*ROWS(S$5:S27)-3,,3))</f>
        <v>1.4357942577250442</v>
      </c>
      <c r="BA27" s="58">
        <f ca="1">AVERAGE(OFFSET(T$5,3*ROWS(T$5:T27)-3,,3))</f>
        <v>1.4580096227984412</v>
      </c>
      <c r="BB27" s="58">
        <f ca="1">AVERAGE(OFFSET(U$5,3*ROWS(U$5:U27)-3,,3))</f>
        <v>2.7483299243909798</v>
      </c>
      <c r="BC27" s="58">
        <f ca="1">AVERAGE(OFFSET(V$5,3*ROWS(V$5:V27)-3,,3))</f>
        <v>0.71082773032690538</v>
      </c>
      <c r="BD27" s="58">
        <f ca="1">AVERAGE(OFFSET(W$5,3*ROWS(W$5:W27)-3,,3))</f>
        <v>1.3404098542742717</v>
      </c>
      <c r="BE27" s="58"/>
      <c r="BF27" s="58">
        <f ca="1">AVERAGE(OFFSET(Y$5,3*ROWS(Y$5:Y27)-3,,3))</f>
        <v>0.30335026293080114</v>
      </c>
      <c r="BG27" s="58">
        <f ca="1">AVERAGE(OFFSET(Z$5,3*ROWS(Z$5:Z27)-3,,3))</f>
        <v>1.9951375691031519</v>
      </c>
      <c r="BH27" s="58">
        <f ca="1">AVERAGE(OFFSET(AA$5,3*ROWS(AA$5:AA27)-3,,3))</f>
        <v>1.7757056071129291</v>
      </c>
      <c r="BI27" s="58"/>
      <c r="BJ27" s="58"/>
      <c r="BK27" s="61">
        <f t="shared" ca="1" si="23"/>
        <v>1.2469552907068648</v>
      </c>
      <c r="BL27" s="78"/>
      <c r="BM27" s="53"/>
      <c r="BN27" s="58">
        <f t="shared" ca="1" si="19"/>
        <v>0</v>
      </c>
      <c r="BO27" s="62">
        <f t="shared" ca="1" si="20"/>
        <v>6.6707793244966433</v>
      </c>
      <c r="BP27" s="63"/>
      <c r="BQ27" s="55"/>
      <c r="BR27" s="55"/>
      <c r="BS27" s="55">
        <f>IF(CEIC!EX34="","",CEIC!EX34)</f>
        <v>9.6794918381758741</v>
      </c>
      <c r="BT27" s="58">
        <f t="shared" ca="1" si="24"/>
        <v>1.9915439081177613</v>
      </c>
      <c r="BU27" s="61">
        <f t="shared" ca="1" si="25"/>
        <v>1.1771090012177172</v>
      </c>
      <c r="BV27" s="107"/>
      <c r="BW27" s="53"/>
      <c r="BX27" s="58">
        <f t="shared" ca="1" si="21"/>
        <v>-0.49422810953183371</v>
      </c>
      <c r="BY27" s="62">
        <f t="shared" ca="1" si="26"/>
        <v>6.1958948202440531</v>
      </c>
      <c r="BZ27" s="53">
        <f t="shared" ca="1" si="27"/>
        <v>3.483597017931821</v>
      </c>
      <c r="CA27" s="55"/>
    </row>
    <row r="28" spans="1:79" x14ac:dyDescent="0.3">
      <c r="A28" s="57">
        <v>39052</v>
      </c>
      <c r="B28" s="58">
        <f>IF(CEIC!E43="","",CEIC!E43)</f>
        <v>13.698630136986303</v>
      </c>
      <c r="C28" s="58">
        <f>IF(CEIC!F43="","",CEIC!F43)</f>
        <v>22.984780858276093</v>
      </c>
      <c r="D28" s="58">
        <f>IF(CEIC!G43="","",CEIC!G43)</f>
        <v>5.1939801219787665</v>
      </c>
      <c r="E28" s="58">
        <f>IF(CEIC!H43="","",CEIC!H43)</f>
        <v>7.0944692463285897</v>
      </c>
      <c r="F28" s="58">
        <f>IF(CEIC!I43="","",CEIC!I43)</f>
        <v>27.140986624425462</v>
      </c>
      <c r="G28" s="58">
        <f>IF(CEIC!J43="","",CEIC!J43)</f>
        <v>12.965910252372181</v>
      </c>
      <c r="H28" s="58">
        <f>IF(CEIC!K43="","",CEIC!K43)</f>
        <v>46.264403807615231</v>
      </c>
      <c r="I28" s="58" t="str">
        <f>IF(CEIC!L43="","",CEIC!L43)</f>
        <v/>
      </c>
      <c r="J28" s="58">
        <f>IF(CEIC!M43="","",CEIC!M43)</f>
        <v>24.025650397049535</v>
      </c>
      <c r="K28" s="58">
        <f>IF(CEIC!N43="","",CEIC!N43)</f>
        <v>17.31997834325934</v>
      </c>
      <c r="L28" s="58">
        <f>IF(CEIC!O43="","",CEIC!O43)</f>
        <v>26.550443906376113</v>
      </c>
      <c r="M28" s="103"/>
      <c r="N28" s="103"/>
      <c r="O28" s="59"/>
      <c r="Q28" s="58">
        <f t="shared" ca="1" si="9"/>
        <v>3.1367518757772039</v>
      </c>
      <c r="R28" s="58">
        <f t="shared" ca="1" si="10"/>
        <v>1.6963670465877263</v>
      </c>
      <c r="S28" s="58">
        <f t="shared" ca="1" si="11"/>
        <v>-0.19006259470406986</v>
      </c>
      <c r="T28" s="58">
        <f t="shared" ca="1" si="12"/>
        <v>0.3755629217330681</v>
      </c>
      <c r="U28" s="58">
        <f t="shared" ca="1" si="13"/>
        <v>5.0667356892182767</v>
      </c>
      <c r="V28" s="58">
        <f t="shared" ca="1" si="14"/>
        <v>0.98124737031799514</v>
      </c>
      <c r="W28" s="58">
        <f t="shared" ca="1" si="15"/>
        <v>1.7153182298051899</v>
      </c>
      <c r="X28" s="58"/>
      <c r="Y28" s="58">
        <f t="shared" ca="1" si="16"/>
        <v>0.44852851776843872</v>
      </c>
      <c r="Z28" s="58">
        <f t="shared" ca="1" si="17"/>
        <v>1.3057625681475762</v>
      </c>
      <c r="AA28" s="58">
        <f t="shared" ca="1" si="18"/>
        <v>1.5023976203842175</v>
      </c>
      <c r="AB28" s="58"/>
      <c r="AC28" s="58"/>
      <c r="AD28" s="60"/>
      <c r="AE28" s="57">
        <v>39052</v>
      </c>
      <c r="AF28" s="58">
        <f t="shared" ca="1" si="28"/>
        <v>3.3578033072913165</v>
      </c>
      <c r="AG28" s="58">
        <f t="shared" ca="1" si="29"/>
        <v>1.5178378977341964</v>
      </c>
      <c r="AH28" s="58">
        <f t="shared" ca="1" si="30"/>
        <v>-0.43459389156785272</v>
      </c>
      <c r="AI28" s="58">
        <f t="shared" ca="1" si="31"/>
        <v>0.73995051429133962</v>
      </c>
      <c r="AJ28" s="58">
        <f t="shared" ca="1" si="32"/>
        <v>4.9017235549189122</v>
      </c>
      <c r="AK28" s="58">
        <f t="shared" ca="1" si="33"/>
        <v>0.50103725418907352</v>
      </c>
      <c r="AL28" s="58">
        <f t="shared" ca="1" si="34"/>
        <v>1.4014016737279942</v>
      </c>
      <c r="AM28" s="58"/>
      <c r="AN28" s="58">
        <f t="shared" ca="1" si="35"/>
        <v>-9.4414241284404565E-2</v>
      </c>
      <c r="AO28" s="58">
        <f t="shared" ca="1" si="36"/>
        <v>1.7533081404921891</v>
      </c>
      <c r="AP28" s="58">
        <f t="shared" ca="1" si="37"/>
        <v>2.2221760277490756</v>
      </c>
      <c r="AQ28" s="58"/>
      <c r="AR28" s="58"/>
      <c r="AT28" s="57">
        <v>40513</v>
      </c>
      <c r="AU28" s="58">
        <f>IF(CEIC!EN35="","",CEIC!EN35)</f>
        <v>8.6990597881562355</v>
      </c>
      <c r="AV28" s="58">
        <f t="shared" ca="1" si="22"/>
        <v>1.5075385123587617</v>
      </c>
      <c r="AW28" s="57">
        <v>40513</v>
      </c>
      <c r="AX28" s="58">
        <f ca="1">AVERAGE(OFFSET(Q$5,3*ROWS(Q$5:Q28)-3,,3))</f>
        <v>1.659864247668527</v>
      </c>
      <c r="AY28" s="58">
        <f ca="1">AVERAGE(OFFSET(R$5,3*ROWS(R$5:R28)-3,,3))</f>
        <v>1.470799011359702</v>
      </c>
      <c r="AZ28" s="58">
        <f ca="1">AVERAGE(OFFSET(S$5,3*ROWS(S$5:S28)-3,,3))</f>
        <v>2.4148634043788508</v>
      </c>
      <c r="BA28" s="58">
        <f ca="1">AVERAGE(OFFSET(T$5,3*ROWS(T$5:T28)-3,,3))</f>
        <v>1.6399645120266679</v>
      </c>
      <c r="BB28" s="58">
        <f ca="1">AVERAGE(OFFSET(U$5,3*ROWS(U$5:U28)-3,,3))</f>
        <v>3.9999042230729138</v>
      </c>
      <c r="BC28" s="58">
        <f ca="1">AVERAGE(OFFSET(V$5,3*ROWS(V$5:V28)-3,,3))</f>
        <v>0.68006177486530872</v>
      </c>
      <c r="BD28" s="58">
        <f ca="1">AVERAGE(OFFSET(W$5,3*ROWS(W$5:W28)-3,,3))</f>
        <v>1.0273478211971152</v>
      </c>
      <c r="BE28" s="58"/>
      <c r="BF28" s="58">
        <f ca="1">AVERAGE(OFFSET(Y$5,3*ROWS(Y$5:Y28)-3,,3))</f>
        <v>-0.46761376669904359</v>
      </c>
      <c r="BG28" s="58">
        <f ca="1">AVERAGE(OFFSET(Z$5,3*ROWS(Z$5:Z28)-3,,3))</f>
        <v>3.102631847284036</v>
      </c>
      <c r="BH28" s="58">
        <f ca="1">AVERAGE(OFFSET(AA$5,3*ROWS(AA$5:AA28)-3,,3))</f>
        <v>0.99241686699556964</v>
      </c>
      <c r="BI28" s="58"/>
      <c r="BJ28" s="58"/>
      <c r="BK28" s="61">
        <f t="shared" ca="1" si="23"/>
        <v>0.76962841651955516</v>
      </c>
      <c r="BL28" s="78"/>
      <c r="BM28" s="53"/>
      <c r="BN28" s="58">
        <f t="shared" ca="1" si="19"/>
        <v>0</v>
      </c>
      <c r="BO28" s="62">
        <f t="shared" ca="1" si="20"/>
        <v>6.6707793244966433</v>
      </c>
      <c r="BP28" s="63"/>
      <c r="BQ28" s="55"/>
      <c r="BR28" s="55"/>
      <c r="BS28" s="55">
        <f>IF(CEIC!EX35="","",CEIC!EX35)</f>
        <v>10.690458542902171</v>
      </c>
      <c r="BT28" s="58">
        <f t="shared" ca="1" si="24"/>
        <v>2.7129341069404749</v>
      </c>
      <c r="BU28" s="61">
        <f t="shared" ca="1" si="25"/>
        <v>0.92003803853525634</v>
      </c>
      <c r="BV28" s="107"/>
      <c r="BW28" s="53"/>
      <c r="BX28" s="58">
        <f t="shared" ca="1" si="21"/>
        <v>-0.45308861803535344</v>
      </c>
      <c r="BY28" s="62">
        <f t="shared" ca="1" si="26"/>
        <v>6.2535483012868882</v>
      </c>
      <c r="BZ28" s="53">
        <f t="shared" ca="1" si="27"/>
        <v>4.4369102416152826</v>
      </c>
      <c r="CA28" s="55"/>
    </row>
    <row r="29" spans="1:79" x14ac:dyDescent="0.3">
      <c r="A29" s="57">
        <v>39083</v>
      </c>
      <c r="B29" s="58">
        <f>IF(CEIC!E44="","",CEIC!E44)</f>
        <v>13.839662447257387</v>
      </c>
      <c r="C29" s="58">
        <f>IF(CEIC!F44="","",CEIC!F44)</f>
        <v>22.917308346977482</v>
      </c>
      <c r="D29" s="58">
        <f>IF(CEIC!G44="","",CEIC!G44)</f>
        <v>1.0407836488650279</v>
      </c>
      <c r="E29" s="58">
        <f>IF(CEIC!H44="","",CEIC!H44)</f>
        <v>12.421424558148656</v>
      </c>
      <c r="F29" s="58">
        <f>IF(CEIC!I44="","",CEIC!I44)</f>
        <v>27.468056166011706</v>
      </c>
      <c r="G29" s="58">
        <f>IF(CEIC!J44="","",CEIC!J44)</f>
        <v>16.57101693402889</v>
      </c>
      <c r="H29" s="58">
        <f>IF(CEIC!K44="","",CEIC!K44)</f>
        <v>35.762295956470716</v>
      </c>
      <c r="I29" s="58" t="str">
        <f>IF(CEIC!L44="","",CEIC!L44)</f>
        <v/>
      </c>
      <c r="J29" s="58">
        <f>IF(CEIC!M44="","",CEIC!M44)</f>
        <v>25.827528224837849</v>
      </c>
      <c r="K29" s="58">
        <f>IF(CEIC!N44="","",CEIC!N44)</f>
        <v>19.622600349040141</v>
      </c>
      <c r="L29" s="58">
        <f>IF(CEIC!O44="","",CEIC!O44)</f>
        <v>12.043586164107333</v>
      </c>
      <c r="M29" s="103"/>
      <c r="N29" s="103"/>
      <c r="O29" s="59"/>
      <c r="Q29" s="58">
        <f t="shared" ca="1" si="9"/>
        <v>3.1778429530726395</v>
      </c>
      <c r="R29" s="58">
        <f t="shared" ca="1" si="10"/>
        <v>1.6914350494012154</v>
      </c>
      <c r="S29" s="58">
        <f t="shared" ca="1" si="11"/>
        <v>-0.38949590928567368</v>
      </c>
      <c r="T29" s="58">
        <f t="shared" ca="1" si="12"/>
        <v>0.7267124694174133</v>
      </c>
      <c r="U29" s="58">
        <f t="shared" ca="1" si="13"/>
        <v>5.1655132453369621</v>
      </c>
      <c r="V29" s="58">
        <f t="shared" ca="1" si="14"/>
        <v>1.5583531101796897</v>
      </c>
      <c r="W29" s="58">
        <f t="shared" ca="1" si="15"/>
        <v>1.348402932046997</v>
      </c>
      <c r="X29" s="58"/>
      <c r="Y29" s="58">
        <f t="shared" ca="1" si="16"/>
        <v>0.51249136268404916</v>
      </c>
      <c r="Z29" s="58">
        <f t="shared" ca="1" si="17"/>
        <v>1.4839557850347904</v>
      </c>
      <c r="AA29" s="58">
        <f t="shared" ca="1" si="18"/>
        <v>0.69725287234640421</v>
      </c>
      <c r="AB29" s="58"/>
      <c r="AC29" s="58"/>
      <c r="AD29" s="60"/>
      <c r="AE29" s="57">
        <v>39083</v>
      </c>
      <c r="AF29" s="58">
        <f t="shared" ca="1" si="28"/>
        <v>3.760579528956296</v>
      </c>
      <c r="AG29" s="58">
        <f t="shared" ca="1" si="29"/>
        <v>1.7357956127627014</v>
      </c>
      <c r="AH29" s="58">
        <f t="shared" ca="1" si="30"/>
        <v>-0.19821880782122139</v>
      </c>
      <c r="AI29" s="58">
        <f t="shared" ca="1" si="31"/>
        <v>0.68534197427868004</v>
      </c>
      <c r="AJ29" s="58">
        <f t="shared" ca="1" si="32"/>
        <v>5.0278484438317284</v>
      </c>
      <c r="AK29" s="58">
        <f t="shared" ca="1" si="33"/>
        <v>0.7156218850812307</v>
      </c>
      <c r="AL29" s="58">
        <f t="shared" ca="1" si="34"/>
        <v>1.5515705786973661</v>
      </c>
      <c r="AM29" s="58"/>
      <c r="AN29" s="58">
        <f t="shared" ca="1" si="35"/>
        <v>0.42309500764370916</v>
      </c>
      <c r="AO29" s="58">
        <f t="shared" ca="1" si="36"/>
        <v>1.8685721819739953</v>
      </c>
      <c r="AP29" s="58">
        <f t="shared" ca="1" si="37"/>
        <v>1.5685600512157016</v>
      </c>
      <c r="AQ29" s="58"/>
      <c r="AR29" s="58"/>
      <c r="AT29" s="57">
        <v>40603</v>
      </c>
      <c r="AU29" s="58">
        <f>IF(CEIC!EN36="","",CEIC!EN36)</f>
        <v>9.5562800195655537</v>
      </c>
      <c r="AV29" s="58">
        <f t="shared" ca="1" si="22"/>
        <v>2.1446755038037097</v>
      </c>
      <c r="AW29" s="57">
        <v>40603</v>
      </c>
      <c r="AX29" s="58">
        <f ca="1">AVERAGE(OFFSET(Q$5,3*ROWS(Q$5:Q29)-3,,3))</f>
        <v>1.4365938221888008</v>
      </c>
      <c r="AY29" s="58">
        <f ca="1">AVERAGE(OFFSET(R$5,3*ROWS(R$5:R29)-3,,3))</f>
        <v>1.4411552980357978</v>
      </c>
      <c r="AZ29" s="58">
        <f ca="1">AVERAGE(OFFSET(S$5,3*ROWS(S$5:S29)-3,,3))</f>
        <v>0.8205068524112501</v>
      </c>
      <c r="BA29" s="58">
        <f ca="1">AVERAGE(OFFSET(T$5,3*ROWS(T$5:T29)-3,,3))</f>
        <v>1.1836118361863055</v>
      </c>
      <c r="BB29" s="58">
        <f ca="1">AVERAGE(OFFSET(U$5,3*ROWS(U$5:U29)-3,,3))</f>
        <v>3.6222937063737479</v>
      </c>
      <c r="BC29" s="58">
        <f ca="1">AVERAGE(OFFSET(V$5,3*ROWS(V$5:V29)-3,,3))</f>
        <v>0.38697727190911019</v>
      </c>
      <c r="BD29" s="58">
        <f ca="1">AVERAGE(OFFSET(W$5,3*ROWS(W$5:W29)-3,,3))</f>
        <v>0.68798422680886617</v>
      </c>
      <c r="BE29" s="58"/>
      <c r="BF29" s="58">
        <f ca="1">AVERAGE(OFFSET(Y$5,3*ROWS(Y$5:Y29)-3,,3))</f>
        <v>0.8020448449452805</v>
      </c>
      <c r="BG29" s="58">
        <f ca="1">AVERAGE(OFFSET(Z$5,3*ROWS(Z$5:Z29)-3,,3))</f>
        <v>3.6684294139639397</v>
      </c>
      <c r="BH29" s="58">
        <f ca="1">AVERAGE(OFFSET(AA$5,3*ROWS(AA$5:AA29)-3,,3))</f>
        <v>1.3921697237123711</v>
      </c>
      <c r="BI29" s="58"/>
      <c r="BJ29" s="58"/>
      <c r="BK29" s="61">
        <f t="shared" ca="1" si="23"/>
        <v>1.1592486644039957</v>
      </c>
      <c r="BL29" s="78"/>
      <c r="BM29" s="53"/>
      <c r="BN29" s="58">
        <f t="shared" ca="1" si="19"/>
        <v>0</v>
      </c>
      <c r="BO29" s="62">
        <f t="shared" ca="1" si="20"/>
        <v>6.6707793244966433</v>
      </c>
      <c r="BP29" s="63"/>
      <c r="BQ29" s="55"/>
      <c r="BR29" s="55"/>
      <c r="BS29" s="55">
        <f>IF(CEIC!EX36="","",CEIC!EX36)</f>
        <v>10.326116364922454</v>
      </c>
      <c r="BT29" s="58">
        <f t="shared" ca="1" si="24"/>
        <v>2.4529523736316157</v>
      </c>
      <c r="BU29" s="61">
        <f t="shared" ca="1" si="25"/>
        <v>0.92025404387788601</v>
      </c>
      <c r="BV29" s="107"/>
      <c r="BW29" s="53"/>
      <c r="BX29" s="58">
        <f t="shared" ca="1" si="21"/>
        <v>-0.3742246853503991</v>
      </c>
      <c r="BY29" s="62">
        <f t="shared" ca="1" si="26"/>
        <v>6.3640693622583004</v>
      </c>
      <c r="BZ29" s="53">
        <f t="shared" ca="1" si="27"/>
        <v>3.9620470026641534</v>
      </c>
      <c r="CA29" s="55"/>
    </row>
    <row r="30" spans="1:79" x14ac:dyDescent="0.3">
      <c r="A30" s="57">
        <v>39114</v>
      </c>
      <c r="B30" s="58">
        <f>IF(CEIC!E45="","",CEIC!E45)</f>
        <v>13.701067615658353</v>
      </c>
      <c r="C30" s="58">
        <f>IF(CEIC!F45="","",CEIC!F45)</f>
        <v>33.971713894662138</v>
      </c>
      <c r="D30" s="58">
        <f>IF(CEIC!G45="","",CEIC!G45)</f>
        <v>5.2107488746419319</v>
      </c>
      <c r="E30" s="58">
        <f>IF(CEIC!H45="","",CEIC!H45)</f>
        <v>5.7701470155557457</v>
      </c>
      <c r="F30" s="58">
        <f>IF(CEIC!I45="","",CEIC!I45)</f>
        <v>27.345233284763399</v>
      </c>
      <c r="G30" s="58">
        <f>IF(CEIC!J45="","",CEIC!J45)</f>
        <v>14.257213783051311</v>
      </c>
      <c r="H30" s="58">
        <f>IF(CEIC!K45="","",CEIC!K45)</f>
        <v>25.35503803515331</v>
      </c>
      <c r="I30" s="58" t="str">
        <f>IF(CEIC!L45="","",CEIC!L45)</f>
        <v/>
      </c>
      <c r="J30" s="58">
        <f>IF(CEIC!M45="","",CEIC!M45)</f>
        <v>-5.7501102022824107</v>
      </c>
      <c r="K30" s="58">
        <f>IF(CEIC!N45="","",CEIC!N45)</f>
        <v>16.633903920485928</v>
      </c>
      <c r="L30" s="58">
        <f>IF(CEIC!O45="","",CEIC!O45)</f>
        <v>25.57173818812311</v>
      </c>
      <c r="M30" s="103"/>
      <c r="N30" s="103"/>
      <c r="O30" s="59"/>
      <c r="Q30" s="58">
        <f t="shared" ca="1" si="9"/>
        <v>3.1374620578931083</v>
      </c>
      <c r="R30" s="58">
        <f t="shared" ca="1" si="10"/>
        <v>2.4994722190634366</v>
      </c>
      <c r="S30" s="58">
        <f t="shared" ca="1" si="11"/>
        <v>-0.18925737204083598</v>
      </c>
      <c r="T30" s="58">
        <f t="shared" ca="1" si="12"/>
        <v>0.28826443223901638</v>
      </c>
      <c r="U30" s="58">
        <f t="shared" ca="1" si="13"/>
        <v>5.1284197758982497</v>
      </c>
      <c r="V30" s="58">
        <f t="shared" ca="1" si="14"/>
        <v>1.1879593334480671</v>
      </c>
      <c r="W30" s="58">
        <f t="shared" ca="1" si="15"/>
        <v>0.98480143478848825</v>
      </c>
      <c r="X30" s="58"/>
      <c r="Y30" s="58">
        <f t="shared" ca="1" si="16"/>
        <v>-0.60844789211230865</v>
      </c>
      <c r="Z30" s="58">
        <f t="shared" ca="1" si="17"/>
        <v>1.2526692648997522</v>
      </c>
      <c r="AA30" s="58">
        <f t="shared" ca="1" si="18"/>
        <v>1.4480784988400681</v>
      </c>
      <c r="AB30" s="58"/>
      <c r="AC30" s="58"/>
      <c r="AD30" s="60"/>
      <c r="AE30" s="57">
        <v>39114</v>
      </c>
      <c r="AF30" s="58">
        <f t="shared" ca="1" si="28"/>
        <v>3.1506856289143172</v>
      </c>
      <c r="AG30" s="58">
        <f t="shared" ca="1" si="29"/>
        <v>1.9624247716841261</v>
      </c>
      <c r="AH30" s="58">
        <f t="shared" ca="1" si="30"/>
        <v>-0.25627195867685981</v>
      </c>
      <c r="AI30" s="58">
        <f t="shared" ca="1" si="31"/>
        <v>0.46351327446316598</v>
      </c>
      <c r="AJ30" s="58">
        <f t="shared" ca="1" si="32"/>
        <v>5.1202229034844962</v>
      </c>
      <c r="AK30" s="58">
        <f t="shared" ca="1" si="33"/>
        <v>1.2425199379819174</v>
      </c>
      <c r="AL30" s="58">
        <f t="shared" ca="1" si="34"/>
        <v>1.3495075322135583</v>
      </c>
      <c r="AM30" s="58"/>
      <c r="AN30" s="58">
        <f t="shared" ca="1" si="35"/>
        <v>0.11752399611339308</v>
      </c>
      <c r="AO30" s="58">
        <f t="shared" ca="1" si="36"/>
        <v>1.3474625393607063</v>
      </c>
      <c r="AP30" s="58">
        <f t="shared" ca="1" si="37"/>
        <v>1.2159096638568967</v>
      </c>
      <c r="AQ30" s="58"/>
      <c r="AR30" s="58"/>
      <c r="AT30" s="57">
        <v>40695</v>
      </c>
      <c r="AU30" s="58">
        <f>IF(CEIC!EN37="","",CEIC!EN37)</f>
        <v>8.1005490271554965</v>
      </c>
      <c r="AV30" s="58">
        <f t="shared" ca="1" si="22"/>
        <v>1.0626897656317931</v>
      </c>
      <c r="AW30" s="57">
        <v>40695</v>
      </c>
      <c r="AX30" s="58">
        <f ca="1">AVERAGE(OFFSET(Q$5,3*ROWS(Q$5:Q30)-3,,3))</f>
        <v>1.1823346387281388</v>
      </c>
      <c r="AY30" s="58">
        <f ca="1">AVERAGE(OFFSET(R$5,3*ROWS(R$5:R30)-3,,3))</f>
        <v>0.69129265854720512</v>
      </c>
      <c r="AZ30" s="58">
        <f ca="1">AVERAGE(OFFSET(S$5,3*ROWS(S$5:S30)-3,,3))</f>
        <v>0.75652279583390447</v>
      </c>
      <c r="BA30" s="58">
        <f ca="1">AVERAGE(OFFSET(T$5,3*ROWS(T$5:T30)-3,,3))</f>
        <v>1.1667615739969557</v>
      </c>
      <c r="BB30" s="58">
        <f ca="1">AVERAGE(OFFSET(U$5,3*ROWS(U$5:U30)-3,,3))</f>
        <v>3.3822804704405462</v>
      </c>
      <c r="BC30" s="58">
        <f ca="1">AVERAGE(OFFSET(V$5,3*ROWS(V$5:V30)-3,,3))</f>
        <v>1.0891984252392741</v>
      </c>
      <c r="BD30" s="58">
        <f ca="1">AVERAGE(OFFSET(W$5,3*ROWS(W$5:W30)-3,,3))</f>
        <v>0.69108058271268857</v>
      </c>
      <c r="BE30" s="58"/>
      <c r="BF30" s="58">
        <f ca="1">AVERAGE(OFFSET(Y$5,3*ROWS(Y$5:Y30)-3,,3))</f>
        <v>-0.25525533764947045</v>
      </c>
      <c r="BG30" s="58">
        <f ca="1">AVERAGE(OFFSET(Z$5,3*ROWS(Z$5:Z30)-3,,3))</f>
        <v>2.8351896437057591</v>
      </c>
      <c r="BH30" s="58">
        <f ca="1">AVERAGE(OFFSET(AA$5,3*ROWS(AA$5:AA30)-3,,3))</f>
        <v>2.0685527902173373</v>
      </c>
      <c r="BI30" s="58"/>
      <c r="BJ30" s="58"/>
      <c r="BK30" s="61">
        <f t="shared" ca="1" si="23"/>
        <v>0.34035837723753148</v>
      </c>
      <c r="BL30" s="78"/>
      <c r="BM30" s="53"/>
      <c r="BN30" s="58">
        <f t="shared" ca="1" si="19"/>
        <v>0</v>
      </c>
      <c r="BO30" s="62">
        <f t="shared" ca="1" si="20"/>
        <v>6.6707793244966433</v>
      </c>
      <c r="BP30" s="63"/>
      <c r="BQ30" s="55"/>
      <c r="BR30" s="55"/>
      <c r="BS30" s="55">
        <f>IF(CEIC!EX37="","",CEIC!EX37)</f>
        <v>8.9662481543580217</v>
      </c>
      <c r="BT30" s="58">
        <f t="shared" ca="1" si="24"/>
        <v>1.482598360778786</v>
      </c>
      <c r="BU30" s="61">
        <f t="shared" ca="1" si="25"/>
        <v>0.61605743292407555</v>
      </c>
      <c r="BV30" s="107"/>
      <c r="BW30" s="53"/>
      <c r="BX30" s="58">
        <f t="shared" ca="1" si="21"/>
        <v>-0.69320875398131143</v>
      </c>
      <c r="BY30" s="62">
        <f t="shared" ca="1" si="26"/>
        <v>5.9170404543936508</v>
      </c>
      <c r="BZ30" s="53">
        <f t="shared" ca="1" si="27"/>
        <v>3.0492076999643709</v>
      </c>
      <c r="CA30" s="55"/>
    </row>
    <row r="31" spans="1:79" x14ac:dyDescent="0.3">
      <c r="A31" s="57">
        <v>39142</v>
      </c>
      <c r="B31" s="58">
        <f>IF(CEIC!E46="","",CEIC!E46)</f>
        <v>14.364640883977906</v>
      </c>
      <c r="C31" s="58">
        <f>IF(CEIC!F46="","",CEIC!F46)</f>
        <v>7.3298162123541539</v>
      </c>
      <c r="D31" s="58">
        <f>IF(CEIC!G46="","",CEIC!G46)</f>
        <v>4.7639655656404978</v>
      </c>
      <c r="E31" s="58">
        <f>IF(CEIC!H46="","",CEIC!H46)</f>
        <v>-3.2471561891016592</v>
      </c>
      <c r="F31" s="58">
        <f>IF(CEIC!I46="","",CEIC!I46)</f>
        <v>26.079019969833372</v>
      </c>
      <c r="G31" s="58">
        <f>IF(CEIC!J46="","",CEIC!J46)</f>
        <v>20.839673767099988</v>
      </c>
      <c r="H31" s="58">
        <f>IF(CEIC!K46="","",CEIC!K46)</f>
        <v>13.113613101330603</v>
      </c>
      <c r="I31" s="58" t="str">
        <f>IF(CEIC!L46="","",CEIC!L46)</f>
        <v/>
      </c>
      <c r="J31" s="58">
        <f>IF(CEIC!M46="","",CEIC!M46)</f>
        <v>26.564110697010545</v>
      </c>
      <c r="K31" s="58">
        <f>IF(CEIC!N46="","",CEIC!N46)</f>
        <v>11.256811694490093</v>
      </c>
      <c r="L31" s="58">
        <f>IF(CEIC!O46="","",CEIC!O46)</f>
        <v>19.719156070979452</v>
      </c>
      <c r="M31" s="103"/>
      <c r="N31" s="103"/>
      <c r="O31" s="59"/>
      <c r="Q31" s="58">
        <f t="shared" ca="1" si="9"/>
        <v>3.3308003107182382</v>
      </c>
      <c r="R31" s="58">
        <f t="shared" ca="1" si="10"/>
        <v>0.55204560215669618</v>
      </c>
      <c r="S31" s="58">
        <f t="shared" ca="1" si="11"/>
        <v>-0.2107115644419699</v>
      </c>
      <c r="T31" s="58">
        <f t="shared" ca="1" si="12"/>
        <v>-0.30615053021092553</v>
      </c>
      <c r="U31" s="58">
        <f t="shared" ca="1" si="13"/>
        <v>4.7460134650961505</v>
      </c>
      <c r="V31" s="58">
        <f t="shared" ca="1" si="14"/>
        <v>2.2416800065513391</v>
      </c>
      <c r="W31" s="58">
        <f t="shared" ca="1" si="15"/>
        <v>0.55711909346796606</v>
      </c>
      <c r="X31" s="58"/>
      <c r="Y31" s="58">
        <f t="shared" ca="1" si="16"/>
        <v>0.53863847971304779</v>
      </c>
      <c r="Z31" s="58">
        <f t="shared" ca="1" si="17"/>
        <v>0.83655174372435437</v>
      </c>
      <c r="AA31" s="58">
        <f t="shared" ca="1" si="18"/>
        <v>1.123254485411693</v>
      </c>
      <c r="AB31" s="58"/>
      <c r="AC31" s="58"/>
      <c r="AD31" s="60"/>
      <c r="AE31" s="57">
        <v>39142</v>
      </c>
      <c r="AF31" s="58">
        <f t="shared" ca="1" si="28"/>
        <v>3.215368440561329</v>
      </c>
      <c r="AG31" s="58">
        <f t="shared" ca="1" si="29"/>
        <v>1.5809842902071161</v>
      </c>
      <c r="AH31" s="58">
        <f t="shared" ca="1" si="30"/>
        <v>-0.26315494858949323</v>
      </c>
      <c r="AI31" s="58">
        <f t="shared" ca="1" si="31"/>
        <v>0.23627545714850137</v>
      </c>
      <c r="AJ31" s="58">
        <f t="shared" ca="1" si="32"/>
        <v>5.0133154954437877</v>
      </c>
      <c r="AK31" s="58">
        <f t="shared" ca="1" si="33"/>
        <v>1.6626641500596986</v>
      </c>
      <c r="AL31" s="58">
        <f t="shared" ca="1" si="34"/>
        <v>0.96344115343448378</v>
      </c>
      <c r="AM31" s="58"/>
      <c r="AN31" s="58">
        <f t="shared" ca="1" si="35"/>
        <v>0.14756065009492944</v>
      </c>
      <c r="AO31" s="58">
        <f t="shared" ca="1" si="36"/>
        <v>1.1910589312196322</v>
      </c>
      <c r="AP31" s="58">
        <f t="shared" ca="1" si="37"/>
        <v>1.0895286188660551</v>
      </c>
      <c r="AQ31" s="58"/>
      <c r="AR31" s="58"/>
      <c r="AT31" s="57">
        <v>40787</v>
      </c>
      <c r="AU31" s="58">
        <f>IF(CEIC!EN38="","",CEIC!EN38)</f>
        <v>4.6311728620986381</v>
      </c>
      <c r="AV31" s="58">
        <f t="shared" ca="1" si="22"/>
        <v>-1.515956667340286</v>
      </c>
      <c r="AW31" s="57">
        <v>40787</v>
      </c>
      <c r="AX31" s="58">
        <f ca="1">AVERAGE(OFFSET(Q$5,3*ROWS(Q$5:Q31)-3,,3))</f>
        <v>7.2863048831996291E-2</v>
      </c>
      <c r="AY31" s="58">
        <f ca="1">AVERAGE(OFFSET(R$5,3*ROWS(R$5:R31)-3,,3))</f>
        <v>6.3322265082626755E-2</v>
      </c>
      <c r="AZ31" s="58">
        <f ca="1">AVERAGE(OFFSET(S$5,3*ROWS(S$5:S31)-3,,3))</f>
        <v>1.2099068495500862</v>
      </c>
      <c r="BA31" s="58">
        <f ca="1">AVERAGE(OFFSET(T$5,3*ROWS(T$5:T31)-3,,3))</f>
        <v>1.0916136002214492</v>
      </c>
      <c r="BB31" s="58">
        <f ca="1">AVERAGE(OFFSET(U$5,3*ROWS(U$5:U31)-3,,3))</f>
        <v>2.7869897134562613</v>
      </c>
      <c r="BC31" s="58">
        <f ca="1">AVERAGE(OFFSET(V$5,3*ROWS(V$5:V31)-3,,3))</f>
        <v>-0.22592646574036745</v>
      </c>
      <c r="BD31" s="58">
        <f ca="1">AVERAGE(OFFSET(W$5,3*ROWS(W$5:W31)-3,,3))</f>
        <v>0.88403894439151454</v>
      </c>
      <c r="BE31" s="58"/>
      <c r="BF31" s="58">
        <f ca="1">AVERAGE(OFFSET(Y$5,3*ROWS(Y$5:Y31)-3,,3))</f>
        <v>0.22621078216214063</v>
      </c>
      <c r="BG31" s="58">
        <f ca="1">AVERAGE(OFFSET(Z$5,3*ROWS(Z$5:Z31)-3,,3))</f>
        <v>3.4559998410294845</v>
      </c>
      <c r="BH31" s="58">
        <f ca="1">AVERAGE(OFFSET(AA$5,3*ROWS(AA$5:AA31)-3,,3))</f>
        <v>2.2629132718795599</v>
      </c>
      <c r="BI31" s="58"/>
      <c r="BJ31" s="58"/>
      <c r="BK31" s="61">
        <f t="shared" ca="1" si="23"/>
        <v>-1.1547657740207689</v>
      </c>
      <c r="BL31" s="78"/>
      <c r="BM31" s="53"/>
      <c r="BN31" s="58">
        <f t="shared" ca="1" si="19"/>
        <v>0</v>
      </c>
      <c r="BO31" s="62">
        <f t="shared" ca="1" si="20"/>
        <v>6.6707793244966433</v>
      </c>
      <c r="BP31" s="63"/>
      <c r="BQ31" s="55"/>
      <c r="BR31" s="55"/>
      <c r="BS31" s="55">
        <f>IF(CEIC!EX38="","",CEIC!EX38)</f>
        <v>4.307761122399099</v>
      </c>
      <c r="BT31" s="58">
        <f t="shared" ca="1" si="24"/>
        <v>-1.8415337500880171</v>
      </c>
      <c r="BU31" s="61">
        <f t="shared" ca="1" si="25"/>
        <v>-1.0953847091481568</v>
      </c>
      <c r="BV31" s="107"/>
      <c r="BW31" s="53"/>
      <c r="BX31" s="58">
        <f t="shared" ca="1" si="21"/>
        <v>-0.68967936426774989</v>
      </c>
      <c r="BY31" s="62">
        <f t="shared" ca="1" si="26"/>
        <v>5.921986592411935</v>
      </c>
      <c r="BZ31" s="53">
        <f t="shared" ca="1" si="27"/>
        <v>-1.614225470012836</v>
      </c>
      <c r="CA31" s="55"/>
    </row>
    <row r="32" spans="1:79" x14ac:dyDescent="0.3">
      <c r="A32" s="57">
        <v>39173</v>
      </c>
      <c r="B32" s="58">
        <f>IF(CEIC!E47="","",CEIC!E47)</f>
        <v>17.830882352941167</v>
      </c>
      <c r="C32" s="58">
        <f>IF(CEIC!F47="","",CEIC!F47)</f>
        <v>9.8594223206617553</v>
      </c>
      <c r="D32" s="58">
        <f>IF(CEIC!G47="","",CEIC!G47)</f>
        <v>5.3679250606624906</v>
      </c>
      <c r="E32" s="58">
        <f>IF(CEIC!H47="","",CEIC!H47)</f>
        <v>-6.3737788541834606</v>
      </c>
      <c r="F32" s="58">
        <f>IF(CEIC!I47="","",CEIC!I47)</f>
        <v>25.035144444717773</v>
      </c>
      <c r="G32" s="58">
        <f>IF(CEIC!J47="","",CEIC!J47)</f>
        <v>13.370287961501642</v>
      </c>
      <c r="H32" s="58">
        <f>IF(CEIC!K47="","",CEIC!K47)</f>
        <v>9.6121204501163007</v>
      </c>
      <c r="I32" s="58" t="str">
        <f>IF(CEIC!L47="","",CEIC!L47)</f>
        <v/>
      </c>
      <c r="J32" s="58">
        <f>IF(CEIC!M47="","",CEIC!M47)</f>
        <v>2.44896111538635</v>
      </c>
      <c r="K32" s="58">
        <f>IF(CEIC!N47="","",CEIC!N47)</f>
        <v>31.325217391304339</v>
      </c>
      <c r="L32" s="58">
        <f>IF(CEIC!O47="","",CEIC!O47)</f>
        <v>42.137800301752478</v>
      </c>
      <c r="M32" s="103"/>
      <c r="N32" s="103"/>
      <c r="O32" s="59"/>
      <c r="Q32" s="58">
        <f t="shared" ca="1" si="9"/>
        <v>4.3407220502971837</v>
      </c>
      <c r="R32" s="58">
        <f t="shared" ca="1" si="10"/>
        <v>0.73695068378229822</v>
      </c>
      <c r="S32" s="58">
        <f t="shared" ca="1" si="11"/>
        <v>-0.181709891936223</v>
      </c>
      <c r="T32" s="58">
        <f t="shared" ca="1" si="12"/>
        <v>-0.51225553210326757</v>
      </c>
      <c r="U32" s="58">
        <f t="shared" ca="1" si="13"/>
        <v>4.4307549033757523</v>
      </c>
      <c r="V32" s="58">
        <f t="shared" ca="1" si="14"/>
        <v>1.0459801834128606</v>
      </c>
      <c r="W32" s="58">
        <f t="shared" ca="1" si="15"/>
        <v>0.43478639255417673</v>
      </c>
      <c r="X32" s="58"/>
      <c r="Y32" s="58">
        <f t="shared" ca="1" si="16"/>
        <v>-0.31739823321962624</v>
      </c>
      <c r="Z32" s="58">
        <f t="shared" ca="1" si="17"/>
        <v>2.3895872658097144</v>
      </c>
      <c r="AA32" s="58">
        <f t="shared" ca="1" si="18"/>
        <v>2.3675110970927959</v>
      </c>
      <c r="AB32" s="58"/>
      <c r="AC32" s="58"/>
      <c r="AD32" s="60"/>
      <c r="AE32" s="57">
        <v>39173</v>
      </c>
      <c r="AF32" s="58">
        <f t="shared" ca="1" si="28"/>
        <v>3.6029948063028434</v>
      </c>
      <c r="AG32" s="58">
        <f t="shared" ca="1" si="29"/>
        <v>1.2628228350008104</v>
      </c>
      <c r="AH32" s="58">
        <f t="shared" ca="1" si="30"/>
        <v>-0.19389294280634295</v>
      </c>
      <c r="AI32" s="58">
        <f t="shared" ca="1" si="31"/>
        <v>-0.17671387669172556</v>
      </c>
      <c r="AJ32" s="58">
        <f t="shared" ca="1" si="32"/>
        <v>4.7683960481233845</v>
      </c>
      <c r="AK32" s="58">
        <f t="shared" ca="1" si="33"/>
        <v>1.4918731744707554</v>
      </c>
      <c r="AL32" s="58">
        <f t="shared" ca="1" si="34"/>
        <v>0.65890230693687701</v>
      </c>
      <c r="AM32" s="58"/>
      <c r="AN32" s="58">
        <f t="shared" ca="1" si="35"/>
        <v>-0.12906921520629569</v>
      </c>
      <c r="AO32" s="58">
        <f t="shared" ca="1" si="36"/>
        <v>1.4929360914779402</v>
      </c>
      <c r="AP32" s="58">
        <f t="shared" ca="1" si="37"/>
        <v>1.6462813604481858</v>
      </c>
      <c r="AQ32" s="58"/>
      <c r="AR32" s="58"/>
      <c r="AT32" s="57">
        <v>40878</v>
      </c>
      <c r="AU32" s="58">
        <f>IF(CEIC!EN39="","",CEIC!EN39)</f>
        <v>3.6838440847898482</v>
      </c>
      <c r="AV32" s="58">
        <f t="shared" ca="1" si="22"/>
        <v>-2.2200676821858258</v>
      </c>
      <c r="AW32" s="57">
        <v>40878</v>
      </c>
      <c r="AX32" s="58">
        <f ca="1">AVERAGE(OFFSET(Q$5,3*ROWS(Q$5:Q32)-3,,3))</f>
        <v>-0.49442890533091499</v>
      </c>
      <c r="AY32" s="58">
        <f ca="1">AVERAGE(OFFSET(R$5,3*ROWS(R$5:R32)-3,,3))</f>
        <v>0.1156431270908929</v>
      </c>
      <c r="AZ32" s="58">
        <f ca="1">AVERAGE(OFFSET(S$5,3*ROWS(S$5:S32)-3,,3))</f>
        <v>0.70471433139764494</v>
      </c>
      <c r="BA32" s="58">
        <f ca="1">AVERAGE(OFFSET(T$5,3*ROWS(T$5:T32)-3,,3))</f>
        <v>0.69495939660470929</v>
      </c>
      <c r="BB32" s="58">
        <f ca="1">AVERAGE(OFFSET(U$5,3*ROWS(U$5:U32)-3,,3))</f>
        <v>2.2273809420602428</v>
      </c>
      <c r="BC32" s="58">
        <f ca="1">AVERAGE(OFFSET(V$5,3*ROWS(V$5:V32)-3,,3))</f>
        <v>0.44499501385043705</v>
      </c>
      <c r="BD32" s="58">
        <f ca="1">AVERAGE(OFFSET(W$5,3*ROWS(W$5:W32)-3,,3))</f>
        <v>0.83247776995476253</v>
      </c>
      <c r="BE32" s="58"/>
      <c r="BF32" s="58">
        <f ca="1">AVERAGE(OFFSET(Y$5,3*ROWS(Y$5:Y32)-3,,3))</f>
        <v>-0.17852485226198886</v>
      </c>
      <c r="BG32" s="58">
        <f ca="1">AVERAGE(OFFSET(Z$5,3*ROWS(Z$5:Z32)-3,,3))</f>
        <v>0.88284370451017846</v>
      </c>
      <c r="BH32" s="58">
        <f ca="1">AVERAGE(OFFSET(AA$5,3*ROWS(AA$5:AA32)-3,,3))</f>
        <v>1.6845005774852719</v>
      </c>
      <c r="BI32" s="58"/>
      <c r="BJ32" s="58"/>
      <c r="BK32" s="61">
        <f t="shared" ca="1" si="23"/>
        <v>-0.44678803183916299</v>
      </c>
      <c r="BL32" s="78"/>
      <c r="BM32" s="53"/>
      <c r="BN32" s="58">
        <f t="shared" ca="1" si="19"/>
        <v>0</v>
      </c>
      <c r="BO32" s="62">
        <f t="shared" ca="1" si="20"/>
        <v>6.6707793244966433</v>
      </c>
      <c r="BP32" s="63"/>
      <c r="BQ32" s="55"/>
      <c r="BR32" s="55"/>
      <c r="BS32" s="55">
        <f>IF(CEIC!EX39="","",CEIC!EX39)</f>
        <v>3.1611784627609816</v>
      </c>
      <c r="BT32" s="58">
        <f t="shared" ca="1" si="24"/>
        <v>-2.6596947131901114</v>
      </c>
      <c r="BU32" s="61">
        <f t="shared" ca="1" si="25"/>
        <v>-1.0748184168112414E-2</v>
      </c>
      <c r="BV32" s="107"/>
      <c r="BW32" s="53"/>
      <c r="BX32" s="58">
        <f t="shared" ca="1" si="21"/>
        <v>-0.50685225754908347</v>
      </c>
      <c r="BY32" s="62">
        <f t="shared" ca="1" si="26"/>
        <v>6.1782031558136188</v>
      </c>
      <c r="BZ32" s="53">
        <f t="shared" ca="1" si="27"/>
        <v>-3.0170246930526372</v>
      </c>
      <c r="CA32" s="55"/>
    </row>
    <row r="33" spans="1:109" x14ac:dyDescent="0.3">
      <c r="A33" s="57">
        <v>39203</v>
      </c>
      <c r="B33" s="58">
        <f>IF(CEIC!E48="","",CEIC!E48)</f>
        <v>19.250871080139383</v>
      </c>
      <c r="C33" s="58">
        <f>IF(CEIC!F48="","",CEIC!F48)</f>
        <v>7.9231351760696702</v>
      </c>
      <c r="D33" s="58">
        <f>IF(CEIC!G48="","",CEIC!G48)</f>
        <v>21.125462435515047</v>
      </c>
      <c r="E33" s="58">
        <f>IF(CEIC!H48="","",CEIC!H48)</f>
        <v>-12.654052439515343</v>
      </c>
      <c r="F33" s="58">
        <f>IF(CEIC!I48="","",CEIC!I48)</f>
        <v>24.205004290979147</v>
      </c>
      <c r="G33" s="58">
        <f>IF(CEIC!J48="","",CEIC!J48)</f>
        <v>8.6307096247960846</v>
      </c>
      <c r="H33" s="58">
        <f>IF(CEIC!K48="","",CEIC!K48)</f>
        <v>2.7366680446465481</v>
      </c>
      <c r="I33" s="58" t="str">
        <f>IF(CEIC!L48="","",CEIC!L48)</f>
        <v/>
      </c>
      <c r="J33" s="58">
        <f>IF(CEIC!M48="","",CEIC!M48)</f>
        <v>-13.254649499284687</v>
      </c>
      <c r="K33" s="58">
        <f>IF(CEIC!N48="","",CEIC!N48)</f>
        <v>23.205436363096826</v>
      </c>
      <c r="L33" s="58">
        <f>IF(CEIC!O48="","",CEIC!O48)</f>
        <v>40.007281874751754</v>
      </c>
      <c r="M33" s="103"/>
      <c r="N33" s="103"/>
      <c r="O33" s="59"/>
      <c r="Q33" s="58">
        <f t="shared" ca="1" si="9"/>
        <v>4.7544489929799862</v>
      </c>
      <c r="R33" s="58">
        <f t="shared" ca="1" si="10"/>
        <v>0.59541507816149342</v>
      </c>
      <c r="S33" s="58">
        <f t="shared" ca="1" si="11"/>
        <v>0.57495498742940299</v>
      </c>
      <c r="T33" s="58">
        <f t="shared" ca="1" si="12"/>
        <v>-0.92624722148910155</v>
      </c>
      <c r="U33" s="58">
        <f t="shared" ca="1" si="13"/>
        <v>4.1800460931801986</v>
      </c>
      <c r="V33" s="58">
        <f t="shared" ca="1" si="14"/>
        <v>0.28726813848109839</v>
      </c>
      <c r="W33" s="58">
        <f t="shared" ca="1" si="15"/>
        <v>0.19457664586982004</v>
      </c>
      <c r="X33" s="58"/>
      <c r="Y33" s="58">
        <f t="shared" ca="1" si="16"/>
        <v>-0.87484313590441576</v>
      </c>
      <c r="Z33" s="58">
        <f t="shared" ca="1" si="17"/>
        <v>1.7612210388720722</v>
      </c>
      <c r="AA33" s="58">
        <f t="shared" ca="1" si="18"/>
        <v>2.2492652472628007</v>
      </c>
      <c r="AB33" s="58"/>
      <c r="AC33" s="58"/>
      <c r="AD33" s="60"/>
      <c r="AE33" s="57">
        <v>39203</v>
      </c>
      <c r="AF33" s="58">
        <f t="shared" ca="1" si="28"/>
        <v>4.1419904513318029</v>
      </c>
      <c r="AG33" s="58">
        <f t="shared" ca="1" si="29"/>
        <v>0.6281371213668292</v>
      </c>
      <c r="AH33" s="58">
        <f t="shared" ca="1" si="30"/>
        <v>6.0844510350403357E-2</v>
      </c>
      <c r="AI33" s="58">
        <f t="shared" ca="1" si="31"/>
        <v>-0.58155109460109822</v>
      </c>
      <c r="AJ33" s="58">
        <f t="shared" ca="1" si="32"/>
        <v>4.4522714872173674</v>
      </c>
      <c r="AK33" s="58">
        <f t="shared" ca="1" si="33"/>
        <v>1.1916427761484327</v>
      </c>
      <c r="AL33" s="58">
        <f t="shared" ca="1" si="34"/>
        <v>0.39549404396398763</v>
      </c>
      <c r="AM33" s="58"/>
      <c r="AN33" s="58">
        <f t="shared" ca="1" si="35"/>
        <v>-0.21786762980366473</v>
      </c>
      <c r="AO33" s="58">
        <f t="shared" ca="1" si="36"/>
        <v>1.6624533494687135</v>
      </c>
      <c r="AP33" s="58">
        <f t="shared" ca="1" si="37"/>
        <v>1.9133436099224299</v>
      </c>
      <c r="AQ33" s="58"/>
      <c r="AR33" s="58"/>
      <c r="AT33" s="57">
        <v>40969</v>
      </c>
      <c r="AU33" s="58">
        <f>IF(CEIC!EN40="","",CEIC!EN40)</f>
        <v>2.562715246865221</v>
      </c>
      <c r="AV33" s="58">
        <f t="shared" ca="1" si="22"/>
        <v>-3.0533572251112155</v>
      </c>
      <c r="AW33" s="57">
        <v>40969</v>
      </c>
      <c r="AX33" s="58">
        <f ca="1">AVERAGE(OFFSET(Q$5,3*ROWS(Q$5:Q33)-3,,3))</f>
        <v>-0.62100468249310692</v>
      </c>
      <c r="AY33" s="58">
        <f ca="1">AVERAGE(OFFSET(R$5,3*ROWS(R$5:R33)-3,,3))</f>
        <v>1.0712893803001629</v>
      </c>
      <c r="AZ33" s="58">
        <f ca="1">AVERAGE(OFFSET(S$5,3*ROWS(S$5:S33)-3,,3))</f>
        <v>1.0203361295958733</v>
      </c>
      <c r="BA33" s="58">
        <f ca="1">AVERAGE(OFFSET(T$5,3*ROWS(T$5:T33)-3,,3))</f>
        <v>0.43499397286298264</v>
      </c>
      <c r="BB33" s="58">
        <f ca="1">AVERAGE(OFFSET(U$5,3*ROWS(U$5:U33)-3,,3))</f>
        <v>1.9417054394992084</v>
      </c>
      <c r="BC33" s="58">
        <f ca="1">AVERAGE(OFFSET(V$5,3*ROWS(V$5:V33)-3,,3))</f>
        <v>0.565469712097178</v>
      </c>
      <c r="BD33" s="58">
        <f ca="1">AVERAGE(OFFSET(W$5,3*ROWS(W$5:W33)-3,,3))</f>
        <v>0.68948777104984338</v>
      </c>
      <c r="BE33" s="58"/>
      <c r="BF33" s="58">
        <f ca="1">AVERAGE(OFFSET(Y$5,3*ROWS(Y$5:Y33)-3,,3))</f>
        <v>-6.9581822241829336E-2</v>
      </c>
      <c r="BG33" s="58">
        <f ca="1">AVERAGE(OFFSET(Z$5,3*ROWS(Z$5:Z33)-3,,3))</f>
        <v>0.3535016801136745</v>
      </c>
      <c r="BH33" s="58">
        <f ca="1">AVERAGE(OFFSET(AA$5,3*ROWS(AA$5:AA33)-3,,3))</f>
        <v>1.4001838358223058</v>
      </c>
      <c r="BI33" s="58"/>
      <c r="BJ33" s="58"/>
      <c r="BK33" s="61">
        <f t="shared" ca="1" si="23"/>
        <v>4.3137209790355124E-3</v>
      </c>
      <c r="BL33" s="78"/>
      <c r="BM33" s="53"/>
      <c r="BN33" s="58">
        <f t="shared" ca="1" si="19"/>
        <v>0</v>
      </c>
      <c r="BO33" s="62">
        <f t="shared" ca="1" si="20"/>
        <v>6.6707793244966433</v>
      </c>
      <c r="BP33" s="63"/>
      <c r="BQ33" s="55"/>
      <c r="BR33" s="55"/>
      <c r="BS33" s="55">
        <f>IF(CEIC!EX40="","",CEIC!EX40)</f>
        <v>2.4841274140127023</v>
      </c>
      <c r="BT33" s="58">
        <f t="shared" ca="1" si="24"/>
        <v>-3.1428144721161777</v>
      </c>
      <c r="BU33" s="61">
        <f t="shared" ca="1" si="25"/>
        <v>0.38634791720917716</v>
      </c>
      <c r="BV33" s="107"/>
      <c r="BW33" s="53"/>
      <c r="BX33" s="58">
        <f t="shared" ca="1" si="21"/>
        <v>-0.39443651319130574</v>
      </c>
      <c r="BY33" s="62">
        <f t="shared" ca="1" si="26"/>
        <v>6.3357442130919228</v>
      </c>
      <c r="BZ33" s="53">
        <f t="shared" ca="1" si="27"/>
        <v>-3.8516167990792205</v>
      </c>
      <c r="CA33" s="55"/>
      <c r="DE33" s="70" t="s">
        <v>109</v>
      </c>
    </row>
    <row r="34" spans="1:109" x14ac:dyDescent="0.3">
      <c r="A34" s="57">
        <v>39234</v>
      </c>
      <c r="B34" s="58">
        <f>IF(CEIC!E49="","",CEIC!E49)</f>
        <v>19.70227670753064</v>
      </c>
      <c r="C34" s="58">
        <f>IF(CEIC!F49="","",CEIC!F49)</f>
        <v>12.798278891790249</v>
      </c>
      <c r="D34" s="58">
        <f>IF(CEIC!G49="","",CEIC!G49)</f>
        <v>13.244394050878739</v>
      </c>
      <c r="E34" s="58">
        <f>IF(CEIC!H49="","",CEIC!H49)</f>
        <v>-12.929006043141605</v>
      </c>
      <c r="F34" s="58">
        <f>IF(CEIC!I49="","",CEIC!I49)</f>
        <v>23.127765210493845</v>
      </c>
      <c r="G34" s="58">
        <f>IF(CEIC!J49="","",CEIC!J49)</f>
        <v>11.493336207206237</v>
      </c>
      <c r="H34" s="58">
        <f>IF(CEIC!K49="","",CEIC!K49)</f>
        <v>7.2440530950190567</v>
      </c>
      <c r="I34" s="58" t="str">
        <f>IF(CEIC!L49="","",CEIC!L49)</f>
        <v/>
      </c>
      <c r="J34" s="58">
        <f>IF(CEIC!M49="","",CEIC!M49)</f>
        <v>35.27471780225757</v>
      </c>
      <c r="K34" s="58">
        <f>IF(CEIC!N49="","",CEIC!N49)</f>
        <v>16.13243761996161</v>
      </c>
      <c r="L34" s="58">
        <f>IF(CEIC!O49="","",CEIC!O49)</f>
        <v>38.999034728925494</v>
      </c>
      <c r="M34" s="103"/>
      <c r="N34" s="103"/>
      <c r="O34" s="59"/>
      <c r="Q34" s="58">
        <f t="shared" ca="1" si="9"/>
        <v>4.8859702273061849</v>
      </c>
      <c r="R34" s="58">
        <f t="shared" ca="1" si="10"/>
        <v>0.95177049797622104</v>
      </c>
      <c r="S34" s="58">
        <f t="shared" ca="1" si="11"/>
        <v>0.1965121180474175</v>
      </c>
      <c r="T34" s="58">
        <f t="shared" ca="1" si="12"/>
        <v>-0.9443719903102904</v>
      </c>
      <c r="U34" s="58">
        <f t="shared" ca="1" si="13"/>
        <v>3.8547114771538356</v>
      </c>
      <c r="V34" s="58">
        <f t="shared" ca="1" si="14"/>
        <v>0.74551761004191774</v>
      </c>
      <c r="W34" s="58">
        <f t="shared" ca="1" si="15"/>
        <v>0.35205251179210939</v>
      </c>
      <c r="X34" s="58"/>
      <c r="Y34" s="58">
        <f t="shared" ca="1" si="16"/>
        <v>0.84784657517954276</v>
      </c>
      <c r="Z34" s="58">
        <f t="shared" ca="1" si="17"/>
        <v>1.2138622470624245</v>
      </c>
      <c r="AA34" s="58">
        <f t="shared" ca="1" si="18"/>
        <v>2.1933065476871634</v>
      </c>
      <c r="AB34" s="58"/>
      <c r="AC34" s="58"/>
      <c r="AD34" s="60"/>
      <c r="AE34" s="57">
        <v>39234</v>
      </c>
      <c r="AF34" s="58">
        <f t="shared" ca="1" si="28"/>
        <v>4.6603804235277844</v>
      </c>
      <c r="AG34" s="58">
        <f t="shared" ca="1" si="29"/>
        <v>0.76137875330667093</v>
      </c>
      <c r="AH34" s="58">
        <f t="shared" ca="1" si="30"/>
        <v>0.19658573784686584</v>
      </c>
      <c r="AI34" s="58">
        <f t="shared" ca="1" si="31"/>
        <v>-0.79429158130088651</v>
      </c>
      <c r="AJ34" s="58">
        <f t="shared" ca="1" si="32"/>
        <v>4.1551708245699288</v>
      </c>
      <c r="AK34" s="58">
        <f t="shared" ca="1" si="33"/>
        <v>0.69292197731195893</v>
      </c>
      <c r="AL34" s="58">
        <f t="shared" ca="1" si="34"/>
        <v>0.32713851673870203</v>
      </c>
      <c r="AM34" s="58"/>
      <c r="AN34" s="58">
        <f t="shared" ca="1" si="35"/>
        <v>-0.11479826464816645</v>
      </c>
      <c r="AO34" s="58">
        <f t="shared" ca="1" si="36"/>
        <v>1.7882235172480705</v>
      </c>
      <c r="AP34" s="58">
        <f t="shared" ca="1" si="37"/>
        <v>2.2700276306809197</v>
      </c>
      <c r="AQ34" s="58"/>
      <c r="AR34" s="58"/>
      <c r="AT34" s="57">
        <v>41061</v>
      </c>
      <c r="AU34" s="58">
        <f>IF(CEIC!EN41="","",CEIC!EN41)</f>
        <v>5.3554926910869511</v>
      </c>
      <c r="AV34" s="58">
        <f t="shared" ca="1" si="22"/>
        <v>-0.97759914872827658</v>
      </c>
      <c r="AW34" s="57">
        <v>41061</v>
      </c>
      <c r="AX34" s="58">
        <f ca="1">AVERAGE(OFFSET(Q$5,3*ROWS(Q$5:Q34)-3,,3))</f>
        <v>-1.7377379618921751</v>
      </c>
      <c r="AY34" s="58">
        <f ca="1">AVERAGE(OFFSET(R$5,3*ROWS(R$5:R34)-3,,3))</f>
        <v>0.72855595820217856</v>
      </c>
      <c r="AZ34" s="58">
        <f ca="1">AVERAGE(OFFSET(S$5,3*ROWS(S$5:S34)-3,,3))</f>
        <v>0.94350356030226701</v>
      </c>
      <c r="BA34" s="58">
        <f ca="1">AVERAGE(OFFSET(T$5,3*ROWS(T$5:T34)-3,,3))</f>
        <v>0.30529639690309801</v>
      </c>
      <c r="BB34" s="58">
        <f ca="1">AVERAGE(OFFSET(U$5,3*ROWS(U$5:U34)-3,,3))</f>
        <v>2.3619468266072619</v>
      </c>
      <c r="BC34" s="58">
        <f ca="1">AVERAGE(OFFSET(V$5,3*ROWS(V$5:V34)-3,,3))</f>
        <v>-0.83876736626313431</v>
      </c>
      <c r="BD34" s="58">
        <f ca="1">AVERAGE(OFFSET(W$5,3*ROWS(W$5:W34)-3,,3))</f>
        <v>0.3127017439481225</v>
      </c>
      <c r="BE34" s="58">
        <f ca="1">AVERAGE(OFFSET(X$5,3*ROWS(X$5:X34)-3,,3))</f>
        <v>-6.7311568462907159E-2</v>
      </c>
      <c r="BF34" s="58">
        <f ca="1">AVERAGE(OFFSET(Y$5,3*ROWS(Y$5:Y34)-3,,3))</f>
        <v>0.31479610335568747</v>
      </c>
      <c r="BG34" s="58">
        <f ca="1">AVERAGE(OFFSET(Z$5,3*ROWS(Z$5:Z34)-3,,3))</f>
        <v>-0.32123449555393391</v>
      </c>
      <c r="BH34" s="58">
        <f ca="1">AVERAGE(OFFSET(AA$5,3*ROWS(AA$5:AA34)-3,,3))</f>
        <v>-0.22942682573327575</v>
      </c>
      <c r="BI34" s="58">
        <f ca="1">AVERAGE(OFFSET(AB$5,3*ROWS(AB$5:AB34)-3,,3))</f>
        <v>-0.88135518872915686</v>
      </c>
      <c r="BJ34" s="58">
        <f ca="1">AVERAGE(OFFSET(AC$5,3*ROWS(AC$5:AC34)-3,,3))</f>
        <v>-0.66403222200569223</v>
      </c>
      <c r="BK34" s="61">
        <f t="shared" ca="1" si="23"/>
        <v>2.0059675877445282E-2</v>
      </c>
      <c r="BL34" s="78">
        <f t="shared" ref="BL34:BL65" ca="1" si="41">AU$2+$AU$3*BK34</f>
        <v>6.6977681200438335</v>
      </c>
      <c r="BM34" s="53">
        <f t="shared" ref="BM34:BM36" ca="1" si="42">AU34-BL34</f>
        <v>-1.3422754289568823</v>
      </c>
      <c r="BN34" s="58">
        <f t="shared" ca="1" si="19"/>
        <v>0</v>
      </c>
      <c r="BO34" s="62">
        <f t="shared" ca="1" si="20"/>
        <v>6.6707793244966433</v>
      </c>
      <c r="BP34" s="63">
        <f t="shared" ref="BP34:BP62" ca="1" si="43">AU34-BO34</f>
        <v>-1.3152866334096922</v>
      </c>
      <c r="BQ34" s="55"/>
      <c r="BR34" s="55"/>
      <c r="BS34" s="55">
        <f>IF(CEIC!EX41="","",CEIC!EX41)</f>
        <v>4.8676795347598789</v>
      </c>
      <c r="BT34" s="58">
        <f t="shared" ca="1" si="24"/>
        <v>-1.4419957109724797</v>
      </c>
      <c r="BU34" s="61">
        <f t="shared" ca="1" si="25"/>
        <v>0.31853948658434572</v>
      </c>
      <c r="BV34" s="107">
        <f t="shared" ref="BV34:BV64" ca="1" si="44">BS$2+$BS$3*BU34</f>
        <v>7.3349191370352225</v>
      </c>
      <c r="BW34" s="53">
        <f t="shared" ref="BW34:BW64" ca="1" si="45">BS34-BV34</f>
        <v>-2.4672396022753436</v>
      </c>
      <c r="BX34" s="58">
        <f t="shared" ca="1" si="21"/>
        <v>0.17094583303911259</v>
      </c>
      <c r="BY34" s="62">
        <f t="shared" ca="1" si="26"/>
        <v>7.1280792467696648</v>
      </c>
      <c r="BZ34" s="53">
        <f t="shared" ca="1" si="27"/>
        <v>-2.2603997120097858</v>
      </c>
      <c r="CA34" s="55"/>
    </row>
    <row r="35" spans="1:109" x14ac:dyDescent="0.3">
      <c r="A35" s="57">
        <v>39264</v>
      </c>
      <c r="B35" s="58">
        <f>IF(CEIC!E50="","",CEIC!E50)</f>
        <v>16.156462585034024</v>
      </c>
      <c r="C35" s="58">
        <f>IF(CEIC!F50="","",CEIC!F50)</f>
        <v>13.790497938897332</v>
      </c>
      <c r="D35" s="58">
        <f>IF(CEIC!G50="","",CEIC!G50)</f>
        <v>11.953507946724761</v>
      </c>
      <c r="E35" s="58">
        <f>IF(CEIC!H50="","",CEIC!H50)</f>
        <v>-12.777728661381744</v>
      </c>
      <c r="F35" s="58">
        <f>IF(CEIC!I50="","",CEIC!I50)</f>
        <v>22.36646378786654</v>
      </c>
      <c r="G35" s="58">
        <f>IF(CEIC!J50="","",CEIC!J50)</f>
        <v>18.537820307590149</v>
      </c>
      <c r="H35" s="58">
        <f>IF(CEIC!K50="","",CEIC!K50)</f>
        <v>2.5479437170641601</v>
      </c>
      <c r="I35" s="58" t="str">
        <f>IF(CEIC!L50="","",CEIC!L50)</f>
        <v/>
      </c>
      <c r="J35" s="58">
        <f>IF(CEIC!M50="","",CEIC!M50)</f>
        <v>36.6248574686431</v>
      </c>
      <c r="K35" s="58">
        <f>IF(CEIC!N50="","",CEIC!N50)</f>
        <v>18.048886331261016</v>
      </c>
      <c r="L35" s="58">
        <f>IF(CEIC!O50="","",CEIC!O50)</f>
        <v>40.994568046231663</v>
      </c>
      <c r="M35" s="103"/>
      <c r="N35" s="103"/>
      <c r="O35" s="59"/>
      <c r="Q35" s="58">
        <f t="shared" ca="1" si="9"/>
        <v>3.8528642539111932</v>
      </c>
      <c r="R35" s="58">
        <f t="shared" ca="1" si="10"/>
        <v>1.0242981311493391</v>
      </c>
      <c r="S35" s="58">
        <f t="shared" ca="1" si="11"/>
        <v>0.13452475574337774</v>
      </c>
      <c r="T35" s="58">
        <f t="shared" ca="1" si="12"/>
        <v>-0.93439988033933263</v>
      </c>
      <c r="U35" s="58">
        <f t="shared" ca="1" si="13"/>
        <v>3.6247925014152296</v>
      </c>
      <c r="V35" s="58">
        <f t="shared" ca="1" si="14"/>
        <v>1.8731991372991812</v>
      </c>
      <c r="W35" s="58">
        <f t="shared" ca="1" si="15"/>
        <v>0.18798312732758185</v>
      </c>
      <c r="X35" s="58"/>
      <c r="Y35" s="58">
        <f t="shared" ca="1" si="16"/>
        <v>0.89577367254631113</v>
      </c>
      <c r="Z35" s="58">
        <f t="shared" ca="1" si="17"/>
        <v>1.3621706363718535</v>
      </c>
      <c r="AA35" s="58">
        <f t="shared" ca="1" si="18"/>
        <v>2.3040605923264859</v>
      </c>
      <c r="AB35" s="58"/>
      <c r="AC35" s="58"/>
      <c r="AD35" s="60"/>
      <c r="AE35" s="57">
        <v>39264</v>
      </c>
      <c r="AF35" s="58">
        <f t="shared" ca="1" si="28"/>
        <v>4.4977611580657877</v>
      </c>
      <c r="AG35" s="58">
        <f t="shared" ca="1" si="29"/>
        <v>0.85716123576235115</v>
      </c>
      <c r="AH35" s="58">
        <f t="shared" ca="1" si="30"/>
        <v>0.3019972870733994</v>
      </c>
      <c r="AI35" s="58">
        <f t="shared" ca="1" si="31"/>
        <v>-0.93500636404624149</v>
      </c>
      <c r="AJ35" s="58">
        <f t="shared" ca="1" si="32"/>
        <v>3.8865166905830875</v>
      </c>
      <c r="AK35" s="58">
        <f t="shared" ca="1" si="33"/>
        <v>0.96866162860739902</v>
      </c>
      <c r="AL35" s="58">
        <f t="shared" ca="1" si="34"/>
        <v>0.24487076166317043</v>
      </c>
      <c r="AM35" s="58"/>
      <c r="AN35" s="58">
        <f t="shared" ca="1" si="35"/>
        <v>0.28959237060714604</v>
      </c>
      <c r="AO35" s="58">
        <f t="shared" ca="1" si="36"/>
        <v>1.44575130743545</v>
      </c>
      <c r="AP35" s="58">
        <f t="shared" ca="1" si="37"/>
        <v>2.2488774624254835</v>
      </c>
      <c r="AQ35" s="58"/>
      <c r="AR35" s="58"/>
      <c r="AT35" s="57">
        <v>41153</v>
      </c>
      <c r="AU35" s="58">
        <f>IF(CEIC!EN42="","",CEIC!EN42)</f>
        <v>7.0406174851817322</v>
      </c>
      <c r="AV35" s="58">
        <f t="shared" ca="1" si="22"/>
        <v>0.27488568793229418</v>
      </c>
      <c r="AW35" s="57">
        <v>41153</v>
      </c>
      <c r="AX35" s="58">
        <f ca="1">AVERAGE(OFFSET(Q$5,3*ROWS(Q$5:Q35)-3,,3))</f>
        <v>-1.6993454799100076</v>
      </c>
      <c r="AY35" s="58">
        <f ca="1">AVERAGE(OFFSET(R$5,3*ROWS(R$5:R35)-3,,3))</f>
        <v>0.11912980522701071</v>
      </c>
      <c r="AZ35" s="58">
        <f ca="1">AVERAGE(OFFSET(S$5,3*ROWS(S$5:S35)-3,,3))</f>
        <v>0.15523808961900998</v>
      </c>
      <c r="BA35" s="58">
        <f ca="1">AVERAGE(OFFSET(T$5,3*ROWS(T$5:T35)-3,,3))</f>
        <v>-0.60569810024479809</v>
      </c>
      <c r="BB35" s="58">
        <f ca="1">AVERAGE(OFFSET(U$5,3*ROWS(U$5:U35)-3,,3))</f>
        <v>1.9814791422336828</v>
      </c>
      <c r="BC35" s="58">
        <f ca="1">AVERAGE(OFFSET(V$5,3*ROWS(V$5:V35)-3,,3))</f>
        <v>-0.84131127384702786</v>
      </c>
      <c r="BD35" s="58">
        <f ca="1">AVERAGE(OFFSET(W$5,3*ROWS(W$5:W35)-3,,3))</f>
        <v>0.14671339585235929</v>
      </c>
      <c r="BE35" s="58">
        <f ca="1">AVERAGE(OFFSET(X$5,3*ROWS(X$5:X35)-3,,3))</f>
        <v>-0.34495196825840807</v>
      </c>
      <c r="BF35" s="58">
        <f ca="1">AVERAGE(OFFSET(Y$5,3*ROWS(Y$5:Y35)-3,,3))</f>
        <v>0.42650298454640251</v>
      </c>
      <c r="BG35" s="58">
        <f ca="1">AVERAGE(OFFSET(Z$5,3*ROWS(Z$5:Z35)-3,,3))</f>
        <v>-0.69060725583412674</v>
      </c>
      <c r="BH35" s="58">
        <f ca="1">AVERAGE(OFFSET(AA$5,3*ROWS(AA$5:AA35)-3,,3))</f>
        <v>-1.0136542233780724E-2</v>
      </c>
      <c r="BI35" s="58">
        <f ca="1">AVERAGE(OFFSET(AB$5,3*ROWS(AB$5:AB35)-3,,3))</f>
        <v>-0.31857210987188617</v>
      </c>
      <c r="BJ35" s="58">
        <f ca="1">AVERAGE(OFFSET(AC$5,3*ROWS(AC$5:AC35)-3,,3))</f>
        <v>-0.53701643810425581</v>
      </c>
      <c r="BK35" s="61">
        <f t="shared" ca="1" si="23"/>
        <v>-0.22462733294428749</v>
      </c>
      <c r="BL35" s="78">
        <f t="shared" ca="1" si="41"/>
        <v>6.3685600264290976</v>
      </c>
      <c r="BM35" s="53">
        <f t="shared" ca="1" si="42"/>
        <v>0.67205745875263467</v>
      </c>
      <c r="BN35" s="58">
        <f t="shared" ca="1" si="19"/>
        <v>0</v>
      </c>
      <c r="BO35" s="62">
        <f t="shared" ca="1" si="20"/>
        <v>6.6707793244966433</v>
      </c>
      <c r="BP35" s="63">
        <f t="shared" ca="1" si="43"/>
        <v>0.3698381606850889</v>
      </c>
      <c r="BQ35" s="55"/>
      <c r="BR35" s="55"/>
      <c r="BS35" s="55">
        <f>IF(CEIC!EX42="","",CEIC!EX42)</f>
        <v>7.4931688453984551</v>
      </c>
      <c r="BT35" s="58">
        <f t="shared" ca="1" si="24"/>
        <v>0.43146089937280696</v>
      </c>
      <c r="BU35" s="61">
        <f t="shared" ca="1" si="25"/>
        <v>-0.11847989701110809</v>
      </c>
      <c r="BV35" s="107">
        <f t="shared" ca="1" si="44"/>
        <v>6.7224738240048589</v>
      </c>
      <c r="BW35" s="53">
        <f t="shared" ca="1" si="45"/>
        <v>0.77069502139359614</v>
      </c>
      <c r="BX35" s="58">
        <f t="shared" ca="1" si="21"/>
        <v>0.34044471662355069</v>
      </c>
      <c r="BY35" s="62">
        <f t="shared" ca="1" si="26"/>
        <v>7.3656174446434317</v>
      </c>
      <c r="BZ35" s="53">
        <f t="shared" ca="1" si="27"/>
        <v>0.12755140075502336</v>
      </c>
      <c r="CA35" s="55"/>
    </row>
    <row r="36" spans="1:109" x14ac:dyDescent="0.3">
      <c r="A36" s="57">
        <v>39295</v>
      </c>
      <c r="B36" s="58">
        <f>IF(CEIC!E51="","",CEIC!E51)</f>
        <v>17.760279965004386</v>
      </c>
      <c r="C36" s="58">
        <f>IF(CEIC!F51="","",CEIC!F51)</f>
        <v>15.725251246340113</v>
      </c>
      <c r="D36" s="58">
        <f>IF(CEIC!G51="","",CEIC!G51)</f>
        <v>24.504451593096359</v>
      </c>
      <c r="E36" s="58">
        <f>IF(CEIC!H51="","",CEIC!H51)</f>
        <v>-5.2233085073309757</v>
      </c>
      <c r="F36" s="58">
        <f>IF(CEIC!I51="","",CEIC!I51)</f>
        <v>22.744516065519232</v>
      </c>
      <c r="G36" s="58">
        <f>IF(CEIC!J51="","",CEIC!J51)</f>
        <v>17.759956896976547</v>
      </c>
      <c r="H36" s="58">
        <f>IF(CEIC!K51="","",CEIC!K51)</f>
        <v>4.5987193439801572</v>
      </c>
      <c r="I36" s="58" t="str">
        <f>IF(CEIC!L51="","",CEIC!L51)</f>
        <v/>
      </c>
      <c r="J36" s="58">
        <f>IF(CEIC!M51="","",CEIC!M51)</f>
        <v>32.382515903960595</v>
      </c>
      <c r="K36" s="58">
        <f>IF(CEIC!N51="","",CEIC!N51)</f>
        <v>17.374065648358794</v>
      </c>
      <c r="L36" s="58">
        <f>IF(CEIC!O51="","",CEIC!O51)</f>
        <v>32.878571381967419</v>
      </c>
      <c r="M36" s="103"/>
      <c r="N36" s="103"/>
      <c r="O36" s="59"/>
      <c r="Q36" s="58">
        <f t="shared" ca="1" si="9"/>
        <v>4.3201513869195782</v>
      </c>
      <c r="R36" s="58">
        <f t="shared" ca="1" si="10"/>
        <v>1.1657216188074457</v>
      </c>
      <c r="S36" s="58">
        <f t="shared" ca="1" si="11"/>
        <v>0.73721145952125133</v>
      </c>
      <c r="T36" s="58">
        <f t="shared" ca="1" si="12"/>
        <v>-0.4364172495809629</v>
      </c>
      <c r="U36" s="58">
        <f t="shared" ca="1" si="13"/>
        <v>3.7389672420239917</v>
      </c>
      <c r="V36" s="58">
        <f t="shared" ca="1" si="14"/>
        <v>1.7486787059406257</v>
      </c>
      <c r="W36" s="58">
        <f t="shared" ca="1" si="15"/>
        <v>0.25963169163966182</v>
      </c>
      <c r="X36" s="58"/>
      <c r="Y36" s="58">
        <f t="shared" ca="1" si="16"/>
        <v>0.74517953603157194</v>
      </c>
      <c r="Z36" s="58">
        <f t="shared" ca="1" si="17"/>
        <v>1.309948227306672</v>
      </c>
      <c r="AA36" s="58">
        <f t="shared" ca="1" si="18"/>
        <v>1.8536148648354815</v>
      </c>
      <c r="AB36" s="58"/>
      <c r="AC36" s="58"/>
      <c r="AD36" s="60"/>
      <c r="AE36" s="57">
        <v>39295</v>
      </c>
      <c r="AF36" s="58">
        <f t="shared" ca="1" si="28"/>
        <v>4.3529952893789856</v>
      </c>
      <c r="AG36" s="58">
        <f t="shared" ca="1" si="29"/>
        <v>1.0472634159776686</v>
      </c>
      <c r="AH36" s="58">
        <f t="shared" ca="1" si="30"/>
        <v>0.35608277777068215</v>
      </c>
      <c r="AI36" s="58">
        <f t="shared" ca="1" si="31"/>
        <v>-0.7717297067435287</v>
      </c>
      <c r="AJ36" s="58">
        <f t="shared" ca="1" si="32"/>
        <v>3.739490406864352</v>
      </c>
      <c r="AK36" s="58">
        <f t="shared" ca="1" si="33"/>
        <v>1.4557984844272414</v>
      </c>
      <c r="AL36" s="58">
        <f t="shared" ca="1" si="34"/>
        <v>0.26655577691978433</v>
      </c>
      <c r="AM36" s="58"/>
      <c r="AN36" s="58">
        <f t="shared" ca="1" si="35"/>
        <v>0.82959992791914194</v>
      </c>
      <c r="AO36" s="58">
        <f t="shared" ca="1" si="36"/>
        <v>1.29532703691365</v>
      </c>
      <c r="AP36" s="58">
        <f t="shared" ca="1" si="37"/>
        <v>2.1169940016163769</v>
      </c>
      <c r="AQ36" s="58"/>
      <c r="AR36" s="58"/>
      <c r="AT36" s="57">
        <v>41244</v>
      </c>
      <c r="AU36" s="58">
        <f>IF(CEIC!EN43="","",CEIC!EN43)</f>
        <v>4.9970052914804324</v>
      </c>
      <c r="AV36" s="58">
        <f t="shared" ca="1" si="22"/>
        <v>-1.2440482768370575</v>
      </c>
      <c r="AW36" s="57">
        <v>41244</v>
      </c>
      <c r="AX36" s="58">
        <f ca="1">AVERAGE(OFFSET(Q$5,3*ROWS(Q$5:Q36)-3,,3))</f>
        <v>-1.5850391114365632</v>
      </c>
      <c r="AY36" s="58">
        <f ca="1">AVERAGE(OFFSET(R$5,3*ROWS(R$5:R36)-3,,3))</f>
        <v>1.0186090747497103</v>
      </c>
      <c r="AZ36" s="58">
        <f ca="1">AVERAGE(OFFSET(S$5,3*ROWS(S$5:S36)-3,,3))</f>
        <v>0.26275351431795041</v>
      </c>
      <c r="BA36" s="58">
        <f ca="1">AVERAGE(OFFSET(T$5,3*ROWS(T$5:T36)-3,,3))</f>
        <v>0.11882319094780615</v>
      </c>
      <c r="BB36" s="58">
        <f ca="1">AVERAGE(OFFSET(U$5,3*ROWS(U$5:U36)-3,,3))</f>
        <v>1.8531553450719365</v>
      </c>
      <c r="BC36" s="58">
        <f ca="1">AVERAGE(OFFSET(V$5,3*ROWS(V$5:V36)-3,,3))</f>
        <v>-0.75729209753215387</v>
      </c>
      <c r="BD36" s="58">
        <f ca="1">AVERAGE(OFFSET(W$5,3*ROWS(W$5:W36)-3,,3))</f>
        <v>-9.0246918686818625E-2</v>
      </c>
      <c r="BE36" s="58">
        <f ca="1">AVERAGE(OFFSET(X$5,3*ROWS(X$5:X36)-3,,3))</f>
        <v>-0.29215831302690876</v>
      </c>
      <c r="BF36" s="58">
        <f ca="1">AVERAGE(OFFSET(Y$5,3*ROWS(Y$5:Y36)-3,,3))</f>
        <v>-0.63890303461293962</v>
      </c>
      <c r="BG36" s="58">
        <f ca="1">AVERAGE(OFFSET(Z$5,3*ROWS(Z$5:Z36)-3,,3))</f>
        <v>1.6437985608002085E-2</v>
      </c>
      <c r="BH36" s="58">
        <f ca="1">AVERAGE(OFFSET(AA$5,3*ROWS(AA$5:AA36)-3,,3))</f>
        <v>0.36954594061634777</v>
      </c>
      <c r="BI36" s="58">
        <f ca="1">AVERAGE(OFFSET(AB$5,3*ROWS(AB$5:AB36)-3,,3))</f>
        <v>0.37511131033033379</v>
      </c>
      <c r="BJ36" s="58">
        <f ca="1">AVERAGE(OFFSET(AC$5,3*ROWS(AC$5:AC36)-3,,3))</f>
        <v>-0.98591705671454477</v>
      </c>
      <c r="BK36" s="61">
        <f t="shared" ca="1" si="23"/>
        <v>-0.77675022301946062</v>
      </c>
      <c r="BL36" s="78">
        <f t="shared" ca="1" si="41"/>
        <v>5.6257199183335747</v>
      </c>
      <c r="BM36" s="53">
        <f t="shared" ca="1" si="42"/>
        <v>-0.62871462685314228</v>
      </c>
      <c r="BN36" s="58">
        <f t="shared" ca="1" si="19"/>
        <v>0</v>
      </c>
      <c r="BO36" s="62">
        <f t="shared" ca="1" si="20"/>
        <v>6.6707793244966433</v>
      </c>
      <c r="BP36" s="63">
        <f t="shared" ca="1" si="43"/>
        <v>-1.673774033016211</v>
      </c>
      <c r="BQ36" s="55"/>
      <c r="BR36" s="55"/>
      <c r="BS36" s="55">
        <f>IF(CEIC!EX43="","",CEIC!EX43)</f>
        <v>5.3763916693328282</v>
      </c>
      <c r="BT36" s="58">
        <f t="shared" ca="1" si="24"/>
        <v>-1.0789966664070496</v>
      </c>
      <c r="BU36" s="61">
        <f t="shared" ca="1" si="25"/>
        <v>-0.80969035054260874</v>
      </c>
      <c r="BV36" s="107">
        <f t="shared" ca="1" si="44"/>
        <v>5.7538014527701034</v>
      </c>
      <c r="BW36" s="53">
        <f t="shared" ca="1" si="45"/>
        <v>-0.37740978343727516</v>
      </c>
      <c r="BX36" s="58">
        <f t="shared" ca="1" si="21"/>
        <v>4.2108789144657544E-3</v>
      </c>
      <c r="BY36" s="62">
        <f t="shared" ca="1" si="26"/>
        <v>6.8944144597942181</v>
      </c>
      <c r="BZ36" s="53">
        <f t="shared" ca="1" si="27"/>
        <v>-1.5180227904613899</v>
      </c>
      <c r="CA36" s="55"/>
      <c r="CD36" s="68" t="s">
        <v>145</v>
      </c>
      <c r="CE36" s="69"/>
    </row>
    <row r="37" spans="1:109" x14ac:dyDescent="0.3">
      <c r="A37" s="57">
        <v>39326</v>
      </c>
      <c r="B37" s="58">
        <f>IF(CEIC!E52="","",CEIC!E52)</f>
        <v>13.367174280879857</v>
      </c>
      <c r="C37" s="58">
        <f>IF(CEIC!F52="","",CEIC!F52)</f>
        <v>7.7272956991964419</v>
      </c>
      <c r="D37" s="58">
        <f>IF(CEIC!G52="","",CEIC!G52)</f>
        <v>24.933840343259423</v>
      </c>
      <c r="E37" s="58">
        <f>IF(CEIC!H52="","",CEIC!H52)</f>
        <v>-15.510872093667269</v>
      </c>
      <c r="F37" s="58">
        <f>IF(CEIC!I52="","",CEIC!I52)</f>
        <v>21.538990689033209</v>
      </c>
      <c r="G37" s="58">
        <f>IF(CEIC!J52="","",CEIC!J52)</f>
        <v>1.3431087209751218</v>
      </c>
      <c r="H37" s="58">
        <f>IF(CEIC!K52="","",CEIC!K52)</f>
        <v>2.5832621690862512</v>
      </c>
      <c r="I37" s="58" t="str">
        <f>IF(CEIC!L52="","",CEIC!L52)</f>
        <v/>
      </c>
      <c r="J37" s="58">
        <f>IF(CEIC!M52="","",CEIC!M52)</f>
        <v>-0.37397862979258178</v>
      </c>
      <c r="K37" s="58">
        <f>IF(CEIC!N52="","",CEIC!N52)</f>
        <v>16.403424778514257</v>
      </c>
      <c r="L37" s="58">
        <f>IF(CEIC!O52="","",CEIC!O52)</f>
        <v>4.9933433615159935</v>
      </c>
      <c r="M37" s="103"/>
      <c r="N37" s="103"/>
      <c r="O37" s="59"/>
      <c r="Q37" s="58">
        <f t="shared" ref="Q37:Q68" ca="1" si="46">(B37-B$2)/B$3</f>
        <v>3.0401791246316323</v>
      </c>
      <c r="R37" s="58">
        <f t="shared" ref="R37:R68" ca="1" si="47">(C37-C$2)/C$3</f>
        <v>0.58109991884169465</v>
      </c>
      <c r="S37" s="58">
        <f t="shared" ref="S37:S68" ca="1" si="48">(D37-D$2)/D$3</f>
        <v>0.75783037852579105</v>
      </c>
      <c r="T37" s="58">
        <f t="shared" ref="T37:T68" ca="1" si="49">(E37-E$2)/E$3</f>
        <v>-1.1145669783951231</v>
      </c>
      <c r="U37" s="58">
        <f t="shared" ref="U37:U68" ca="1" si="50">(F37-F$2)/F$3</f>
        <v>3.3748891626319693</v>
      </c>
      <c r="V37" s="58">
        <f t="shared" ref="V37:V68" ca="1" si="51">(G37-G$2)/G$3</f>
        <v>-0.87933154435648042</v>
      </c>
      <c r="W37" s="58">
        <f t="shared" ref="W37:W68" ca="1" si="52">(H37-H$2)/H$3</f>
        <v>0.18921705869866673</v>
      </c>
      <c r="X37" s="58"/>
      <c r="Y37" s="58">
        <f t="shared" ref="Y37:Y68" ca="1" si="53">(J37-J$2)/J$3</f>
        <v>-0.41760661269040433</v>
      </c>
      <c r="Z37" s="58">
        <f t="shared" ref="Z37:Z68" ca="1" si="54">(K37-K$2)/K$3</f>
        <v>1.2348331547478339</v>
      </c>
      <c r="AA37" s="58">
        <f t="shared" ref="AA37:AA68" ca="1" si="55">(L37-L$2)/L$3</f>
        <v>0.30595752322622677</v>
      </c>
      <c r="AB37" s="58"/>
      <c r="AC37" s="58"/>
      <c r="AD37" s="60"/>
      <c r="AE37" s="57">
        <v>39326</v>
      </c>
      <c r="AF37" s="58">
        <f t="shared" ca="1" si="28"/>
        <v>3.7377315884874682</v>
      </c>
      <c r="AG37" s="58">
        <f t="shared" ca="1" si="29"/>
        <v>0.92370655626615994</v>
      </c>
      <c r="AH37" s="58">
        <f t="shared" ca="1" si="30"/>
        <v>0.54318886459680671</v>
      </c>
      <c r="AI37" s="58">
        <f t="shared" ca="1" si="31"/>
        <v>-0.82846136943847293</v>
      </c>
      <c r="AJ37" s="58">
        <f t="shared" ca="1" si="32"/>
        <v>3.5795496353570635</v>
      </c>
      <c r="AK37" s="58">
        <f t="shared" ca="1" si="33"/>
        <v>0.91418209962777552</v>
      </c>
      <c r="AL37" s="58">
        <f t="shared" ca="1" si="34"/>
        <v>0.21227729255530345</v>
      </c>
      <c r="AM37" s="58"/>
      <c r="AN37" s="58">
        <f t="shared" ca="1" si="35"/>
        <v>0.4077821986291596</v>
      </c>
      <c r="AO37" s="58">
        <f t="shared" ca="1" si="36"/>
        <v>1.3023173394754533</v>
      </c>
      <c r="AP37" s="58">
        <f t="shared" ca="1" si="37"/>
        <v>1.4878776601293981</v>
      </c>
      <c r="AQ37" s="58"/>
      <c r="AR37" s="58"/>
      <c r="AT37" s="57">
        <v>41334</v>
      </c>
      <c r="AU37" s="58">
        <f>IF(CEIC!EN44="","",CEIC!EN44)</f>
        <v>4.4422244704438913</v>
      </c>
      <c r="AV37" s="58">
        <f t="shared" ca="1" si="22"/>
        <v>-1.6563943347986774</v>
      </c>
      <c r="AW37" s="57">
        <v>41334</v>
      </c>
      <c r="AX37" s="58">
        <f ca="1">AVERAGE(OFFSET(Q$5,3*ROWS(Q$5:Q37)-3,,3))</f>
        <v>-2.1964437682193725</v>
      </c>
      <c r="AY37" s="58">
        <f ca="1">AVERAGE(OFFSET(R$5,3*ROWS(R$5:R37)-3,,3))</f>
        <v>-0.64803676548623745</v>
      </c>
      <c r="AZ37" s="58">
        <f ca="1">AVERAGE(OFFSET(S$5,3*ROWS(S$5:S37)-3,,3))</f>
        <v>-0.28227074623230725</v>
      </c>
      <c r="BA37" s="58">
        <f ca="1">AVERAGE(OFFSET(T$5,3*ROWS(T$5:T37)-3,,3))</f>
        <v>-0.12912161831988961</v>
      </c>
      <c r="BB37" s="58">
        <f ca="1">AVERAGE(OFFSET(U$5,3*ROWS(U$5:U37)-3,,3))</f>
        <v>1.4966076745503176</v>
      </c>
      <c r="BC37" s="58">
        <f ca="1">AVERAGE(OFFSET(V$5,3*ROWS(V$5:V37)-3,,3))</f>
        <v>-0.43746624209660734</v>
      </c>
      <c r="BD37" s="58">
        <f ca="1">AVERAGE(OFFSET(W$5,3*ROWS(W$5:W37)-3,,3))</f>
        <v>-0.30377299636710364</v>
      </c>
      <c r="BE37" s="58">
        <f ca="1">AVERAGE(OFFSET(X$5,3*ROWS(X$5:X37)-3,,3))</f>
        <v>1.5727266330022562</v>
      </c>
      <c r="BF37" s="58">
        <f ca="1">AVERAGE(OFFSET(Y$5,3*ROWS(Y$5:Y37)-3,,3))</f>
        <v>-0.33966297384601501</v>
      </c>
      <c r="BG37" s="58">
        <f ca="1">AVERAGE(OFFSET(Z$5,3*ROWS(Z$5:Z37)-3,,3))</f>
        <v>0.30887866856136459</v>
      </c>
      <c r="BH37" s="58">
        <f ca="1">AVERAGE(OFFSET(AA$5,3*ROWS(AA$5:AA37)-3,,3))</f>
        <v>7.4952041189435631E-2</v>
      </c>
      <c r="BI37" s="58">
        <f ca="1">AVERAGE(OFFSET(AB$5,3*ROWS(AB$5:AB37)-3,,3))</f>
        <v>0.40464470864077956</v>
      </c>
      <c r="BJ37" s="58">
        <f ca="1">AVERAGE(OFFSET(AC$5,3*ROWS(AC$5:AC37)-3,,3))</f>
        <v>-1.0803988476135788</v>
      </c>
      <c r="BK37" s="61">
        <f t="shared" ca="1" si="23"/>
        <v>-2.1018367444595025</v>
      </c>
      <c r="BL37" s="78">
        <f t="shared" ca="1" si="41"/>
        <v>3.8429149803089584</v>
      </c>
      <c r="BM37" s="53">
        <f t="shared" ref="BM37:BM64" ca="1" si="56">AU37-BL37</f>
        <v>0.59930949013493295</v>
      </c>
      <c r="BN37" s="58">
        <f t="shared" ca="1" si="19"/>
        <v>0</v>
      </c>
      <c r="BO37" s="62">
        <f t="shared" ref="BO37:BO64" ca="1" si="57">AU$2+$AU$3*BN37</f>
        <v>6.6707793244966433</v>
      </c>
      <c r="BP37" s="63">
        <f t="shared" ca="1" si="43"/>
        <v>-2.228554854052752</v>
      </c>
      <c r="BQ37" s="55"/>
      <c r="BR37" s="55"/>
      <c r="BS37" s="55">
        <f>IF(CEIC!EX44="","",CEIC!EX44)</f>
        <v>4.2960104056866077</v>
      </c>
      <c r="BT37" s="58">
        <f t="shared" ca="1" si="24"/>
        <v>-1.8499186472620823</v>
      </c>
      <c r="BU37" s="61">
        <f t="shared" ca="1" si="25"/>
        <v>-2.1618664562724836</v>
      </c>
      <c r="BV37" s="107">
        <f t="shared" ca="1" si="44"/>
        <v>3.8588422142743792</v>
      </c>
      <c r="BW37" s="53">
        <f t="shared" ca="1" si="45"/>
        <v>0.43716819141222851</v>
      </c>
      <c r="BX37" s="58">
        <f t="shared" ca="1" si="21"/>
        <v>-1.1946461443301521</v>
      </c>
      <c r="BY37" s="62">
        <f t="shared" ca="1" si="26"/>
        <v>5.2143188108575647</v>
      </c>
      <c r="BZ37" s="53">
        <f t="shared" ca="1" si="27"/>
        <v>-0.91830840517095691</v>
      </c>
      <c r="CA37" s="55"/>
    </row>
    <row r="38" spans="1:109" x14ac:dyDescent="0.3">
      <c r="A38" s="57">
        <v>39356</v>
      </c>
      <c r="B38" s="58">
        <f>IF(CEIC!E53="","",CEIC!E53)</f>
        <v>19.541206457094297</v>
      </c>
      <c r="C38" s="58">
        <f>IF(CEIC!F53="","",CEIC!F53)</f>
        <v>16.03925907099822</v>
      </c>
      <c r="D38" s="58">
        <f>IF(CEIC!G53="","",CEIC!G53)</f>
        <v>16.73370319001387</v>
      </c>
      <c r="E38" s="58">
        <f>IF(CEIC!H53="","",CEIC!H53)</f>
        <v>-3.7923662821499211</v>
      </c>
      <c r="F38" s="58">
        <f>IF(CEIC!I53="","",CEIC!I53)</f>
        <v>21.288907187645297</v>
      </c>
      <c r="G38" s="58">
        <f>IF(CEIC!J53="","",CEIC!J53)</f>
        <v>13.583325455609238</v>
      </c>
      <c r="H38" s="58">
        <f>IF(CEIC!K53="","",CEIC!K53)</f>
        <v>13.322498258648711</v>
      </c>
      <c r="I38" s="58" t="str">
        <f>IF(CEIC!L53="","",CEIC!L53)</f>
        <v/>
      </c>
      <c r="J38" s="58">
        <f>IF(CEIC!M53="","",CEIC!M53)</f>
        <v>21.45316654317222</v>
      </c>
      <c r="K38" s="58">
        <f>IF(CEIC!N53="","",CEIC!N53)</f>
        <v>47.802308482565522</v>
      </c>
      <c r="L38" s="58">
        <f>IF(CEIC!O53="","",CEIC!O53)</f>
        <v>24.669377127064234</v>
      </c>
      <c r="M38" s="103"/>
      <c r="N38" s="103"/>
      <c r="O38" s="59"/>
      <c r="Q38" s="58">
        <f t="shared" ca="1" si="46"/>
        <v>4.8390409094927493</v>
      </c>
      <c r="R38" s="58">
        <f t="shared" ca="1" si="47"/>
        <v>1.1886744580889457</v>
      </c>
      <c r="S38" s="58">
        <f t="shared" ca="1" si="48"/>
        <v>0.36406607118267159</v>
      </c>
      <c r="T38" s="58">
        <f t="shared" ca="1" si="49"/>
        <v>-0.34209043703575376</v>
      </c>
      <c r="U38" s="58">
        <f t="shared" ca="1" si="50"/>
        <v>3.2993619919486408</v>
      </c>
      <c r="V38" s="58">
        <f t="shared" ca="1" si="51"/>
        <v>1.0800832409675256</v>
      </c>
      <c r="W38" s="58">
        <f t="shared" ca="1" si="52"/>
        <v>0.56441697697677873</v>
      </c>
      <c r="X38" s="58"/>
      <c r="Y38" s="58">
        <f t="shared" ca="1" si="53"/>
        <v>0.35721079175177944</v>
      </c>
      <c r="Z38" s="58">
        <f t="shared" ca="1" si="54"/>
        <v>3.6647014005327851</v>
      </c>
      <c r="AA38" s="58">
        <f t="shared" ca="1" si="55"/>
        <v>1.39799658020179</v>
      </c>
      <c r="AB38" s="58"/>
      <c r="AC38" s="58"/>
      <c r="AD38" s="60"/>
      <c r="AE38" s="57">
        <v>39356</v>
      </c>
      <c r="AF38" s="58">
        <f t="shared" ca="1" si="28"/>
        <v>4.0664571403479863</v>
      </c>
      <c r="AG38" s="58">
        <f t="shared" ca="1" si="29"/>
        <v>0.97849866524602869</v>
      </c>
      <c r="AH38" s="58">
        <f t="shared" ca="1" si="30"/>
        <v>0.61970263640990464</v>
      </c>
      <c r="AI38" s="58">
        <f t="shared" ca="1" si="31"/>
        <v>-0.63102488833727988</v>
      </c>
      <c r="AJ38" s="58">
        <f t="shared" ca="1" si="32"/>
        <v>3.4710727988682009</v>
      </c>
      <c r="AK38" s="58">
        <f t="shared" ca="1" si="33"/>
        <v>0.64981013418389033</v>
      </c>
      <c r="AL38" s="58">
        <f t="shared" ca="1" si="34"/>
        <v>0.33775524243836913</v>
      </c>
      <c r="AM38" s="58"/>
      <c r="AN38" s="58">
        <f t="shared" ca="1" si="35"/>
        <v>0.22826123836431567</v>
      </c>
      <c r="AO38" s="58">
        <f t="shared" ca="1" si="36"/>
        <v>2.0698275941957633</v>
      </c>
      <c r="AP38" s="58">
        <f t="shared" ca="1" si="37"/>
        <v>1.1858563227544996</v>
      </c>
      <c r="AQ38" s="58"/>
      <c r="AR38" s="58"/>
      <c r="AT38" s="57">
        <v>41426</v>
      </c>
      <c r="AU38" s="58">
        <f>IF(CEIC!EN45="","",CEIC!EN45)</f>
        <v>6.345373092946784</v>
      </c>
      <c r="AV38" s="58">
        <f t="shared" ca="1" si="22"/>
        <v>-0.24186123911967886</v>
      </c>
      <c r="AW38" s="57">
        <v>41426</v>
      </c>
      <c r="AX38" s="58">
        <f ca="1">AVERAGE(OFFSET(Q$5,3*ROWS(Q$5:Q38)-3,,3))</f>
        <v>-0.53415830512006346</v>
      </c>
      <c r="AY38" s="58">
        <f ca="1">AVERAGE(OFFSET(R$5,3*ROWS(R$5:R38)-3,,3))</f>
        <v>-0.49806912627159178</v>
      </c>
      <c r="AZ38" s="58">
        <f ca="1">AVERAGE(OFFSET(S$5,3*ROWS(S$5:S38)-3,,3))</f>
        <v>0.17071298952474531</v>
      </c>
      <c r="BA38" s="58">
        <f ca="1">AVERAGE(OFFSET(T$5,3*ROWS(T$5:T38)-3,,3))</f>
        <v>-0.4349439384089604</v>
      </c>
      <c r="BB38" s="58">
        <f ca="1">AVERAGE(OFFSET(U$5,3*ROWS(U$5:U38)-3,,3))</f>
        <v>1.2405044378408352</v>
      </c>
      <c r="BC38" s="58">
        <f ca="1">AVERAGE(OFFSET(V$5,3*ROWS(V$5:V38)-3,,3))</f>
        <v>-0.22662854285152378</v>
      </c>
      <c r="BD38" s="58">
        <f ca="1">AVERAGE(OFFSET(W$5,3*ROWS(W$5:W38)-3,,3))</f>
        <v>-0.22923763507120029</v>
      </c>
      <c r="BE38" s="58">
        <f ca="1">AVERAGE(OFFSET(X$5,3*ROWS(X$5:X38)-3,,3))</f>
        <v>-1.1003258472188466</v>
      </c>
      <c r="BF38" s="58">
        <f ca="1">AVERAGE(OFFSET(Y$5,3*ROWS(Y$5:Y38)-3,,3))</f>
        <v>0.55872422993733484</v>
      </c>
      <c r="BG38" s="58">
        <f ca="1">AVERAGE(OFFSET(Z$5,3*ROWS(Z$5:Z38)-3,,3))</f>
        <v>-4.0414293984490229E-2</v>
      </c>
      <c r="BH38" s="58">
        <f ca="1">AVERAGE(OFFSET(AA$5,3*ROWS(AA$5:AA38)-3,,3))</f>
        <v>0.22918565859767251</v>
      </c>
      <c r="BI38" s="58">
        <f ca="1">AVERAGE(OFFSET(AB$5,3*ROWS(AB$5:AB38)-3,,3))</f>
        <v>0.8001928942494746</v>
      </c>
      <c r="BJ38" s="58">
        <f ca="1">AVERAGE(OFFSET(AC$5,3*ROWS(AC$5:AC38)-3,,3))</f>
        <v>-0.41943364898346341</v>
      </c>
      <c r="BK38" s="61">
        <f t="shared" ca="1" si="23"/>
        <v>-0.16834231352191245</v>
      </c>
      <c r="BL38" s="78">
        <f t="shared" ca="1" si="41"/>
        <v>6.4442873158848615</v>
      </c>
      <c r="BM38" s="53">
        <f t="shared" ca="1" si="56"/>
        <v>-9.8914222938077501E-2</v>
      </c>
      <c r="BN38" s="58">
        <f t="shared" ca="1" si="19"/>
        <v>0</v>
      </c>
      <c r="BO38" s="62">
        <f t="shared" ca="1" si="57"/>
        <v>6.6707793244966433</v>
      </c>
      <c r="BP38" s="63">
        <f t="shared" ca="1" si="43"/>
        <v>-0.32540623154985937</v>
      </c>
      <c r="BQ38" s="55"/>
      <c r="BR38" s="55"/>
      <c r="BS38" s="55">
        <f>IF(CEIC!EX45="","",CEIC!EX45)</f>
        <v>6.4470986278644711</v>
      </c>
      <c r="BT38" s="58">
        <f t="shared" ca="1" si="24"/>
        <v>-0.31497792861378121</v>
      </c>
      <c r="BU38" s="61">
        <f t="shared" ca="1" si="25"/>
        <v>-0.41671750465540258</v>
      </c>
      <c r="BV38" s="107">
        <f t="shared" ca="1" si="44"/>
        <v>6.3045193079639441</v>
      </c>
      <c r="BW38" s="53">
        <f t="shared" ca="1" si="45"/>
        <v>0.14257931990052697</v>
      </c>
      <c r="BX38" s="58">
        <f t="shared" ca="1" si="21"/>
        <v>0.80683126689325568</v>
      </c>
      <c r="BY38" s="62">
        <f t="shared" ca="1" si="26"/>
        <v>8.0192183316866767</v>
      </c>
      <c r="BZ38" s="53">
        <f t="shared" ca="1" si="27"/>
        <v>-1.5721197038222057</v>
      </c>
      <c r="CA38" s="55"/>
    </row>
    <row r="39" spans="1:109" x14ac:dyDescent="0.3">
      <c r="A39" s="57">
        <v>39387</v>
      </c>
      <c r="B39" s="58">
        <f>IF(CEIC!E54="","",CEIC!E54)</f>
        <v>9.880478087649406</v>
      </c>
      <c r="C39" s="58">
        <f>IF(CEIC!F54="","",CEIC!F54)</f>
        <v>16.809998488452575</v>
      </c>
      <c r="D39" s="58">
        <f>IF(CEIC!G54="","",CEIC!G54)</f>
        <v>1.6024994960693408</v>
      </c>
      <c r="E39" s="58">
        <f>IF(CEIC!H54="","",CEIC!H54)</f>
        <v>-0.47356090473127666</v>
      </c>
      <c r="F39" s="58">
        <f>IF(CEIC!I54="","",CEIC!I54)</f>
        <v>21.990950516551958</v>
      </c>
      <c r="G39" s="58">
        <f>IF(CEIC!J54="","",CEIC!J54)</f>
        <v>20.34637318523642</v>
      </c>
      <c r="H39" s="58">
        <f>IF(CEIC!K54="","",CEIC!K54)</f>
        <v>1.790159779115557</v>
      </c>
      <c r="I39" s="58" t="str">
        <f>IF(CEIC!L54="","",CEIC!L54)</f>
        <v/>
      </c>
      <c r="J39" s="58">
        <f>IF(CEIC!M54="","",CEIC!M54)</f>
        <v>-4.5291208595723447</v>
      </c>
      <c r="K39" s="58">
        <f>IF(CEIC!N54="","",CEIC!N54)</f>
        <v>29.359480529891574</v>
      </c>
      <c r="L39" s="58">
        <f>IF(CEIC!O54="","",CEIC!O54)</f>
        <v>34.935780040534254</v>
      </c>
      <c r="M39" s="103"/>
      <c r="N39" s="103"/>
      <c r="O39" s="59"/>
      <c r="Q39" s="58">
        <f t="shared" ca="1" si="46"/>
        <v>2.024297710604297</v>
      </c>
      <c r="R39" s="58">
        <f t="shared" ca="1" si="47"/>
        <v>1.245012729264221</v>
      </c>
      <c r="S39" s="58">
        <f t="shared" ca="1" si="48"/>
        <v>-0.36252274440263066</v>
      </c>
      <c r="T39" s="58">
        <f t="shared" ca="1" si="49"/>
        <v>-0.12331687147814314</v>
      </c>
      <c r="U39" s="58">
        <f t="shared" ca="1" si="50"/>
        <v>3.5113845605513538</v>
      </c>
      <c r="V39" s="58">
        <f t="shared" ca="1" si="51"/>
        <v>2.1627124135202913</v>
      </c>
      <c r="W39" s="58">
        <f t="shared" ca="1" si="52"/>
        <v>0.16150820218210388</v>
      </c>
      <c r="X39" s="58"/>
      <c r="Y39" s="58">
        <f t="shared" ca="1" si="53"/>
        <v>-0.56510535758140923</v>
      </c>
      <c r="Z39" s="58">
        <f t="shared" ca="1" si="54"/>
        <v>2.2374646099810436</v>
      </c>
      <c r="AA39" s="58">
        <f t="shared" ca="1" si="55"/>
        <v>1.9677919510446387</v>
      </c>
      <c r="AB39" s="58"/>
      <c r="AC39" s="58"/>
      <c r="AD39" s="60"/>
      <c r="AE39" s="57">
        <v>39387</v>
      </c>
      <c r="AF39" s="58">
        <f t="shared" ref="AF39:AF70" ca="1" si="58">IF(OR(Q39="",Q38="",Q37=""),"",AVERAGE(Q37:Q39))</f>
        <v>3.3011725815762261</v>
      </c>
      <c r="AG39" s="58">
        <f t="shared" ref="AG39:AG70" ca="1" si="59">IF(OR(R39="",R38="",R37=""),"",AVERAGE(R37:R39))</f>
        <v>1.0049290353982872</v>
      </c>
      <c r="AH39" s="58">
        <f t="shared" ref="AH39:AH70" ca="1" si="60">IF(OR(S39="",S38="",S37=""),"",AVERAGE(S37:S39))</f>
        <v>0.25312456843527736</v>
      </c>
      <c r="AI39" s="58">
        <f t="shared" ref="AI39:AI70" ca="1" si="61">IF(OR(T39="",T38="",T37=""),"",AVERAGE(T37:T39))</f>
        <v>-0.52665809563634003</v>
      </c>
      <c r="AJ39" s="58">
        <f t="shared" ref="AJ39:AJ70" ca="1" si="62">IF(OR(U39="",U38="",U37=""),"",AVERAGE(U37:U39))</f>
        <v>3.395211905043988</v>
      </c>
      <c r="AK39" s="58">
        <f t="shared" ref="AK39:AK70" ca="1" si="63">IF(OR(V39="",V38="",V37=""),"",AVERAGE(V37:V39))</f>
        <v>0.78782137004377883</v>
      </c>
      <c r="AL39" s="58">
        <f t="shared" ref="AL39:AL70" ca="1" si="64">IF(OR(W39="",W38="",W37=""),"",AVERAGE(W37:W39))</f>
        <v>0.30504741261918311</v>
      </c>
      <c r="AM39" s="58"/>
      <c r="AN39" s="58">
        <f t="shared" ref="AN39:AN70" ca="1" si="65">IF(OR(Y39="",Y38="",Y37=""),"",AVERAGE(Y37:Y39))</f>
        <v>-0.2085003928400114</v>
      </c>
      <c r="AO39" s="58">
        <f t="shared" ref="AO39:AO70" ca="1" si="66">IF(OR(Z39="",Z38="",Z37=""),"",AVERAGE(Z37:Z39))</f>
        <v>2.3789997217538876</v>
      </c>
      <c r="AP39" s="58">
        <f t="shared" ref="AP39:AP70" ca="1" si="67">IF(OR(AA39="",AA38="",AA37=""),"",AVERAGE(AA37:AA39))</f>
        <v>1.2239153514908852</v>
      </c>
      <c r="AQ39" s="58"/>
      <c r="AR39" s="58"/>
      <c r="AT39" s="57">
        <v>41518</v>
      </c>
      <c r="AU39" s="58">
        <f>IF(CEIC!EN46="","",CEIC!EN46)</f>
        <v>7.1286610639014825</v>
      </c>
      <c r="AV39" s="58">
        <f t="shared" ca="1" si="22"/>
        <v>0.34032490507410545</v>
      </c>
      <c r="AW39" s="57">
        <v>41518</v>
      </c>
      <c r="AX39" s="58">
        <f ca="1">AVERAGE(OFFSET(Q$5,3*ROWS(Q$5:Q39)-3,,3))</f>
        <v>0.53674876937672555</v>
      </c>
      <c r="AY39" s="58">
        <f ca="1">AVERAGE(OFFSET(R$5,3*ROWS(R$5:R39)-3,,3))</f>
        <v>0.34464054106145814</v>
      </c>
      <c r="AZ39" s="58">
        <f ca="1">AVERAGE(OFFSET(S$5,3*ROWS(S$5:S39)-3,,3))</f>
        <v>0.43934747530601886</v>
      </c>
      <c r="BA39" s="58">
        <f ca="1">AVERAGE(OFFSET(T$5,3*ROWS(T$5:T39)-3,,3))</f>
        <v>0.41282813477541835</v>
      </c>
      <c r="BB39" s="58">
        <f ca="1">AVERAGE(OFFSET(U$5,3*ROWS(U$5:U39)-3,,3))</f>
        <v>1.7510931375438907</v>
      </c>
      <c r="BC39" s="58">
        <f ca="1">AVERAGE(OFFSET(V$5,3*ROWS(V$5:V39)-3,,3))</f>
        <v>0.16407926800258851</v>
      </c>
      <c r="BD39" s="58">
        <f ca="1">AVERAGE(OFFSET(W$5,3*ROWS(W$5:W39)-3,,3))</f>
        <v>-0.62638542254891505</v>
      </c>
      <c r="BE39" s="58">
        <f ca="1">AVERAGE(OFFSET(X$5,3*ROWS(X$5:X39)-3,,3))</f>
        <v>-0.17393517013100879</v>
      </c>
      <c r="BF39" s="58">
        <f ca="1">AVERAGE(OFFSET(Y$5,3*ROWS(Y$5:Y39)-3,,3))</f>
        <v>-0.22053398359800291</v>
      </c>
      <c r="BG39" s="58">
        <f ca="1">AVERAGE(OFFSET(Z$5,3*ROWS(Z$5:Z39)-3,,3))</f>
        <v>0.96305809366720829</v>
      </c>
      <c r="BH39" s="58">
        <f ca="1">AVERAGE(OFFSET(AA$5,3*ROWS(AA$5:AA39)-3,,3))</f>
        <v>-0.43241827076776268</v>
      </c>
      <c r="BI39" s="58">
        <f ca="1">AVERAGE(OFFSET(AB$5,3*ROWS(AB$5:AB39)-3,,3))</f>
        <v>0.31615885801833488</v>
      </c>
      <c r="BJ39" s="58">
        <f ca="1">AVERAGE(OFFSET(AC$5,3*ROWS(AC$5:AC39)-3,,3))</f>
        <v>-0.3027819610443464</v>
      </c>
      <c r="BK39" s="61">
        <f t="shared" ca="1" si="23"/>
        <v>0.24308819858980568</v>
      </c>
      <c r="BL39" s="78">
        <f t="shared" ca="1" si="41"/>
        <v>6.997836338366529</v>
      </c>
      <c r="BM39" s="53">
        <f t="shared" ca="1" si="56"/>
        <v>0.1308247255349535</v>
      </c>
      <c r="BN39" s="58">
        <f t="shared" ca="1" si="19"/>
        <v>0</v>
      </c>
      <c r="BO39" s="62">
        <f t="shared" ca="1" si="57"/>
        <v>6.6707793244966433</v>
      </c>
      <c r="BP39" s="63">
        <f t="shared" ca="1" si="43"/>
        <v>0.45788173940483912</v>
      </c>
      <c r="BQ39" s="55"/>
      <c r="BR39" s="55"/>
      <c r="BS39" s="55">
        <f>IF(CEIC!EX46="","",CEIC!EX46)</f>
        <v>7.3377487488208892</v>
      </c>
      <c r="BT39" s="58">
        <f t="shared" ca="1" si="24"/>
        <v>0.32055859779652518</v>
      </c>
      <c r="BU39" s="61">
        <f t="shared" ca="1" si="25"/>
        <v>0.21776855934870482</v>
      </c>
      <c r="BV39" s="107">
        <f t="shared" ca="1" si="44"/>
        <v>7.1936972956435765</v>
      </c>
      <c r="BW39" s="53">
        <f t="shared" ca="1" si="45"/>
        <v>0.14405145317731272</v>
      </c>
      <c r="BX39" s="58">
        <f t="shared" ca="1" si="21"/>
        <v>0.16544160949414616</v>
      </c>
      <c r="BY39" s="62">
        <f t="shared" ca="1" si="26"/>
        <v>7.120365547930378</v>
      </c>
      <c r="BZ39" s="53">
        <f t="shared" ca="1" si="27"/>
        <v>0.21738320089051122</v>
      </c>
      <c r="CA39" s="55"/>
    </row>
    <row r="40" spans="1:109" x14ac:dyDescent="0.3">
      <c r="A40" s="57">
        <v>39417</v>
      </c>
      <c r="B40" s="58">
        <f>IF(CEIC!E55="","",CEIC!E55)</f>
        <v>13.478915662650582</v>
      </c>
      <c r="C40" s="58">
        <f>IF(CEIC!F55="","",CEIC!F55)</f>
        <v>7.2357519863561786</v>
      </c>
      <c r="D40" s="58">
        <f>IF(CEIC!G55="","",CEIC!G55)</f>
        <v>6.6647877494598102</v>
      </c>
      <c r="E40" s="58">
        <f>IF(CEIC!H55="","",CEIC!H55)</f>
        <v>-6.6757191206081163</v>
      </c>
      <c r="F40" s="58">
        <f>IF(CEIC!I55="","",CEIC!I55)</f>
        <v>21.189537792628592</v>
      </c>
      <c r="G40" s="58">
        <f>IF(CEIC!J55="","",CEIC!J55)</f>
        <v>10.153608668115538</v>
      </c>
      <c r="H40" s="58">
        <f>IF(CEIC!K55="","",CEIC!K55)</f>
        <v>3.8384962856714693</v>
      </c>
      <c r="I40" s="58" t="str">
        <f>IF(CEIC!L55="","",CEIC!L55)</f>
        <v/>
      </c>
      <c r="J40" s="58">
        <f>IF(CEIC!M55="","",CEIC!M55)</f>
        <v>12.872374624946413</v>
      </c>
      <c r="K40" s="58">
        <f>IF(CEIC!N55="","",CEIC!N55)</f>
        <v>34.990077991600906</v>
      </c>
      <c r="L40" s="58">
        <f>IF(CEIC!O55="","",CEIC!O55)</f>
        <v>28.299829077272388</v>
      </c>
      <c r="M40" s="103"/>
      <c r="N40" s="103"/>
      <c r="O40" s="59"/>
      <c r="Q40" s="58">
        <f t="shared" ca="1" si="46"/>
        <v>3.0727360170672302</v>
      </c>
      <c r="R40" s="58">
        <f t="shared" ca="1" si="47"/>
        <v>0.54516984654830969</v>
      </c>
      <c r="S40" s="58">
        <f t="shared" ca="1" si="48"/>
        <v>-0.11943553861381578</v>
      </c>
      <c r="T40" s="58">
        <f t="shared" ca="1" si="49"/>
        <v>-0.53215924478271226</v>
      </c>
      <c r="U40" s="58">
        <f t="shared" ca="1" si="50"/>
        <v>3.2693516585341054</v>
      </c>
      <c r="V40" s="58">
        <f t="shared" ca="1" si="51"/>
        <v>0.53105392812260166</v>
      </c>
      <c r="W40" s="58">
        <f t="shared" ca="1" si="52"/>
        <v>0.23307155021323592</v>
      </c>
      <c r="X40" s="58"/>
      <c r="Y40" s="58">
        <f t="shared" ca="1" si="53"/>
        <v>5.2610860361159181E-2</v>
      </c>
      <c r="Z40" s="58">
        <f t="shared" ca="1" si="54"/>
        <v>2.6732001637020049</v>
      </c>
      <c r="AA40" s="58">
        <f t="shared" ca="1" si="55"/>
        <v>1.5994902029176756</v>
      </c>
      <c r="AB40" s="58"/>
      <c r="AC40" s="58"/>
      <c r="AD40" s="60"/>
      <c r="AE40" s="57">
        <v>39417</v>
      </c>
      <c r="AF40" s="58">
        <f t="shared" ca="1" si="58"/>
        <v>3.3120248790547588</v>
      </c>
      <c r="AG40" s="58">
        <f t="shared" ca="1" si="59"/>
        <v>0.99295234463382542</v>
      </c>
      <c r="AH40" s="58">
        <f t="shared" ca="1" si="60"/>
        <v>-3.9297403944591615E-2</v>
      </c>
      <c r="AI40" s="58">
        <f t="shared" ca="1" si="61"/>
        <v>-0.33252218443220305</v>
      </c>
      <c r="AJ40" s="58">
        <f t="shared" ca="1" si="62"/>
        <v>3.3600327370113665</v>
      </c>
      <c r="AK40" s="58">
        <f t="shared" ca="1" si="63"/>
        <v>1.2579498608701396</v>
      </c>
      <c r="AL40" s="58">
        <f t="shared" ca="1" si="64"/>
        <v>0.31966557645737281</v>
      </c>
      <c r="AM40" s="58"/>
      <c r="AN40" s="58">
        <f t="shared" ca="1" si="65"/>
        <v>-5.1761235156156861E-2</v>
      </c>
      <c r="AO40" s="58">
        <f t="shared" ca="1" si="66"/>
        <v>2.8584553914052777</v>
      </c>
      <c r="AP40" s="58">
        <f t="shared" ca="1" si="67"/>
        <v>1.6550929113880348</v>
      </c>
      <c r="AQ40" s="58"/>
      <c r="AR40" s="58"/>
      <c r="AT40" s="57">
        <v>41609</v>
      </c>
      <c r="AU40" s="58">
        <f>IF(CEIC!EN47="","",CEIC!EN47)</f>
        <v>6.310492177738074</v>
      </c>
      <c r="AV40" s="58">
        <f t="shared" ca="1" si="22"/>
        <v>-0.26778680708998492</v>
      </c>
      <c r="AW40" s="57">
        <v>41609</v>
      </c>
      <c r="AX40" s="58">
        <f ca="1">AVERAGE(OFFSET(Q$5,3*ROWS(Q$5:Q40)-3,,3))</f>
        <v>3.3104481826366904E-2</v>
      </c>
      <c r="AY40" s="58">
        <f ca="1">AVERAGE(OFFSET(R$5,3*ROWS(R$5:R40)-3,,3))</f>
        <v>-0.43878781032351055</v>
      </c>
      <c r="AZ40" s="58">
        <f ca="1">AVERAGE(OFFSET(S$5,3*ROWS(S$5:S40)-3,,3))</f>
        <v>0.77421305955583897</v>
      </c>
      <c r="BA40" s="58">
        <f ca="1">AVERAGE(OFFSET(T$5,3*ROWS(T$5:T40)-3,,3))</f>
        <v>0.35356521242924571</v>
      </c>
      <c r="BB40" s="58">
        <f ca="1">AVERAGE(OFFSET(U$5,3*ROWS(U$5:U40)-3,,3))</f>
        <v>1.3015300396411504</v>
      </c>
      <c r="BC40" s="58">
        <f ca="1">AVERAGE(OFFSET(V$5,3*ROWS(V$5:V40)-3,,3))</f>
        <v>3.9960182528664283E-2</v>
      </c>
      <c r="BD40" s="58">
        <f ca="1">AVERAGE(OFFSET(W$5,3*ROWS(W$5:W40)-3,,3))</f>
        <v>-0.6782538489688017</v>
      </c>
      <c r="BE40" s="58">
        <f ca="1">AVERAGE(OFFSET(X$5,3*ROWS(X$5:X40)-3,,3))</f>
        <v>-0.50870495359841283</v>
      </c>
      <c r="BF40" s="58">
        <f ca="1">AVERAGE(OFFSET(Y$5,3*ROWS(Y$5:Y40)-3,,3))</f>
        <v>0.17290827483542048</v>
      </c>
      <c r="BG40" s="58">
        <f ca="1">AVERAGE(OFFSET(Z$5,3*ROWS(Z$5:Z40)-3,,3))</f>
        <v>0.53571923823322531</v>
      </c>
      <c r="BH40" s="58">
        <f ca="1">AVERAGE(OFFSET(AA$5,3*ROWS(AA$5:AA40)-3,,3))</f>
        <v>-0.81271770943843979</v>
      </c>
      <c r="BI40" s="58">
        <f ca="1">AVERAGE(OFFSET(AB$5,3*ROWS(AB$5:AB40)-3,,3))</f>
        <v>-0.46740731246424305</v>
      </c>
      <c r="BJ40" s="58">
        <f ca="1">AVERAGE(OFFSET(AC$5,3*ROWS(AC$5:AC40)-3,,3))</f>
        <v>-0.56024287596741462</v>
      </c>
      <c r="BK40" s="61">
        <f t="shared" ca="1" si="23"/>
        <v>0.16355849058313668</v>
      </c>
      <c r="BL40" s="78">
        <f t="shared" ca="1" si="41"/>
        <v>6.8908350566691956</v>
      </c>
      <c r="BM40" s="53">
        <f t="shared" ca="1" si="56"/>
        <v>-0.58034287893112158</v>
      </c>
      <c r="BN40" s="58">
        <f t="shared" ca="1" si="19"/>
        <v>0</v>
      </c>
      <c r="BO40" s="62">
        <f t="shared" ca="1" si="57"/>
        <v>6.6707793244966433</v>
      </c>
      <c r="BP40" s="63">
        <f t="shared" ca="1" si="43"/>
        <v>-0.36028714675856932</v>
      </c>
      <c r="BQ40" s="55"/>
      <c r="BR40" s="55"/>
      <c r="BS40" s="55">
        <f>IF(CEIC!EX47="","",CEIC!EX47)</f>
        <v>6.5349826132897322</v>
      </c>
      <c r="BT40" s="58">
        <f t="shared" ca="1" si="24"/>
        <v>-0.25226701496759368</v>
      </c>
      <c r="BU40" s="61">
        <f t="shared" ca="1" si="25"/>
        <v>0.29123408325241895</v>
      </c>
      <c r="BV40" s="107">
        <f t="shared" ca="1" si="44"/>
        <v>7.2966529481228273</v>
      </c>
      <c r="BW40" s="53">
        <f t="shared" ca="1" si="45"/>
        <v>-0.7616703348330951</v>
      </c>
      <c r="BX40" s="58">
        <f t="shared" ca="1" si="21"/>
        <v>0.58142288153354993</v>
      </c>
      <c r="BY40" s="62">
        <f t="shared" ca="1" si="26"/>
        <v>7.7033277457920111</v>
      </c>
      <c r="BZ40" s="53">
        <f t="shared" ca="1" si="27"/>
        <v>-1.1683451325022789</v>
      </c>
      <c r="CA40" s="55"/>
    </row>
    <row r="41" spans="1:109" x14ac:dyDescent="0.3">
      <c r="A41" s="57">
        <v>39448</v>
      </c>
      <c r="B41" s="58">
        <f>IF(CEIC!E56="","",CEIC!E56)</f>
        <v>13.046701260192725</v>
      </c>
      <c r="C41" s="58">
        <f>IF(CEIC!F56="","",CEIC!F56)</f>
        <v>10.352922557501582</v>
      </c>
      <c r="D41" s="58">
        <f>IF(CEIC!G56="","",CEIC!G56)</f>
        <v>4.7739454672570494</v>
      </c>
      <c r="E41" s="58">
        <f>IF(CEIC!H56="","",CEIC!H56)</f>
        <v>-9.8696380623986393</v>
      </c>
      <c r="F41" s="58">
        <f>IF(CEIC!I56="","",CEIC!I56)</f>
        <v>21.14085675198957</v>
      </c>
      <c r="G41" s="58">
        <f>IF(CEIC!J56="","",CEIC!J56)</f>
        <v>-4.4526922452210567</v>
      </c>
      <c r="H41" s="58">
        <f>IF(CEIC!K56="","",CEIC!K56)</f>
        <v>2.6110019646365421</v>
      </c>
      <c r="I41" s="58" t="str">
        <f>IF(CEIC!L56="","",CEIC!L56)</f>
        <v/>
      </c>
      <c r="J41" s="58">
        <f>IF(CEIC!M56="","",CEIC!M56)</f>
        <v>43.033866595395367</v>
      </c>
      <c r="K41" s="58">
        <f>IF(CEIC!N56="","",CEIC!N56)</f>
        <v>35.762742773775877</v>
      </c>
      <c r="L41" s="58">
        <f>IF(CEIC!O56="","",CEIC!O56)</f>
        <v>58.126656929860395</v>
      </c>
      <c r="M41" s="103"/>
      <c r="N41" s="103"/>
      <c r="O41" s="59"/>
      <c r="Q41" s="58">
        <f t="shared" ca="1" si="46"/>
        <v>2.9468063248891867</v>
      </c>
      <c r="R41" s="58">
        <f t="shared" ca="1" si="47"/>
        <v>0.77302377092240326</v>
      </c>
      <c r="S41" s="58">
        <f t="shared" ca="1" si="48"/>
        <v>-0.21023233720784509</v>
      </c>
      <c r="T41" s="58">
        <f t="shared" ca="1" si="49"/>
        <v>-0.74270037495919317</v>
      </c>
      <c r="U41" s="58">
        <f t="shared" ca="1" si="50"/>
        <v>3.2546496040403854</v>
      </c>
      <c r="V41" s="58">
        <f t="shared" ca="1" si="51"/>
        <v>-1.8071237846545369</v>
      </c>
      <c r="W41" s="58">
        <f t="shared" ca="1" si="52"/>
        <v>0.19018621227129712</v>
      </c>
      <c r="X41" s="58"/>
      <c r="Y41" s="58">
        <f t="shared" ca="1" si="53"/>
        <v>1.1232799165963638</v>
      </c>
      <c r="Z41" s="58">
        <f t="shared" ca="1" si="54"/>
        <v>2.7329944429043915</v>
      </c>
      <c r="AA41" s="58">
        <f t="shared" ca="1" si="55"/>
        <v>3.2549082281573321</v>
      </c>
      <c r="AB41" s="58"/>
      <c r="AC41" s="58"/>
      <c r="AD41" s="60"/>
      <c r="AE41" s="57">
        <v>39448</v>
      </c>
      <c r="AF41" s="58">
        <f t="shared" ca="1" si="58"/>
        <v>2.6812800175202383</v>
      </c>
      <c r="AG41" s="58">
        <f t="shared" ca="1" si="59"/>
        <v>0.85440211557831136</v>
      </c>
      <c r="AH41" s="58">
        <f t="shared" ca="1" si="60"/>
        <v>-0.23073020674143052</v>
      </c>
      <c r="AI41" s="58">
        <f t="shared" ca="1" si="61"/>
        <v>-0.46605883040668283</v>
      </c>
      <c r="AJ41" s="58">
        <f t="shared" ca="1" si="62"/>
        <v>3.3451286077086149</v>
      </c>
      <c r="AK41" s="58">
        <f t="shared" ca="1" si="63"/>
        <v>0.29554751899611859</v>
      </c>
      <c r="AL41" s="58">
        <f t="shared" ca="1" si="64"/>
        <v>0.19492198822221232</v>
      </c>
      <c r="AM41" s="58"/>
      <c r="AN41" s="58">
        <f t="shared" ca="1" si="65"/>
        <v>0.20359513979203792</v>
      </c>
      <c r="AO41" s="58">
        <f t="shared" ca="1" si="66"/>
        <v>2.5478864055291468</v>
      </c>
      <c r="AP41" s="58">
        <f t="shared" ca="1" si="67"/>
        <v>2.2740634607065489</v>
      </c>
      <c r="AQ41" s="58"/>
      <c r="AR41" s="58"/>
      <c r="AT41" s="57">
        <v>41699</v>
      </c>
      <c r="AU41" s="58">
        <f>IF(CEIC!EN48="","",CEIC!EN48)</f>
        <v>4.55551063875573</v>
      </c>
      <c r="AV41" s="58">
        <f t="shared" ca="1" si="22"/>
        <v>-1.5721933257629188</v>
      </c>
      <c r="AW41" s="57">
        <v>41699</v>
      </c>
      <c r="AX41" s="58">
        <f ca="1">AVERAGE(OFFSET(Q$5,3*ROWS(Q$5:Q41)-3,,3))</f>
        <v>0.39340775077810175</v>
      </c>
      <c r="AY41" s="58">
        <f ca="1">AVERAGE(OFFSET(R$5,3*ROWS(R$5:R41)-3,,3))</f>
        <v>-0.36948572615379077</v>
      </c>
      <c r="AZ41" s="58">
        <f ca="1">AVERAGE(OFFSET(S$5,3*ROWS(S$5:S41)-3,,3))</f>
        <v>1.1685078162542353</v>
      </c>
      <c r="BA41" s="58">
        <f ca="1">AVERAGE(OFFSET(T$5,3*ROWS(T$5:T41)-3,,3))</f>
        <v>0.49231178171209217</v>
      </c>
      <c r="BB41" s="58">
        <f ca="1">AVERAGE(OFFSET(U$5,3*ROWS(U$5:U41)-3,,3))</f>
        <v>1.0864816237232775</v>
      </c>
      <c r="BC41" s="58">
        <f ca="1">AVERAGE(OFFSET(V$5,3*ROWS(V$5:V41)-3,,3))</f>
        <v>0.12803484066884308</v>
      </c>
      <c r="BD41" s="58">
        <f ca="1">AVERAGE(OFFSET(W$5,3*ROWS(W$5:W41)-3,,3))</f>
        <v>-0.64498424683555577</v>
      </c>
      <c r="BE41" s="58">
        <f ca="1">AVERAGE(OFFSET(X$5,3*ROWS(X$5:X41)-3,,3))</f>
        <v>-0.22540719614862026</v>
      </c>
      <c r="BF41" s="58">
        <f ca="1">AVERAGE(OFFSET(Y$5,3*ROWS(Y$5:Y41)-3,,3))</f>
        <v>-0.59372791292706928</v>
      </c>
      <c r="BG41" s="58">
        <f ca="1">AVERAGE(OFFSET(Z$5,3*ROWS(Z$5:Z41)-3,,3))</f>
        <v>-6.7023383946937645E-2</v>
      </c>
      <c r="BH41" s="58">
        <f ca="1">AVERAGE(OFFSET(AA$5,3*ROWS(AA$5:AA41)-3,,3))</f>
        <v>-0.62629732376612823</v>
      </c>
      <c r="BI41" s="58">
        <f ca="1">AVERAGE(OFFSET(AB$5,3*ROWS(AB$5:AB41)-3,,3))</f>
        <v>0.19340991219057804</v>
      </c>
      <c r="BJ41" s="58">
        <f ca="1">AVERAGE(OFFSET(AC$5,3*ROWS(AC$5:AC41)-3,,3))</f>
        <v>2.4939960381890427E-3</v>
      </c>
      <c r="BK41" s="61">
        <f t="shared" ca="1" si="23"/>
        <v>-0.39560990706239185</v>
      </c>
      <c r="BL41" s="78">
        <f t="shared" ca="1" si="41"/>
        <v>6.1385157443978811</v>
      </c>
      <c r="BM41" s="53">
        <f t="shared" ca="1" si="56"/>
        <v>-1.583005105642151</v>
      </c>
      <c r="BN41" s="58">
        <f t="shared" ca="1" si="19"/>
        <v>0</v>
      </c>
      <c r="BO41" s="62">
        <f t="shared" ca="1" si="57"/>
        <v>6.6707793244966433</v>
      </c>
      <c r="BP41" s="63">
        <f t="shared" ca="1" si="43"/>
        <v>-2.1152686857409133</v>
      </c>
      <c r="BQ41" s="55"/>
      <c r="BR41" s="55"/>
      <c r="BS41" s="55">
        <f>IF(CEIC!EX48="","",CEIC!EX48)</f>
        <v>5.3428990705224617</v>
      </c>
      <c r="BT41" s="58">
        <f t="shared" ca="1" si="24"/>
        <v>-1.1028958041352706</v>
      </c>
      <c r="BU41" s="61">
        <f t="shared" ca="1" si="25"/>
        <v>-0.11148568882005339</v>
      </c>
      <c r="BV41" s="107">
        <f t="shared" ca="1" si="44"/>
        <v>6.7322756089731319</v>
      </c>
      <c r="BW41" s="53">
        <f t="shared" ca="1" si="45"/>
        <v>-1.3893765384506702</v>
      </c>
      <c r="BX41" s="58">
        <f t="shared" ca="1" si="21"/>
        <v>0.2307700396547995</v>
      </c>
      <c r="BY41" s="62">
        <f t="shared" ca="1" si="26"/>
        <v>7.2119177590253463</v>
      </c>
      <c r="BZ41" s="53">
        <f t="shared" ca="1" si="27"/>
        <v>-1.8690186885028846</v>
      </c>
      <c r="CA41" s="55"/>
    </row>
    <row r="42" spans="1:109" x14ac:dyDescent="0.3">
      <c r="A42" s="57">
        <v>39479</v>
      </c>
      <c r="B42" s="58">
        <f>IF(CEIC!E57="","",CEIC!E57)</f>
        <v>16.823161189358387</v>
      </c>
      <c r="C42" s="58">
        <f>IF(CEIC!F57="","",CEIC!F57)</f>
        <v>10.845069356681776</v>
      </c>
      <c r="D42" s="58">
        <f>IF(CEIC!G57="","",CEIC!G57)</f>
        <v>0.18504767629621771</v>
      </c>
      <c r="E42" s="58">
        <f>IF(CEIC!H57="","",CEIC!H57)</f>
        <v>-9.7137001469814948</v>
      </c>
      <c r="F42" s="58">
        <f>IF(CEIC!I57="","",CEIC!I57)</f>
        <v>22.82115490085415</v>
      </c>
      <c r="G42" s="58">
        <f>IF(CEIC!J57="","",CEIC!J57)</f>
        <v>21.88613731133843</v>
      </c>
      <c r="H42" s="58">
        <f>IF(CEIC!K57="","",CEIC!K57)</f>
        <v>4.4964066027380234</v>
      </c>
      <c r="I42" s="58" t="str">
        <f>IF(CEIC!L57="","",CEIC!L57)</f>
        <v/>
      </c>
      <c r="J42" s="58">
        <f>IF(CEIC!M57="","",CEIC!M57)</f>
        <v>37.509743802941323</v>
      </c>
      <c r="K42" s="58">
        <f>IF(CEIC!N57="","",CEIC!N57)</f>
        <v>43.12956860962769</v>
      </c>
      <c r="L42" s="58">
        <f>IF(CEIC!O57="","",CEIC!O57)</f>
        <v>43.63017528840777</v>
      </c>
      <c r="M42" s="103"/>
      <c r="N42" s="103"/>
      <c r="O42" s="59"/>
      <c r="Q42" s="58">
        <f t="shared" ca="1" si="46"/>
        <v>4.047113102493431</v>
      </c>
      <c r="R42" s="58">
        <f t="shared" ca="1" si="47"/>
        <v>0.80899792665176118</v>
      </c>
      <c r="S42" s="58">
        <f t="shared" ca="1" si="48"/>
        <v>-0.43058769546071135</v>
      </c>
      <c r="T42" s="58">
        <f t="shared" ca="1" si="49"/>
        <v>-0.73242104553736231</v>
      </c>
      <c r="U42" s="58">
        <f t="shared" ca="1" si="50"/>
        <v>3.7621127688787737</v>
      </c>
      <c r="V42" s="58">
        <f t="shared" ca="1" si="51"/>
        <v>2.4091979668405168</v>
      </c>
      <c r="W42" s="58">
        <f t="shared" ca="1" si="52"/>
        <v>0.25605716065508205</v>
      </c>
      <c r="X42" s="58"/>
      <c r="Y42" s="58">
        <f t="shared" ca="1" si="53"/>
        <v>0.9271852624420216</v>
      </c>
      <c r="Z42" s="58">
        <f t="shared" ca="1" si="54"/>
        <v>3.3030916584450476</v>
      </c>
      <c r="AA42" s="58">
        <f t="shared" ca="1" si="55"/>
        <v>2.4503393638309099</v>
      </c>
      <c r="AB42" s="58"/>
      <c r="AC42" s="58"/>
      <c r="AD42" s="60"/>
      <c r="AE42" s="57">
        <v>39479</v>
      </c>
      <c r="AF42" s="58">
        <f t="shared" ca="1" si="58"/>
        <v>3.3555518148166157</v>
      </c>
      <c r="AG42" s="58">
        <f t="shared" ca="1" si="59"/>
        <v>0.70906384804082467</v>
      </c>
      <c r="AH42" s="58">
        <f t="shared" ca="1" si="60"/>
        <v>-0.25341852376079071</v>
      </c>
      <c r="AI42" s="58">
        <f t="shared" ca="1" si="61"/>
        <v>-0.66909355509308932</v>
      </c>
      <c r="AJ42" s="58">
        <f t="shared" ca="1" si="62"/>
        <v>3.4287046771510883</v>
      </c>
      <c r="AK42" s="58">
        <f t="shared" ca="1" si="63"/>
        <v>0.37770937010286049</v>
      </c>
      <c r="AL42" s="58">
        <f t="shared" ca="1" si="64"/>
        <v>0.22643830771320506</v>
      </c>
      <c r="AM42" s="58"/>
      <c r="AN42" s="58">
        <f t="shared" ca="1" si="65"/>
        <v>0.70102534646651493</v>
      </c>
      <c r="AO42" s="58">
        <f t="shared" ca="1" si="66"/>
        <v>2.903095421683815</v>
      </c>
      <c r="AP42" s="58">
        <f t="shared" ca="1" si="67"/>
        <v>2.4349125983019726</v>
      </c>
      <c r="AQ42" s="58"/>
      <c r="AR42" s="58"/>
      <c r="AT42" s="57">
        <v>41791</v>
      </c>
      <c r="AU42" s="58">
        <f>IF(CEIC!EN49="","",CEIC!EN49)</f>
        <v>7.7473466640118422</v>
      </c>
      <c r="AV42" s="58">
        <f t="shared" ca="1" si="22"/>
        <v>0.80016879053229228</v>
      </c>
      <c r="AW42" s="57">
        <v>41791</v>
      </c>
      <c r="AX42" s="58">
        <f ca="1">AVERAGE(OFFSET(Q$5,3*ROWS(Q$5:Q42)-3,,3))</f>
        <v>0.7876118063911357</v>
      </c>
      <c r="AY42" s="58">
        <f ca="1">AVERAGE(OFFSET(R$5,3*ROWS(R$5:R42)-3,,3))</f>
        <v>0.20811754296707799</v>
      </c>
      <c r="AZ42" s="58">
        <f ca="1">AVERAGE(OFFSET(S$5,3*ROWS(S$5:S42)-3,,3))</f>
        <v>0.95412407928867615</v>
      </c>
      <c r="BA42" s="58">
        <f ca="1">AVERAGE(OFFSET(T$5,3*ROWS(T$5:T42)-3,,3))</f>
        <v>0.71163602260419034</v>
      </c>
      <c r="BB42" s="58">
        <f ca="1">AVERAGE(OFFSET(U$5,3*ROWS(U$5:U42)-3,,3))</f>
        <v>0.76739704163054279</v>
      </c>
      <c r="BC42" s="58">
        <f ca="1">AVERAGE(OFFSET(V$5,3*ROWS(V$5:V42)-3,,3))</f>
        <v>1.1183211371015285</v>
      </c>
      <c r="BD42" s="58">
        <f ca="1">AVERAGE(OFFSET(W$5,3*ROWS(W$5:W42)-3,,3))</f>
        <v>-0.35575376608360604</v>
      </c>
      <c r="BE42" s="58">
        <f ca="1">AVERAGE(OFFSET(X$5,3*ROWS(X$5:X42)-3,,3))</f>
        <v>-0.2770256265255257</v>
      </c>
      <c r="BF42" s="58">
        <f ca="1">AVERAGE(OFFSET(Y$5,3*ROWS(Y$5:Y42)-3,,3))</f>
        <v>-2.3130715014416214E-2</v>
      </c>
      <c r="BG42" s="58">
        <f ca="1">AVERAGE(OFFSET(Z$5,3*ROWS(Z$5:Z42)-3,,3))</f>
        <v>0.63020847234011546</v>
      </c>
      <c r="BH42" s="58">
        <f ca="1">AVERAGE(OFFSET(AA$5,3*ROWS(AA$5:AA42)-3,,3))</f>
        <v>-0.27598460126753588</v>
      </c>
      <c r="BI42" s="58">
        <f ca="1">AVERAGE(OFFSET(AB$5,3*ROWS(AB$5:AB42)-3,,3))</f>
        <v>5.6429226538572574E-2</v>
      </c>
      <c r="BJ42" s="58">
        <f ca="1">AVERAGE(OFFSET(AC$5,3*ROWS(AC$5:AC42)-3,,3))</f>
        <v>0.3868306975458779</v>
      </c>
      <c r="BK42" s="61">
        <f t="shared" ca="1" si="23"/>
        <v>0.69922449969516398</v>
      </c>
      <c r="BL42" s="78">
        <f t="shared" ca="1" si="41"/>
        <v>7.6115336606660318</v>
      </c>
      <c r="BM42" s="53">
        <f t="shared" ca="1" si="56"/>
        <v>0.13581300334581048</v>
      </c>
      <c r="BN42" s="58">
        <f t="shared" ca="1" si="19"/>
        <v>0</v>
      </c>
      <c r="BO42" s="62">
        <f t="shared" ca="1" si="57"/>
        <v>6.6707793244966433</v>
      </c>
      <c r="BP42" s="63">
        <f t="shared" ca="1" si="43"/>
        <v>1.0765673395151989</v>
      </c>
      <c r="BQ42" s="55"/>
      <c r="BR42" s="55"/>
      <c r="BS42" s="55">
        <f>IF(CEIC!EX49="","",CEIC!EX49)</f>
        <v>8.0239630187076827</v>
      </c>
      <c r="BT42" s="58">
        <f t="shared" ca="1" si="24"/>
        <v>0.81021690827732218</v>
      </c>
      <c r="BU42" s="61">
        <f t="shared" ca="1" si="25"/>
        <v>1.129254904331731</v>
      </c>
      <c r="BV42" s="107">
        <f t="shared" ca="1" si="44"/>
        <v>8.4710675012470595</v>
      </c>
      <c r="BW42" s="53">
        <f t="shared" ca="1" si="45"/>
        <v>-0.44710448253937685</v>
      </c>
      <c r="BX42" s="58">
        <f t="shared" ca="1" si="21"/>
        <v>0.24105256682439624</v>
      </c>
      <c r="BY42" s="62">
        <f t="shared" ca="1" si="26"/>
        <v>7.2263278419816581</v>
      </c>
      <c r="BZ42" s="53">
        <f t="shared" ca="1" si="27"/>
        <v>0.79763517672602458</v>
      </c>
      <c r="CA42" s="55"/>
    </row>
    <row r="43" spans="1:109" x14ac:dyDescent="0.3">
      <c r="A43" s="57">
        <v>39508</v>
      </c>
      <c r="B43" s="58">
        <f>IF(CEIC!E58="","",CEIC!E58)</f>
        <v>11.73222912353347</v>
      </c>
      <c r="C43" s="58">
        <f>IF(CEIC!F58="","",CEIC!F58)</f>
        <v>14.151218149506381</v>
      </c>
      <c r="D43" s="58">
        <f>IF(CEIC!G58="","",CEIC!G58)</f>
        <v>-4.7605756455916666</v>
      </c>
      <c r="E43" s="58">
        <f>IF(CEIC!H58="","",CEIC!H58)</f>
        <v>4.2868235349224335</v>
      </c>
      <c r="F43" s="58">
        <f>IF(CEIC!I58="","",CEIC!I58)</f>
        <v>21.147497443973066</v>
      </c>
      <c r="G43" s="58">
        <f>IF(CEIC!J58="","",CEIC!J58)</f>
        <v>1.5388555198584533</v>
      </c>
      <c r="H43" s="58">
        <f>IF(CEIC!K58="","",CEIC!K58)</f>
        <v>16.047126103952511</v>
      </c>
      <c r="I43" s="58" t="str">
        <f>IF(CEIC!L58="","",CEIC!L58)</f>
        <v/>
      </c>
      <c r="J43" s="58">
        <f>IF(CEIC!M58="","",CEIC!M58)</f>
        <v>19.743437127999506</v>
      </c>
      <c r="K43" s="58">
        <f>IF(CEIC!N58="","",CEIC!N58)</f>
        <v>34.142928224903599</v>
      </c>
      <c r="L43" s="58">
        <f>IF(CEIC!O58="","",CEIC!O58)</f>
        <v>37.56346066314206</v>
      </c>
      <c r="M43" s="103"/>
      <c r="N43" s="103"/>
      <c r="O43" s="59"/>
      <c r="Q43" s="58">
        <f t="shared" ca="1" si="46"/>
        <v>2.5638226237334729</v>
      </c>
      <c r="R43" s="58">
        <f t="shared" ca="1" si="47"/>
        <v>1.0506654773411519</v>
      </c>
      <c r="S43" s="58">
        <f t="shared" ca="1" si="48"/>
        <v>-0.66807274056783983</v>
      </c>
      <c r="T43" s="58">
        <f t="shared" ca="1" si="49"/>
        <v>0.19048468024106122</v>
      </c>
      <c r="U43" s="58">
        <f t="shared" ca="1" si="50"/>
        <v>3.2566551448861802</v>
      </c>
      <c r="V43" s="58">
        <f t="shared" ca="1" si="51"/>
        <v>-0.8479963825511686</v>
      </c>
      <c r="W43" s="58">
        <f t="shared" ca="1" si="52"/>
        <v>0.65960811872752356</v>
      </c>
      <c r="X43" s="58"/>
      <c r="Y43" s="58">
        <f t="shared" ca="1" si="53"/>
        <v>0.29651902023218607</v>
      </c>
      <c r="Z43" s="58">
        <f t="shared" ca="1" si="54"/>
        <v>2.6076417082828933</v>
      </c>
      <c r="AA43" s="58">
        <f t="shared" ca="1" si="55"/>
        <v>2.1136307874350293</v>
      </c>
      <c r="AB43" s="58"/>
      <c r="AC43" s="58"/>
      <c r="AD43" s="60"/>
      <c r="AE43" s="57">
        <v>39508</v>
      </c>
      <c r="AF43" s="58">
        <f t="shared" ca="1" si="58"/>
        <v>3.1859140170386966</v>
      </c>
      <c r="AG43" s="58">
        <f t="shared" ca="1" si="59"/>
        <v>0.87756239163843874</v>
      </c>
      <c r="AH43" s="58">
        <f t="shared" ca="1" si="60"/>
        <v>-0.43629759107879879</v>
      </c>
      <c r="AI43" s="58">
        <f t="shared" ca="1" si="61"/>
        <v>-0.42821224675183145</v>
      </c>
      <c r="AJ43" s="58">
        <f t="shared" ca="1" si="62"/>
        <v>3.4244725059351127</v>
      </c>
      <c r="AK43" s="58">
        <f t="shared" ca="1" si="63"/>
        <v>-8.1974066788396249E-2</v>
      </c>
      <c r="AL43" s="58">
        <f t="shared" ca="1" si="64"/>
        <v>0.36861716388463428</v>
      </c>
      <c r="AM43" s="58"/>
      <c r="AN43" s="58">
        <f t="shared" ca="1" si="65"/>
        <v>0.78232806642352382</v>
      </c>
      <c r="AO43" s="58">
        <f t="shared" ca="1" si="66"/>
        <v>2.8812426032107776</v>
      </c>
      <c r="AP43" s="58">
        <f t="shared" ca="1" si="67"/>
        <v>2.6062927931410904</v>
      </c>
      <c r="AQ43" s="58"/>
      <c r="AR43" s="58"/>
      <c r="AT43" s="57">
        <v>41883</v>
      </c>
      <c r="AU43" s="58">
        <f>IF(CEIC!EN50="","",CEIC!EN50)</f>
        <v>8.4533864817447419</v>
      </c>
      <c r="AV43" s="58">
        <f t="shared" ca="1" si="22"/>
        <v>1.324939519019545</v>
      </c>
      <c r="AW43" s="57">
        <v>41883</v>
      </c>
      <c r="AX43" s="58">
        <f ca="1">AVERAGE(OFFSET(Q$5,3*ROWS(Q$5:Q43)-3,,3))</f>
        <v>0.43226021639068296</v>
      </c>
      <c r="AY43" s="58">
        <f ca="1">AVERAGE(OFFSET(R$5,3*ROWS(R$5:R43)-3,,3))</f>
        <v>0.32058174997161154</v>
      </c>
      <c r="AZ43" s="58">
        <f ca="1">AVERAGE(OFFSET(S$5,3*ROWS(S$5:S43)-3,,3))</f>
        <v>1.3953045737239365</v>
      </c>
      <c r="BA43" s="58">
        <f ca="1">AVERAGE(OFFSET(T$5,3*ROWS(T$5:T43)-3,,3))</f>
        <v>0.86451922339217013</v>
      </c>
      <c r="BB43" s="58">
        <f ca="1">AVERAGE(OFFSET(U$5,3*ROWS(U$5:U43)-3,,3))</f>
        <v>0.13073558601229041</v>
      </c>
      <c r="BC43" s="58">
        <f ca="1">AVERAGE(OFFSET(V$5,3*ROWS(V$5:V43)-3,,3))</f>
        <v>1.1985123536791444</v>
      </c>
      <c r="BD43" s="58">
        <f ca="1">AVERAGE(OFFSET(W$5,3*ROWS(W$5:W43)-3,,3))</f>
        <v>3.0781387139293792E-2</v>
      </c>
      <c r="BE43" s="58">
        <f ca="1">AVERAGE(OFFSET(X$5,3*ROWS(X$5:X43)-3,,3))</f>
        <v>-0.15654514511114126</v>
      </c>
      <c r="BF43" s="58">
        <f ca="1">AVERAGE(OFFSET(Y$5,3*ROWS(Y$5:Y43)-3,,3))</f>
        <v>-0.1199329823984024</v>
      </c>
      <c r="BG43" s="58">
        <f ca="1">AVERAGE(OFFSET(Z$5,3*ROWS(Z$5:Z43)-3,,3))</f>
        <v>8.0319216767028648E-2</v>
      </c>
      <c r="BH43" s="58">
        <f ca="1">AVERAGE(OFFSET(AA$5,3*ROWS(AA$5:AA43)-3,,3))</f>
        <v>0.62574279572000924</v>
      </c>
      <c r="BI43" s="58">
        <f ca="1">AVERAGE(OFFSET(AB$5,3*ROWS(AB$5:AB43)-3,,3))</f>
        <v>-0.34210685743570118</v>
      </c>
      <c r="BJ43" s="58">
        <f ca="1">AVERAGE(OFFSET(AC$5,3*ROWS(AC$5:AC43)-3,,3))</f>
        <v>-0.43824236919325604</v>
      </c>
      <c r="BK43" s="61">
        <f t="shared" ca="1" si="23"/>
        <v>0.25018658000102012</v>
      </c>
      <c r="BL43" s="78">
        <f t="shared" ca="1" si="41"/>
        <v>7.0073866803458156</v>
      </c>
      <c r="BM43" s="53">
        <f t="shared" ca="1" si="56"/>
        <v>1.4459998013989264</v>
      </c>
      <c r="BN43" s="58">
        <f t="shared" ca="1" si="19"/>
        <v>0</v>
      </c>
      <c r="BO43" s="62">
        <f t="shared" ca="1" si="57"/>
        <v>6.6707793244966433</v>
      </c>
      <c r="BP43" s="63">
        <f t="shared" ca="1" si="43"/>
        <v>1.7826071572480986</v>
      </c>
      <c r="BQ43" s="55"/>
      <c r="BR43" s="55"/>
      <c r="BS43" s="55">
        <f>IF(CEIC!EX50="","",CEIC!EX50)</f>
        <v>8.7041091699840596</v>
      </c>
      <c r="BT43" s="58">
        <f t="shared" ca="1" si="24"/>
        <v>1.2955452232494804</v>
      </c>
      <c r="BU43" s="61">
        <f t="shared" ca="1" si="25"/>
        <v>0.43848073906857798</v>
      </c>
      <c r="BV43" s="107">
        <f t="shared" ca="1" si="44"/>
        <v>7.5030065507298032</v>
      </c>
      <c r="BW43" s="53">
        <f t="shared" ca="1" si="45"/>
        <v>1.2011026192542564</v>
      </c>
      <c r="BX43" s="58">
        <f t="shared" ca="1" si="21"/>
        <v>-7.7444538604314883E-2</v>
      </c>
      <c r="BY43" s="62">
        <f t="shared" ca="1" si="26"/>
        <v>6.7799813714229984</v>
      </c>
      <c r="BZ43" s="53">
        <f t="shared" ca="1" si="27"/>
        <v>1.9241277985610612</v>
      </c>
      <c r="CA43" s="55"/>
    </row>
    <row r="44" spans="1:109" x14ac:dyDescent="0.3">
      <c r="A44" s="57">
        <v>39539</v>
      </c>
      <c r="B44" s="58">
        <f>IF(CEIC!E59="","",CEIC!E59)</f>
        <v>10.99843993759753</v>
      </c>
      <c r="C44" s="58">
        <f>IF(CEIC!F59="","",CEIC!F59)</f>
        <v>25.088667802272859</v>
      </c>
      <c r="D44" s="58">
        <f>IF(CEIC!G59="","",CEIC!G59)</f>
        <v>10.861037100510115</v>
      </c>
      <c r="E44" s="58">
        <f>IF(CEIC!H59="","",CEIC!H59)</f>
        <v>13.199976008838036</v>
      </c>
      <c r="F44" s="58">
        <f>IF(CEIC!I59="","",CEIC!I59)</f>
        <v>21.723341036645756</v>
      </c>
      <c r="G44" s="58">
        <f>IF(CEIC!J59="","",CEIC!J59)</f>
        <v>3.0098416773641423</v>
      </c>
      <c r="H44" s="58">
        <f>IF(CEIC!K59="","",CEIC!K59)</f>
        <v>3.9028446891488868</v>
      </c>
      <c r="I44" s="58" t="str">
        <f>IF(CEIC!L59="","",CEIC!L59)</f>
        <v/>
      </c>
      <c r="J44" s="58">
        <f>IF(CEIC!M59="","",CEIC!M59)</f>
        <v>39.29833863556027</v>
      </c>
      <c r="K44" s="58">
        <f>IF(CEIC!N59="","",CEIC!N59)</f>
        <v>62.97983543454464</v>
      </c>
      <c r="L44" s="58">
        <f>IF(CEIC!O59="","",CEIC!O59)</f>
        <v>65.029449228658848</v>
      </c>
      <c r="M44" s="103"/>
      <c r="N44" s="103"/>
      <c r="O44" s="59"/>
      <c r="Q44" s="58">
        <f t="shared" ca="1" si="46"/>
        <v>2.3500263092585052</v>
      </c>
      <c r="R44" s="58">
        <f t="shared" ca="1" si="47"/>
        <v>1.8501535929726214</v>
      </c>
      <c r="S44" s="58">
        <f t="shared" ca="1" si="48"/>
        <v>8.2065142201182162E-2</v>
      </c>
      <c r="T44" s="58">
        <f t="shared" ca="1" si="49"/>
        <v>0.7780340919495079</v>
      </c>
      <c r="U44" s="58">
        <f t="shared" ca="1" si="50"/>
        <v>3.4305644074697588</v>
      </c>
      <c r="V44" s="58">
        <f t="shared" ca="1" si="51"/>
        <v>-0.61252081144725945</v>
      </c>
      <c r="W44" s="58">
        <f t="shared" ca="1" si="52"/>
        <v>0.23531970972148245</v>
      </c>
      <c r="X44" s="58"/>
      <c r="Y44" s="58">
        <f t="shared" ca="1" si="53"/>
        <v>0.99067658917425117</v>
      </c>
      <c r="Z44" s="58">
        <f t="shared" ca="1" si="54"/>
        <v>4.8392460479719848</v>
      </c>
      <c r="AA44" s="58">
        <f t="shared" ca="1" si="55"/>
        <v>3.6380199305613456</v>
      </c>
      <c r="AB44" s="58"/>
      <c r="AC44" s="58"/>
      <c r="AD44" s="60"/>
      <c r="AE44" s="57">
        <v>39539</v>
      </c>
      <c r="AF44" s="58">
        <f t="shared" ca="1" si="58"/>
        <v>2.9869873451618028</v>
      </c>
      <c r="AG44" s="58">
        <f t="shared" ca="1" si="59"/>
        <v>1.2366056656551783</v>
      </c>
      <c r="AH44" s="58">
        <f t="shared" ca="1" si="60"/>
        <v>-0.33886509794245634</v>
      </c>
      <c r="AI44" s="58">
        <f t="shared" ca="1" si="61"/>
        <v>7.869924221773561E-2</v>
      </c>
      <c r="AJ44" s="58">
        <f t="shared" ca="1" si="62"/>
        <v>3.4831107737449045</v>
      </c>
      <c r="AK44" s="58">
        <f t="shared" ca="1" si="63"/>
        <v>0.31622692428069621</v>
      </c>
      <c r="AL44" s="58">
        <f t="shared" ca="1" si="64"/>
        <v>0.38366166303469607</v>
      </c>
      <c r="AM44" s="58"/>
      <c r="AN44" s="58">
        <f t="shared" ca="1" si="65"/>
        <v>0.73812695728281963</v>
      </c>
      <c r="AO44" s="58">
        <f t="shared" ca="1" si="66"/>
        <v>3.5833264715666417</v>
      </c>
      <c r="AP44" s="58">
        <f t="shared" ca="1" si="67"/>
        <v>2.7339966939424283</v>
      </c>
      <c r="AQ44" s="58"/>
      <c r="AR44" s="58"/>
      <c r="AT44" s="57">
        <v>41974</v>
      </c>
      <c r="AU44" s="58">
        <f>IF(CEIC!EN51="","",CEIC!EN51)</f>
        <v>6.137059397215439</v>
      </c>
      <c r="AV44" s="58">
        <f t="shared" ca="1" si="22"/>
        <v>-0.39669235078959497</v>
      </c>
      <c r="AW44" s="57">
        <v>41974</v>
      </c>
      <c r="AX44" s="58">
        <f ca="1">AVERAGE(OFFSET(Q$5,3*ROWS(Q$5:Q44)-3,,3))</f>
        <v>0.27323631001224818</v>
      </c>
      <c r="AY44" s="58">
        <f ca="1">AVERAGE(OFFSET(R$5,3*ROWS(R$5:R44)-3,,3))</f>
        <v>0.51155186599378577</v>
      </c>
      <c r="AZ44" s="58">
        <f ca="1">AVERAGE(OFFSET(S$5,3*ROWS(S$5:S44)-3,,3))</f>
        <v>0.77246115683097738</v>
      </c>
      <c r="BA44" s="58">
        <f ca="1">AVERAGE(OFFSET(T$5,3*ROWS(T$5:T44)-3,,3))</f>
        <v>-0.27620609435342042</v>
      </c>
      <c r="BB44" s="58">
        <f ca="1">AVERAGE(OFFSET(U$5,3*ROWS(U$5:U44)-3,,3))</f>
        <v>0.15027570127936829</v>
      </c>
      <c r="BC44" s="58">
        <f ca="1">AVERAGE(OFFSET(V$5,3*ROWS(V$5:V44)-3,,3))</f>
        <v>0.17527148614369437</v>
      </c>
      <c r="BD44" s="58">
        <f ca="1">AVERAGE(OFFSET(W$5,3*ROWS(W$5:W44)-3,,3))</f>
        <v>0.31844184452183105</v>
      </c>
      <c r="BE44" s="58">
        <f ca="1">AVERAGE(OFFSET(X$5,3*ROWS(X$5:X44)-3,,3))</f>
        <v>-0.21518019177239531</v>
      </c>
      <c r="BF44" s="58">
        <f ca="1">AVERAGE(OFFSET(Y$5,3*ROWS(Y$5:Y44)-3,,3))</f>
        <v>0.28438483279711341</v>
      </c>
      <c r="BG44" s="58">
        <f ca="1">AVERAGE(OFFSET(Z$5,3*ROWS(Z$5:Z44)-3,,3))</f>
        <v>4.2222669458043427E-2</v>
      </c>
      <c r="BH44" s="58">
        <f ca="1">AVERAGE(OFFSET(AA$5,3*ROWS(AA$5:AA44)-3,,3))</f>
        <v>0.52372999177717661</v>
      </c>
      <c r="BI44" s="58">
        <f ca="1">AVERAGE(OFFSET(AB$5,3*ROWS(AB$5:AB44)-3,,3))</f>
        <v>-0.30131773397883893</v>
      </c>
      <c r="BJ44" s="58">
        <f ca="1">AVERAGE(OFFSET(AC$5,3*ROWS(AC$5:AC44)-3,,3))</f>
        <v>-0.60726585737268135</v>
      </c>
      <c r="BK44" s="61">
        <f t="shared" ca="1" si="23"/>
        <v>0.2778567290390544</v>
      </c>
      <c r="BL44" s="78">
        <f t="shared" ca="1" si="41"/>
        <v>7.0446147990706773</v>
      </c>
      <c r="BM44" s="53">
        <f t="shared" ca="1" si="56"/>
        <v>-0.90755540185523831</v>
      </c>
      <c r="BN44" s="58">
        <f t="shared" ca="1" si="19"/>
        <v>0</v>
      </c>
      <c r="BO44" s="62">
        <f t="shared" ca="1" si="57"/>
        <v>6.6707793244966433</v>
      </c>
      <c r="BP44" s="63">
        <f t="shared" ca="1" si="43"/>
        <v>-0.53371992728120432</v>
      </c>
      <c r="BQ44" s="55"/>
      <c r="BR44" s="55"/>
      <c r="BS44" s="55">
        <f>IF(CEIC!EX51="","",CEIC!EX51)</f>
        <v>5.922736183527384</v>
      </c>
      <c r="BT44" s="58">
        <f t="shared" ca="1" si="24"/>
        <v>-0.68914448247462878</v>
      </c>
      <c r="BU44" s="61">
        <f t="shared" ca="1" si="25"/>
        <v>-8.8055893861215942E-2</v>
      </c>
      <c r="BV44" s="107">
        <f t="shared" ca="1" si="44"/>
        <v>6.7651104640080426</v>
      </c>
      <c r="BW44" s="53">
        <f t="shared" ca="1" si="45"/>
        <v>-0.84237428048065865</v>
      </c>
      <c r="BX44" s="58">
        <f t="shared" ca="1" si="21"/>
        <v>5.7697029334109584E-2</v>
      </c>
      <c r="BY44" s="62">
        <f t="shared" ca="1" si="26"/>
        <v>6.9693707280197739</v>
      </c>
      <c r="BZ44" s="53">
        <f t="shared" ca="1" si="27"/>
        <v>-1.0466345444923899</v>
      </c>
      <c r="CA44" s="55"/>
    </row>
    <row r="45" spans="1:109" x14ac:dyDescent="0.3">
      <c r="A45" s="57">
        <v>39569</v>
      </c>
      <c r="B45" s="58">
        <f>IF(CEIC!E60="","",CEIC!E60)</f>
        <v>7.1585098612125471</v>
      </c>
      <c r="C45" s="58">
        <f>IF(CEIC!F60="","",CEIC!F60)</f>
        <v>19.374031517703123</v>
      </c>
      <c r="D45" s="58">
        <f>IF(CEIC!G60="","",CEIC!G60)</f>
        <v>5.1467946143602967</v>
      </c>
      <c r="E45" s="58">
        <f>IF(CEIC!H60="","",CEIC!H60)</f>
        <v>9.2220000297357974</v>
      </c>
      <c r="F45" s="58">
        <f>IF(CEIC!I60="","",CEIC!I60)</f>
        <v>23.980137920953656</v>
      </c>
      <c r="G45" s="58">
        <f>IF(CEIC!J60="","",CEIC!J60)</f>
        <v>9.8708743506716203</v>
      </c>
      <c r="H45" s="58">
        <f>IF(CEIC!K60="","",CEIC!K60)</f>
        <v>9.4023284510971621</v>
      </c>
      <c r="I45" s="58" t="str">
        <f>IF(CEIC!L60="","",CEIC!L60)</f>
        <v/>
      </c>
      <c r="J45" s="58">
        <f>IF(CEIC!M60="","",CEIC!M60)</f>
        <v>23.707429702317139</v>
      </c>
      <c r="K45" s="58">
        <f>IF(CEIC!N60="","",CEIC!N60)</f>
        <v>50.02448678115239</v>
      </c>
      <c r="L45" s="58">
        <f>IF(CEIC!O60="","",CEIC!O60)</f>
        <v>39.216529941606176</v>
      </c>
      <c r="M45" s="103"/>
      <c r="N45" s="103"/>
      <c r="O45" s="59"/>
      <c r="Q45" s="58">
        <f t="shared" ca="1" si="46"/>
        <v>1.2312269130455979</v>
      </c>
      <c r="R45" s="58">
        <f t="shared" ca="1" si="47"/>
        <v>1.4324342946246498</v>
      </c>
      <c r="S45" s="58">
        <f t="shared" ca="1" si="48"/>
        <v>-0.19232840665047937</v>
      </c>
      <c r="T45" s="58">
        <f t="shared" ca="1" si="49"/>
        <v>0.51580841442947767</v>
      </c>
      <c r="U45" s="58">
        <f t="shared" ca="1" si="50"/>
        <v>4.1121346931254141</v>
      </c>
      <c r="V45" s="58">
        <f t="shared" ca="1" si="51"/>
        <v>0.48579379801799666</v>
      </c>
      <c r="W45" s="58">
        <f t="shared" ca="1" si="52"/>
        <v>0.42745682644435956</v>
      </c>
      <c r="X45" s="58"/>
      <c r="Y45" s="58">
        <f t="shared" ca="1" si="53"/>
        <v>0.43723235737831417</v>
      </c>
      <c r="Z45" s="58">
        <f t="shared" ca="1" si="54"/>
        <v>3.836669312994335</v>
      </c>
      <c r="AA45" s="58">
        <f t="shared" ca="1" si="55"/>
        <v>2.2053777440361135</v>
      </c>
      <c r="AB45" s="58"/>
      <c r="AC45" s="58"/>
      <c r="AD45" s="60"/>
      <c r="AE45" s="57">
        <v>39569</v>
      </c>
      <c r="AF45" s="58">
        <f t="shared" ca="1" si="58"/>
        <v>2.0483586153458586</v>
      </c>
      <c r="AG45" s="58">
        <f t="shared" ca="1" si="59"/>
        <v>1.4444177883128078</v>
      </c>
      <c r="AH45" s="58">
        <f t="shared" ca="1" si="60"/>
        <v>-0.25944533500571237</v>
      </c>
      <c r="AI45" s="58">
        <f t="shared" ca="1" si="61"/>
        <v>0.49477572887334897</v>
      </c>
      <c r="AJ45" s="58">
        <f t="shared" ca="1" si="62"/>
        <v>3.5997847484937844</v>
      </c>
      <c r="AK45" s="58">
        <f t="shared" ca="1" si="63"/>
        <v>-0.3249077986601438</v>
      </c>
      <c r="AL45" s="58">
        <f t="shared" ca="1" si="64"/>
        <v>0.44079488496445518</v>
      </c>
      <c r="AM45" s="58"/>
      <c r="AN45" s="58">
        <f t="shared" ca="1" si="65"/>
        <v>0.57480932226158377</v>
      </c>
      <c r="AO45" s="58">
        <f t="shared" ca="1" si="66"/>
        <v>3.7611856897497375</v>
      </c>
      <c r="AP45" s="58">
        <f t="shared" ca="1" si="67"/>
        <v>2.6523428206774962</v>
      </c>
      <c r="AQ45" s="58"/>
      <c r="AR45" s="58"/>
      <c r="AT45" s="57">
        <v>42064</v>
      </c>
      <c r="AU45" s="58">
        <f>IF(CEIC!EN52="","",CEIC!EN52)</f>
        <v>6.3882278319470061</v>
      </c>
      <c r="AV45" s="58">
        <f t="shared" ca="1" si="22"/>
        <v>-0.21000905169420231</v>
      </c>
      <c r="AW45" s="57">
        <v>42064</v>
      </c>
      <c r="AX45" s="58">
        <f ca="1">AVERAGE(OFFSET(Q$5,3*ROWS(Q$5:Q45)-3,,3))</f>
        <v>-0.1607571403061388</v>
      </c>
      <c r="AY45" s="58">
        <f ca="1">AVERAGE(OFFSET(R$5,3*ROWS(R$5:R45)-3,,3))</f>
        <v>0.23104819505957538</v>
      </c>
      <c r="AZ45" s="58">
        <f ca="1">AVERAGE(OFFSET(S$5,3*ROWS(S$5:S45)-3,,3))</f>
        <v>0.42478559034506408</v>
      </c>
      <c r="BA45" s="58">
        <f ca="1">AVERAGE(OFFSET(T$5,3*ROWS(T$5:T45)-3,,3))</f>
        <v>-0.48443612724941648</v>
      </c>
      <c r="BB45" s="58">
        <f ca="1">AVERAGE(OFFSET(U$5,3*ROWS(U$5:U45)-3,,3))</f>
        <v>-0.17456341979921117</v>
      </c>
      <c r="BC45" s="58">
        <f ca="1">AVERAGE(OFFSET(V$5,3*ROWS(V$5:V45)-3,,3))</f>
        <v>-0.52466723552476646</v>
      </c>
      <c r="BD45" s="58">
        <f ca="1">AVERAGE(OFFSET(W$5,3*ROWS(W$5:W45)-3,,3))</f>
        <v>0.28603495014318142</v>
      </c>
      <c r="BE45" s="58">
        <f ca="1">AVERAGE(OFFSET(X$5,3*ROWS(X$5:X45)-3,,3))</f>
        <v>-0.21714042406474773</v>
      </c>
      <c r="BF45" s="58">
        <f ca="1">AVERAGE(OFFSET(Y$5,3*ROWS(Y$5:Y45)-3,,3))</f>
        <v>-0.3653777168512588</v>
      </c>
      <c r="BG45" s="58">
        <f ca="1">AVERAGE(OFFSET(Z$5,3*ROWS(Z$5:Z45)-3,,3))</f>
        <v>-1.1486899939363189</v>
      </c>
      <c r="BH45" s="58">
        <f ca="1">AVERAGE(OFFSET(AA$5,3*ROWS(AA$5:AA45)-3,,3))</f>
        <v>-0.71316852005757869</v>
      </c>
      <c r="BI45" s="58">
        <f ca="1">AVERAGE(OFFSET(AB$5,3*ROWS(AB$5:AB45)-3,,3))</f>
        <v>-0.35003548322389522</v>
      </c>
      <c r="BJ45" s="58">
        <f ca="1">AVERAGE(OFFSET(AC$5,3*ROWS(AC$5:AC45)-3,,3))</f>
        <v>3.4377547103328299E-2</v>
      </c>
      <c r="BK45" s="61">
        <f t="shared" ca="1" si="23"/>
        <v>0.22442092634707339</v>
      </c>
      <c r="BL45" s="78">
        <f t="shared" ca="1" si="41"/>
        <v>6.9727209179050593</v>
      </c>
      <c r="BM45" s="53">
        <f t="shared" ca="1" si="56"/>
        <v>-0.58449308595805327</v>
      </c>
      <c r="BN45" s="58">
        <f t="shared" ca="1" si="19"/>
        <v>0</v>
      </c>
      <c r="BO45" s="62">
        <f t="shared" ca="1" si="57"/>
        <v>6.6707793244966433</v>
      </c>
      <c r="BP45" s="63">
        <f t="shared" ca="1" si="43"/>
        <v>-0.2825514925496373</v>
      </c>
      <c r="BQ45" s="55"/>
      <c r="BR45" s="55"/>
      <c r="BS45" s="55">
        <f>IF(CEIC!EX52="","",CEIC!EX52)</f>
        <v>7.1121623343412503</v>
      </c>
      <c r="BT45" s="58">
        <f t="shared" ca="1" si="24"/>
        <v>0.15958808548155437</v>
      </c>
      <c r="BU45" s="61">
        <f t="shared" ca="1" si="25"/>
        <v>0.28415777487500865</v>
      </c>
      <c r="BV45" s="107">
        <f t="shared" ca="1" si="44"/>
        <v>7.2867361067606735</v>
      </c>
      <c r="BW45" s="53">
        <f t="shared" ca="1" si="45"/>
        <v>-0.17457377241942318</v>
      </c>
      <c r="BX45" s="58">
        <f t="shared" ca="1" si="21"/>
        <v>0.32499549844342801</v>
      </c>
      <c r="BY45" s="62">
        <f t="shared" ca="1" si="26"/>
        <v>7.3439666858451487</v>
      </c>
      <c r="BZ45" s="53">
        <f t="shared" ca="1" si="27"/>
        <v>-0.23180435150389833</v>
      </c>
      <c r="CA45" s="55"/>
    </row>
    <row r="46" spans="1:109" x14ac:dyDescent="0.3">
      <c r="A46" s="57">
        <v>39600</v>
      </c>
      <c r="B46" s="58">
        <f>IF(CEIC!E61="","",CEIC!E61)</f>
        <v>8.5588880760790182</v>
      </c>
      <c r="C46" s="58">
        <f>IF(CEIC!F61="","",CEIC!F61)</f>
        <v>11.822986430609749</v>
      </c>
      <c r="D46" s="58">
        <f>IF(CEIC!G61="","",CEIC!G61)</f>
        <v>-2.5606339805928657</v>
      </c>
      <c r="E46" s="58">
        <f>IF(CEIC!H61="","",CEIC!H61)</f>
        <v>11.268055555555556</v>
      </c>
      <c r="F46" s="58">
        <f>IF(CEIC!I61="","",CEIC!I61)</f>
        <v>24.471588439057001</v>
      </c>
      <c r="G46" s="58">
        <f>IF(CEIC!J61="","",CEIC!J61)</f>
        <v>10.044657241174878</v>
      </c>
      <c r="H46" s="58">
        <f>IF(CEIC!K61="","",CEIC!K61)</f>
        <v>13.293791818827968</v>
      </c>
      <c r="I46" s="58" t="str">
        <f>IF(CEIC!L61="","",CEIC!L61)</f>
        <v/>
      </c>
      <c r="J46" s="58">
        <f>IF(CEIC!M61="","",CEIC!M61)</f>
        <v>16.691381607057586</v>
      </c>
      <c r="K46" s="58">
        <f>IF(CEIC!N61="","",CEIC!N61)</f>
        <v>58.506734980580134</v>
      </c>
      <c r="L46" s="58">
        <f>IF(CEIC!O61="","",CEIC!O61)</f>
        <v>44.6372901678657</v>
      </c>
      <c r="M46" s="103"/>
      <c r="N46" s="103"/>
      <c r="O46" s="59"/>
      <c r="Q46" s="58">
        <f t="shared" ca="1" si="46"/>
        <v>1.6392401502911291</v>
      </c>
      <c r="R46" s="58">
        <f t="shared" ca="1" si="47"/>
        <v>0.88048013717610962</v>
      </c>
      <c r="S46" s="58">
        <f t="shared" ca="1" si="48"/>
        <v>-0.56243322628597647</v>
      </c>
      <c r="T46" s="58">
        <f t="shared" ca="1" si="49"/>
        <v>0.65068310932966489</v>
      </c>
      <c r="U46" s="58">
        <f t="shared" ca="1" si="50"/>
        <v>4.2605565880413323</v>
      </c>
      <c r="V46" s="58">
        <f t="shared" ca="1" si="51"/>
        <v>0.51361297577200926</v>
      </c>
      <c r="W46" s="58">
        <f t="shared" ca="1" si="52"/>
        <v>0.56341405146280599</v>
      </c>
      <c r="X46" s="58"/>
      <c r="Y46" s="58">
        <f t="shared" ca="1" si="53"/>
        <v>0.18817751619167189</v>
      </c>
      <c r="Z46" s="58">
        <f t="shared" ca="1" si="54"/>
        <v>4.4930858196103562</v>
      </c>
      <c r="AA46" s="58">
        <f t="shared" ca="1" si="55"/>
        <v>2.5062352215192112</v>
      </c>
      <c r="AB46" s="58"/>
      <c r="AC46" s="58"/>
      <c r="AD46" s="60"/>
      <c r="AE46" s="57">
        <v>39600</v>
      </c>
      <c r="AF46" s="58">
        <f t="shared" ca="1" si="58"/>
        <v>1.7401644575317441</v>
      </c>
      <c r="AG46" s="58">
        <f t="shared" ca="1" si="59"/>
        <v>1.3876893415911269</v>
      </c>
      <c r="AH46" s="58">
        <f t="shared" ca="1" si="60"/>
        <v>-0.22423216357842457</v>
      </c>
      <c r="AI46" s="58">
        <f t="shared" ca="1" si="61"/>
        <v>0.64817520523621674</v>
      </c>
      <c r="AJ46" s="58">
        <f t="shared" ca="1" si="62"/>
        <v>3.9344185628788346</v>
      </c>
      <c r="AK46" s="58">
        <f t="shared" ca="1" si="63"/>
        <v>0.12896198744758217</v>
      </c>
      <c r="AL46" s="58">
        <f t="shared" ca="1" si="64"/>
        <v>0.40873019587621595</v>
      </c>
      <c r="AM46" s="58"/>
      <c r="AN46" s="58">
        <f t="shared" ca="1" si="65"/>
        <v>0.53869548758141239</v>
      </c>
      <c r="AO46" s="58">
        <f t="shared" ca="1" si="66"/>
        <v>4.3896670601922247</v>
      </c>
      <c r="AP46" s="58">
        <f t="shared" ca="1" si="67"/>
        <v>2.7832109653722235</v>
      </c>
      <c r="AQ46" s="58"/>
      <c r="AR46" s="58"/>
      <c r="AT46" s="57">
        <v>42156</v>
      </c>
      <c r="AU46" s="58">
        <f>IF(CEIC!EN53="","",CEIC!EN53)</f>
        <v>7.6998532420953305</v>
      </c>
      <c r="AV46" s="58">
        <f t="shared" ca="1" si="22"/>
        <v>0.76486885844417185</v>
      </c>
      <c r="AW46" s="57">
        <v>42156</v>
      </c>
      <c r="AX46" s="58">
        <f ca="1">AVERAGE(OFFSET(Q$5,3*ROWS(Q$5:Q46)-3,,3))</f>
        <v>-0.51832095871661144</v>
      </c>
      <c r="AY46" s="58">
        <f ca="1">AVERAGE(OFFSET(R$5,3*ROWS(R$5:R46)-3,,3))</f>
        <v>0.43469251928745933</v>
      </c>
      <c r="AZ46" s="58">
        <f ca="1">AVERAGE(OFFSET(S$5,3*ROWS(S$5:S46)-3,,3))</f>
        <v>1.8581443655868262E-2</v>
      </c>
      <c r="BA46" s="58">
        <f ca="1">AVERAGE(OFFSET(T$5,3*ROWS(T$5:T46)-3,,3))</f>
        <v>-0.16867862800260411</v>
      </c>
      <c r="BB46" s="58">
        <f ca="1">AVERAGE(OFFSET(U$5,3*ROWS(U$5:U46)-3,,3))</f>
        <v>-0.34343666572891823</v>
      </c>
      <c r="BC46" s="58">
        <f ca="1">AVERAGE(OFFSET(V$5,3*ROWS(V$5:V46)-3,,3))</f>
        <v>-0.40827789051293101</v>
      </c>
      <c r="BD46" s="58">
        <f ca="1">AVERAGE(OFFSET(W$5,3*ROWS(W$5:W46)-3,,3))</f>
        <v>0.36828421064939881</v>
      </c>
      <c r="BE46" s="58">
        <f ca="1">AVERAGE(OFFSET(X$5,3*ROWS(X$5:X46)-3,,3))</f>
        <v>-0.10721380833473315</v>
      </c>
      <c r="BF46" s="58">
        <f ca="1">AVERAGE(OFFSET(Y$5,3*ROWS(Y$5:Y46)-3,,3))</f>
        <v>-0.25076888083113236</v>
      </c>
      <c r="BG46" s="58">
        <f ca="1">AVERAGE(OFFSET(Z$5,3*ROWS(Z$5:Z46)-3,,3))</f>
        <v>-1.2670759267153806</v>
      </c>
      <c r="BH46" s="58">
        <f ca="1">AVERAGE(OFFSET(AA$5,3*ROWS(AA$5:AA46)-3,,3))</f>
        <v>-0.61647191841761184</v>
      </c>
      <c r="BI46" s="58">
        <f ca="1">AVERAGE(OFFSET(AB$5,3*ROWS(AB$5:AB46)-3,,3))</f>
        <v>-1.2861376491431253</v>
      </c>
      <c r="BJ46" s="58">
        <f ca="1">AVERAGE(OFFSET(AC$5,3*ROWS(AC$5:AC46)-3,,3))</f>
        <v>-1.0252739898917009</v>
      </c>
      <c r="BK46" s="61">
        <f t="shared" ca="1" si="23"/>
        <v>0.67473402812719163</v>
      </c>
      <c r="BL46" s="78">
        <f t="shared" ca="1" si="41"/>
        <v>7.5785835604729641</v>
      </c>
      <c r="BM46" s="53">
        <f t="shared" ca="1" si="56"/>
        <v>0.1212696816223664</v>
      </c>
      <c r="BN46" s="58">
        <f t="shared" ca="1" si="19"/>
        <v>0</v>
      </c>
      <c r="BO46" s="62">
        <f t="shared" ca="1" si="57"/>
        <v>6.6707793244966433</v>
      </c>
      <c r="BP46" s="63">
        <f t="shared" ca="1" si="43"/>
        <v>1.0290739175986872</v>
      </c>
      <c r="BQ46" s="55"/>
      <c r="BR46" s="55"/>
      <c r="BS46" s="55">
        <f>IF(CEIC!EX53="","",CEIC!EX53)</f>
        <v>7.5925447035048554</v>
      </c>
      <c r="BT46" s="58">
        <f t="shared" ca="1" si="24"/>
        <v>0.50237200821784311</v>
      </c>
      <c r="BU46" s="61">
        <f t="shared" ca="1" si="25"/>
        <v>0.5910084170757085</v>
      </c>
      <c r="BV46" s="107">
        <f t="shared" ca="1" si="44"/>
        <v>7.7167610545559882</v>
      </c>
      <c r="BW46" s="53">
        <f t="shared" ca="1" si="45"/>
        <v>-0.12421635105113271</v>
      </c>
      <c r="BX46" s="58">
        <f t="shared" ca="1" si="21"/>
        <v>0.24491002040041998</v>
      </c>
      <c r="BY46" s="62">
        <f t="shared" ca="1" si="26"/>
        <v>7.2317337334627894</v>
      </c>
      <c r="BZ46" s="53">
        <f t="shared" ca="1" si="27"/>
        <v>0.36081097004206608</v>
      </c>
      <c r="CA46" s="55"/>
    </row>
    <row r="47" spans="1:109" x14ac:dyDescent="0.3">
      <c r="A47" s="57">
        <v>39630</v>
      </c>
      <c r="B47" s="58">
        <f>IF(CEIC!E62="","",CEIC!E62)</f>
        <v>5.6368960468521356</v>
      </c>
      <c r="C47" s="58">
        <f>IF(CEIC!F62="","",CEIC!F62)</f>
        <v>4.9558423161203216</v>
      </c>
      <c r="D47" s="58">
        <f>IF(CEIC!G62="","",CEIC!G62)</f>
        <v>12.341201835369562</v>
      </c>
      <c r="E47" s="58">
        <f>IF(CEIC!H62="","",CEIC!H62)</f>
        <v>22.12781868514293</v>
      </c>
      <c r="F47" s="58">
        <f>IF(CEIC!I62="","",CEIC!I62)</f>
        <v>23.717962935609933</v>
      </c>
      <c r="G47" s="58">
        <f>IF(CEIC!J62="","",CEIC!J62)</f>
        <v>8.0194365112312624</v>
      </c>
      <c r="H47" s="58">
        <f>IF(CEIC!K62="","",CEIC!K62)</f>
        <v>2.7945539309175671</v>
      </c>
      <c r="I47" s="58" t="str">
        <f>IF(CEIC!L62="","",CEIC!L62)</f>
        <v/>
      </c>
      <c r="J47" s="58">
        <f>IF(CEIC!M62="","",CEIC!M62)</f>
        <v>43.952595560006678</v>
      </c>
      <c r="K47" s="58">
        <f>IF(CEIC!N62="","",CEIC!N62)</f>
        <v>52.081385405928117</v>
      </c>
      <c r="L47" s="58">
        <f>IF(CEIC!O62="","",CEIC!O62)</f>
        <v>49.681001107503583</v>
      </c>
      <c r="M47" s="103"/>
      <c r="N47" s="103"/>
      <c r="O47" s="59"/>
      <c r="Q47" s="58">
        <f t="shared" ca="1" si="46"/>
        <v>0.78789055459338486</v>
      </c>
      <c r="R47" s="58">
        <f t="shared" ca="1" si="47"/>
        <v>0.37851667383123222</v>
      </c>
      <c r="S47" s="58">
        <f t="shared" ca="1" si="48"/>
        <v>0.15314151942311191</v>
      </c>
      <c r="T47" s="58">
        <f t="shared" ca="1" si="49"/>
        <v>1.3665518725708579</v>
      </c>
      <c r="U47" s="58">
        <f t="shared" ca="1" si="50"/>
        <v>4.0329557998475245</v>
      </c>
      <c r="V47" s="58">
        <f t="shared" ca="1" si="51"/>
        <v>0.18941549399312024</v>
      </c>
      <c r="W47" s="58">
        <f t="shared" ca="1" si="52"/>
        <v>0.19659902247251446</v>
      </c>
      <c r="X47" s="58"/>
      <c r="Y47" s="58">
        <f t="shared" ca="1" si="53"/>
        <v>1.1558928481595663</v>
      </c>
      <c r="Z47" s="58">
        <f t="shared" ca="1" si="54"/>
        <v>3.9958467124283281</v>
      </c>
      <c r="AA47" s="58">
        <f t="shared" ca="1" si="55"/>
        <v>2.7861660959936998</v>
      </c>
      <c r="AB47" s="58"/>
      <c r="AC47" s="58"/>
      <c r="AD47" s="60"/>
      <c r="AE47" s="57">
        <v>39630</v>
      </c>
      <c r="AF47" s="58">
        <f t="shared" ca="1" si="58"/>
        <v>1.2194525393100373</v>
      </c>
      <c r="AG47" s="58">
        <f t="shared" ca="1" si="59"/>
        <v>0.89714370187733061</v>
      </c>
      <c r="AH47" s="58">
        <f t="shared" ca="1" si="60"/>
        <v>-0.20054003783778129</v>
      </c>
      <c r="AI47" s="58">
        <f t="shared" ca="1" si="61"/>
        <v>0.84434779877666666</v>
      </c>
      <c r="AJ47" s="58">
        <f t="shared" ca="1" si="62"/>
        <v>4.1352156936714239</v>
      </c>
      <c r="AK47" s="58">
        <f t="shared" ca="1" si="63"/>
        <v>0.39627408926104207</v>
      </c>
      <c r="AL47" s="58">
        <f t="shared" ca="1" si="64"/>
        <v>0.39582330012656003</v>
      </c>
      <c r="AM47" s="58"/>
      <c r="AN47" s="58">
        <f t="shared" ca="1" si="65"/>
        <v>0.5937675739098508</v>
      </c>
      <c r="AO47" s="58">
        <f t="shared" ca="1" si="66"/>
        <v>4.1085339483443404</v>
      </c>
      <c r="AP47" s="58">
        <f t="shared" ca="1" si="67"/>
        <v>2.4992596871830082</v>
      </c>
      <c r="AQ47" s="58"/>
      <c r="AR47" s="58"/>
      <c r="AT47" s="57">
        <v>42248</v>
      </c>
      <c r="AU47" s="58">
        <f>IF(CEIC!EN54="","",CEIC!EN54)</f>
        <v>8.3580946899067232</v>
      </c>
      <c r="AV47" s="58">
        <f t="shared" ca="1" si="22"/>
        <v>1.2541129993732967</v>
      </c>
      <c r="AW47" s="57">
        <v>42248</v>
      </c>
      <c r="AX47" s="58">
        <f ca="1">AVERAGE(OFFSET(Q$5,3*ROWS(Q$5:Q47)-3,,3))</f>
        <v>-0.16009651282905901</v>
      </c>
      <c r="AY47" s="58">
        <f ca="1">AVERAGE(OFFSET(R$5,3*ROWS(R$5:R47)-3,,3))</f>
        <v>0.47584644560848705</v>
      </c>
      <c r="AZ47" s="58">
        <f ca="1">AVERAGE(OFFSET(S$5,3*ROWS(S$5:S47)-3,,3))</f>
        <v>0.16807948926001173</v>
      </c>
      <c r="BA47" s="58">
        <f ca="1">AVERAGE(OFFSET(T$5,3*ROWS(T$5:T47)-3,,3))</f>
        <v>-0.37816019532631856</v>
      </c>
      <c r="BB47" s="58">
        <f ca="1">AVERAGE(OFFSET(U$5,3*ROWS(U$5:U47)-3,,3))</f>
        <v>-0.37208181434807175</v>
      </c>
      <c r="BC47" s="58">
        <f ca="1">AVERAGE(OFFSET(V$5,3*ROWS(V$5:V47)-3,,3))</f>
        <v>3.3884192433873535E-2</v>
      </c>
      <c r="BD47" s="58">
        <f ca="1">AVERAGE(OFFSET(W$5,3*ROWS(W$5:W47)-3,,3))</f>
        <v>0.46574058483943587</v>
      </c>
      <c r="BE47" s="58">
        <f ca="1">AVERAGE(OFFSET(X$5,3*ROWS(X$5:X47)-3,,3))</f>
        <v>0.16083364551386106</v>
      </c>
      <c r="BF47" s="58">
        <f ca="1">AVERAGE(OFFSET(Y$5,3*ROWS(Y$5:Y47)-3,,3))</f>
        <v>0.47864265230775099</v>
      </c>
      <c r="BG47" s="58">
        <f ca="1">AVERAGE(OFFSET(Z$5,3*ROWS(Z$5:Z47)-3,,3))</f>
        <v>-1.4187332620548645</v>
      </c>
      <c r="BH47" s="58">
        <f ca="1">AVERAGE(OFFSET(AA$5,3*ROWS(AA$5:AA47)-3,,3))</f>
        <v>-0.79674544439921247</v>
      </c>
      <c r="BI47" s="58">
        <f ca="1">AVERAGE(OFFSET(AB$5,3*ROWS(AB$5:AB47)-3,,3))</f>
        <v>-0.13357442963140218</v>
      </c>
      <c r="BJ47" s="58">
        <f ca="1">AVERAGE(OFFSET(AC$5,3*ROWS(AC$5:AC47)-3,,3))</f>
        <v>0.51086941396589003</v>
      </c>
      <c r="BK47" s="61">
        <f t="shared" ca="1" si="23"/>
        <v>1.0538641472626471</v>
      </c>
      <c r="BL47" s="78">
        <f t="shared" ca="1" si="41"/>
        <v>8.0886748168642804</v>
      </c>
      <c r="BM47" s="53">
        <f t="shared" ca="1" si="56"/>
        <v>0.26941987304244286</v>
      </c>
      <c r="BN47" s="58">
        <f t="shared" ca="1" si="19"/>
        <v>0</v>
      </c>
      <c r="BO47" s="62">
        <f t="shared" ca="1" si="57"/>
        <v>6.6707793244966433</v>
      </c>
      <c r="BP47" s="63">
        <f t="shared" ca="1" si="43"/>
        <v>1.6873153654100799</v>
      </c>
      <c r="BQ47" s="55"/>
      <c r="BR47" s="55"/>
      <c r="BS47" s="55">
        <f>IF(CEIC!EX54="","",CEIC!EX54)</f>
        <v>8.0338059121851249</v>
      </c>
      <c r="BT47" s="58">
        <f t="shared" ca="1" si="24"/>
        <v>0.81724045005123769</v>
      </c>
      <c r="BU47" s="61">
        <f t="shared" ca="1" si="25"/>
        <v>1.1431020375987329</v>
      </c>
      <c r="BV47" s="107">
        <f t="shared" ca="1" si="44"/>
        <v>8.4904730749735844</v>
      </c>
      <c r="BW47" s="53">
        <f t="shared" ca="1" si="45"/>
        <v>-0.45666716278845954</v>
      </c>
      <c r="BX47" s="58">
        <f t="shared" ca="1" si="21"/>
        <v>0.22733479557158071</v>
      </c>
      <c r="BY47" s="62">
        <f t="shared" ca="1" si="26"/>
        <v>7.2071035580611387</v>
      </c>
      <c r="BZ47" s="53">
        <f t="shared" ca="1" si="27"/>
        <v>0.82670235412398618</v>
      </c>
      <c r="CA47" s="55"/>
    </row>
    <row r="48" spans="1:109" x14ac:dyDescent="0.3">
      <c r="A48" s="57">
        <v>39661</v>
      </c>
      <c r="B48" s="58">
        <f>IF(CEIC!E63="","",CEIC!E63)</f>
        <v>5.4234769687964279</v>
      </c>
      <c r="C48" s="58">
        <f>IF(CEIC!F63="","",CEIC!F63)</f>
        <v>5.5551756677288333</v>
      </c>
      <c r="D48" s="58">
        <f>IF(CEIC!G63="","",CEIC!G63)</f>
        <v>6.105601715357813</v>
      </c>
      <c r="E48" s="58">
        <f>IF(CEIC!H63="","",CEIC!H63)</f>
        <v>16.821407396994015</v>
      </c>
      <c r="F48" s="58">
        <f>IF(CEIC!I63="","",CEIC!I63)</f>
        <v>23.259702989556054</v>
      </c>
      <c r="G48" s="58">
        <f>IF(CEIC!J63="","",CEIC!J63)</f>
        <v>6.9441422138899593</v>
      </c>
      <c r="H48" s="58">
        <f>IF(CEIC!K63="","",CEIC!K63)</f>
        <v>-3.7577429345722031</v>
      </c>
      <c r="I48" s="58" t="str">
        <f>IF(CEIC!L63="","",CEIC!L63)</f>
        <v/>
      </c>
      <c r="J48" s="58">
        <f>IF(CEIC!M63="","",CEIC!M63)</f>
        <v>6.4486126181987347</v>
      </c>
      <c r="K48" s="58">
        <f>IF(CEIC!N63="","",CEIC!N63)</f>
        <v>40.49412211445658</v>
      </c>
      <c r="L48" s="58">
        <f>IF(CEIC!O63="","",CEIC!O63)</f>
        <v>64.604559582439251</v>
      </c>
      <c r="M48" s="103"/>
      <c r="N48" s="103"/>
      <c r="O48" s="59"/>
      <c r="Q48" s="58">
        <f t="shared" ca="1" si="46"/>
        <v>0.72570891823040484</v>
      </c>
      <c r="R48" s="58">
        <f t="shared" ca="1" si="47"/>
        <v>0.42232577989567799</v>
      </c>
      <c r="S48" s="58">
        <f t="shared" ca="1" si="48"/>
        <v>-0.14628722380873602</v>
      </c>
      <c r="T48" s="58">
        <f t="shared" ca="1" si="49"/>
        <v>1.0167565740208604</v>
      </c>
      <c r="U48" s="58">
        <f t="shared" ca="1" si="50"/>
        <v>3.8945577169237828</v>
      </c>
      <c r="V48" s="58">
        <f t="shared" ca="1" si="51"/>
        <v>1.7282304649874687E-2</v>
      </c>
      <c r="W48" s="58">
        <f t="shared" ca="1" si="52"/>
        <v>-3.2320542007034381E-2</v>
      </c>
      <c r="X48" s="58"/>
      <c r="Y48" s="58">
        <f t="shared" ca="1" si="53"/>
        <v>-0.17541907966908282</v>
      </c>
      <c r="Z48" s="58">
        <f t="shared" ca="1" si="54"/>
        <v>3.0991421227723746</v>
      </c>
      <c r="AA48" s="58">
        <f t="shared" ca="1" si="55"/>
        <v>3.6144381409534847</v>
      </c>
      <c r="AB48" s="58"/>
      <c r="AC48" s="58"/>
      <c r="AD48" s="60"/>
      <c r="AE48" s="57">
        <v>39661</v>
      </c>
      <c r="AF48" s="58">
        <f t="shared" ca="1" si="58"/>
        <v>1.0509465410383063</v>
      </c>
      <c r="AG48" s="58">
        <f t="shared" ca="1" si="59"/>
        <v>0.56044086363433998</v>
      </c>
      <c r="AH48" s="58">
        <f t="shared" ca="1" si="60"/>
        <v>-0.18519297689053352</v>
      </c>
      <c r="AI48" s="58">
        <f t="shared" ca="1" si="61"/>
        <v>1.0113305186404611</v>
      </c>
      <c r="AJ48" s="58">
        <f t="shared" ca="1" si="62"/>
        <v>4.062690034937547</v>
      </c>
      <c r="AK48" s="58">
        <f t="shared" ca="1" si="63"/>
        <v>0.24010359147166804</v>
      </c>
      <c r="AL48" s="58">
        <f t="shared" ca="1" si="64"/>
        <v>0.2425641773094287</v>
      </c>
      <c r="AM48" s="58"/>
      <c r="AN48" s="58">
        <f t="shared" ca="1" si="65"/>
        <v>0.38955042822738511</v>
      </c>
      <c r="AO48" s="58">
        <f t="shared" ca="1" si="66"/>
        <v>3.8626915516036866</v>
      </c>
      <c r="AP48" s="58">
        <f t="shared" ca="1" si="67"/>
        <v>2.9689464861554651</v>
      </c>
      <c r="AQ48" s="58"/>
      <c r="AR48" s="58"/>
      <c r="AT48" s="57">
        <v>42339</v>
      </c>
      <c r="AU48" s="58">
        <f>IF(CEIC!EN55="","",CEIC!EN55)</f>
        <v>7.3257258014762394</v>
      </c>
      <c r="AV48" s="58">
        <f t="shared" ca="1" si="22"/>
        <v>0.48679512289881283</v>
      </c>
      <c r="AW48" s="57">
        <v>42339</v>
      </c>
      <c r="AX48" s="58">
        <f ca="1">AVERAGE(OFFSET(Q$5,3*ROWS(Q$5:Q48)-3,,3))</f>
        <v>0.39907492805155836</v>
      </c>
      <c r="AY48" s="58">
        <f ca="1">AVERAGE(OFFSET(R$5,3*ROWS(R$5:R48)-3,,3))</f>
        <v>0.84284019570325619</v>
      </c>
      <c r="AZ48" s="58">
        <f ca="1">AVERAGE(OFFSET(S$5,3*ROWS(S$5:S48)-3,,3))</f>
        <v>0.16455954288098709</v>
      </c>
      <c r="BA48" s="58">
        <f ca="1">AVERAGE(OFFSET(T$5,3*ROWS(T$5:T48)-3,,3))</f>
        <v>-0.19733713789990848</v>
      </c>
      <c r="BB48" s="58">
        <f ca="1">AVERAGE(OFFSET(U$5,3*ROWS(U$5:U48)-3,,3))</f>
        <v>-0.24604670230064082</v>
      </c>
      <c r="BC48" s="58">
        <f ca="1">AVERAGE(OFFSET(V$5,3*ROWS(V$5:V48)-3,,3))</f>
        <v>-0.45755560853443128</v>
      </c>
      <c r="BD48" s="58">
        <f ca="1">AVERAGE(OFFSET(W$5,3*ROWS(W$5:W48)-3,,3))</f>
        <v>0.48146733742848857</v>
      </c>
      <c r="BE48" s="58">
        <f ca="1">AVERAGE(OFFSET(X$5,3*ROWS(X$5:X48)-3,,3))</f>
        <v>9.4978028321011543E-2</v>
      </c>
      <c r="BF48" s="58">
        <f ca="1">AVERAGE(OFFSET(Y$5,3*ROWS(Y$5:Y48)-3,,3))</f>
        <v>-0.42982609216398454</v>
      </c>
      <c r="BG48" s="58">
        <f ca="1">AVERAGE(OFFSET(Z$5,3*ROWS(Z$5:Z48)-3,,3))</f>
        <v>-1.5068648662445085</v>
      </c>
      <c r="BH48" s="58">
        <f ca="1">AVERAGE(OFFSET(AA$5,3*ROWS(AA$5:AA48)-3,,3))</f>
        <v>-0.98135559983389831</v>
      </c>
      <c r="BI48" s="58">
        <f ca="1">AVERAGE(OFFSET(AB$5,3*ROWS(AB$5:AB48)-3,,3))</f>
        <v>-0.45659976324068952</v>
      </c>
      <c r="BJ48" s="58">
        <f ca="1">AVERAGE(OFFSET(AC$5,3*ROWS(AC$5:AC48)-3,,3))</f>
        <v>-0.2618213701108259</v>
      </c>
      <c r="BK48" s="61">
        <f t="shared" ca="1" si="23"/>
        <v>1.0629234740038023</v>
      </c>
      <c r="BL48" s="78">
        <f t="shared" ca="1" si="41"/>
        <v>8.1008634643133224</v>
      </c>
      <c r="BM48" s="53">
        <f t="shared" ca="1" si="56"/>
        <v>-0.77513766283708296</v>
      </c>
      <c r="BN48" s="58">
        <f t="shared" ca="1" si="19"/>
        <v>0</v>
      </c>
      <c r="BO48" s="62">
        <f t="shared" ca="1" si="57"/>
        <v>6.6707793244966433</v>
      </c>
      <c r="BP48" s="63">
        <f t="shared" ca="1" si="43"/>
        <v>0.65494647697959607</v>
      </c>
      <c r="BQ48" s="55"/>
      <c r="BR48" s="55"/>
      <c r="BS48" s="55">
        <f>IF(CEIC!EX55="","",CEIC!EX55)</f>
        <v>7.1974324717695657</v>
      </c>
      <c r="BT48" s="58">
        <f t="shared" ca="1" si="24"/>
        <v>0.22043384934843285</v>
      </c>
      <c r="BU48" s="61">
        <f t="shared" ca="1" si="25"/>
        <v>0.86147698531568406</v>
      </c>
      <c r="BV48" s="107">
        <f t="shared" ca="1" si="44"/>
        <v>8.0957996353571211</v>
      </c>
      <c r="BW48" s="53">
        <f t="shared" ca="1" si="45"/>
        <v>-0.89836716358755542</v>
      </c>
      <c r="BX48" s="58">
        <f t="shared" ca="1" si="21"/>
        <v>0.17876310509910442</v>
      </c>
      <c r="BY48" s="62">
        <f t="shared" ca="1" si="26"/>
        <v>7.1390344854010417</v>
      </c>
      <c r="BZ48" s="53">
        <f t="shared" ca="1" si="27"/>
        <v>5.8397986368524002E-2</v>
      </c>
      <c r="CA48" s="55"/>
    </row>
    <row r="49" spans="1:89" x14ac:dyDescent="0.3">
      <c r="A49" s="57">
        <v>39692</v>
      </c>
      <c r="B49" s="58">
        <f>IF(CEIC!E64="","",CEIC!E64)</f>
        <v>10.895522388059707</v>
      </c>
      <c r="C49" s="58">
        <f>IF(CEIC!F64="","",CEIC!F64)</f>
        <v>14.791705760930757</v>
      </c>
      <c r="D49" s="58">
        <f>IF(CEIC!G64="","",CEIC!G64)</f>
        <v>10.197324449105921</v>
      </c>
      <c r="E49" s="58">
        <f>IF(CEIC!H64="","",CEIC!H64)</f>
        <v>17.405775868002635</v>
      </c>
      <c r="F49" s="58">
        <f>IF(CEIC!I64="","",CEIC!I64)</f>
        <v>23.495442016342338</v>
      </c>
      <c r="G49" s="58">
        <f>IF(CEIC!J64="","",CEIC!J64)</f>
        <v>13.183853828521459</v>
      </c>
      <c r="H49" s="58">
        <f>IF(CEIC!K64="","",CEIC!K64)</f>
        <v>-0.59105098855359006</v>
      </c>
      <c r="I49" s="58" t="str">
        <f>IF(CEIC!L64="","",CEIC!L64)</f>
        <v/>
      </c>
      <c r="J49" s="58">
        <f>IF(CEIC!M64="","",CEIC!M64)</f>
        <v>37.538248004794795</v>
      </c>
      <c r="K49" s="58">
        <f>IF(CEIC!N64="","",CEIC!N64)</f>
        <v>26.096922069417168</v>
      </c>
      <c r="L49" s="58">
        <f>IF(CEIC!O64="","",CEIC!O64)</f>
        <v>70.910937285577063</v>
      </c>
      <c r="M49" s="103"/>
      <c r="N49" s="103"/>
      <c r="O49" s="59"/>
      <c r="Q49" s="58">
        <f t="shared" ca="1" si="46"/>
        <v>2.3200403225368329</v>
      </c>
      <c r="R49" s="58">
        <f t="shared" ca="1" si="47"/>
        <v>1.0974828113449209</v>
      </c>
      <c r="S49" s="58">
        <f t="shared" ca="1" si="48"/>
        <v>5.0194168878303143E-2</v>
      </c>
      <c r="T49" s="58">
        <f t="shared" ca="1" si="49"/>
        <v>1.0552777765209727</v>
      </c>
      <c r="U49" s="58">
        <f t="shared" ca="1" si="50"/>
        <v>3.9657527442406466</v>
      </c>
      <c r="V49" s="58">
        <f t="shared" ca="1" si="51"/>
        <v>1.0161357938427971</v>
      </c>
      <c r="W49" s="58">
        <f t="shared" ca="1" si="52"/>
        <v>7.8315126065567481E-2</v>
      </c>
      <c r="X49" s="58"/>
      <c r="Y49" s="58">
        <f t="shared" ca="1" si="53"/>
        <v>0.92819710121071042</v>
      </c>
      <c r="Z49" s="58">
        <f t="shared" ca="1" si="54"/>
        <v>1.9849847040759516</v>
      </c>
      <c r="AA49" s="58">
        <f t="shared" ca="1" si="55"/>
        <v>3.9644482518288178</v>
      </c>
      <c r="AB49" s="58"/>
      <c r="AC49" s="58"/>
      <c r="AD49" s="60"/>
      <c r="AE49" s="57">
        <v>39692</v>
      </c>
      <c r="AF49" s="58">
        <f t="shared" ca="1" si="58"/>
        <v>1.2778799317868741</v>
      </c>
      <c r="AG49" s="58">
        <f t="shared" ca="1" si="59"/>
        <v>0.63277508835727703</v>
      </c>
      <c r="AH49" s="58">
        <f t="shared" ca="1" si="60"/>
        <v>1.9016154830893011E-2</v>
      </c>
      <c r="AI49" s="58">
        <f t="shared" ca="1" si="61"/>
        <v>1.1461954077042302</v>
      </c>
      <c r="AJ49" s="58">
        <f t="shared" ca="1" si="62"/>
        <v>3.9644220870039848</v>
      </c>
      <c r="AK49" s="58">
        <f t="shared" ca="1" si="63"/>
        <v>0.40761119749526403</v>
      </c>
      <c r="AL49" s="58">
        <f t="shared" ca="1" si="64"/>
        <v>8.0864535510349181E-2</v>
      </c>
      <c r="AM49" s="58"/>
      <c r="AN49" s="58">
        <f t="shared" ca="1" si="65"/>
        <v>0.63622362323373127</v>
      </c>
      <c r="AO49" s="58">
        <f t="shared" ca="1" si="66"/>
        <v>3.0266578464255516</v>
      </c>
      <c r="AP49" s="58">
        <f t="shared" ca="1" si="67"/>
        <v>3.4550174962586677</v>
      </c>
      <c r="AQ49" s="58"/>
      <c r="AR49" s="58"/>
      <c r="AT49" s="57">
        <v>42430</v>
      </c>
      <c r="AU49" s="58">
        <f>IF(CEIC!EN56="","",CEIC!EN56)</f>
        <v>8.7183012151486103</v>
      </c>
      <c r="AV49" s="58">
        <f t="shared" ca="1" si="22"/>
        <v>1.521839883763487</v>
      </c>
      <c r="AW49" s="57">
        <v>42430</v>
      </c>
      <c r="AX49" s="58">
        <f ca="1">AVERAGE(OFFSET(Q$5,3*ROWS(Q$5:Q49)-3,,3))</f>
        <v>0.73893212692191612</v>
      </c>
      <c r="AY49" s="58">
        <f ca="1">AVERAGE(OFFSET(R$5,3*ROWS(R$5:R49)-3,,3))</f>
        <v>0.35817636156072702</v>
      </c>
      <c r="AZ49" s="58">
        <f ca="1">AVERAGE(OFFSET(S$5,3*ROWS(S$5:S49)-3,,3))</f>
        <v>0.32352650466631433</v>
      </c>
      <c r="BA49" s="58">
        <f ca="1">AVERAGE(OFFSET(T$5,3*ROWS(T$5:T49)-3,,3))</f>
        <v>0.26975624892325734</v>
      </c>
      <c r="BB49" s="58">
        <f ca="1">AVERAGE(OFFSET(U$5,3*ROWS(U$5:U49)-3,,3))</f>
        <v>0.14627183476497094</v>
      </c>
      <c r="BC49" s="58">
        <f ca="1">AVERAGE(OFFSET(V$5,3*ROWS(V$5:V49)-3,,3))</f>
        <v>0.4684028347104961</v>
      </c>
      <c r="BD49" s="58">
        <f ca="1">AVERAGE(OFFSET(W$5,3*ROWS(W$5:W49)-3,,3))</f>
        <v>0.78469150962499656</v>
      </c>
      <c r="BE49" s="58">
        <f ca="1">AVERAGE(OFFSET(X$5,3*ROWS(X$5:X49)-3,,3))</f>
        <v>-9.5989183854656712E-3</v>
      </c>
      <c r="BF49" s="58">
        <f ca="1">AVERAGE(OFFSET(Y$5,3*ROWS(Y$5:Y49)-3,,3))</f>
        <v>-9.4885581396520091E-2</v>
      </c>
      <c r="BG49" s="58">
        <f ca="1">AVERAGE(OFFSET(Z$5,3*ROWS(Z$5:Z49)-3,,3))</f>
        <v>-0.63108595292160274</v>
      </c>
      <c r="BH49" s="58">
        <f ca="1">AVERAGE(OFFSET(AA$5,3*ROWS(AA$5:AA49)-3,,3))</f>
        <v>-0.67413033624032792</v>
      </c>
      <c r="BI49" s="58">
        <f ca="1">AVERAGE(OFFSET(AB$5,3*ROWS(AB$5:AB49)-3,,3))</f>
        <v>-1.670901910411029</v>
      </c>
      <c r="BJ49" s="58">
        <f ca="1">AVERAGE(OFFSET(AC$5,3*ROWS(AC$5:AC49)-3,,3))</f>
        <v>-0.91300205338538698</v>
      </c>
      <c r="BK49" s="61">
        <f t="shared" ca="1" si="23"/>
        <v>1.7944750169422901</v>
      </c>
      <c r="BL49" s="78">
        <f t="shared" ca="1" si="41"/>
        <v>9.0851114225167642</v>
      </c>
      <c r="BM49" s="53">
        <f t="shared" ca="1" si="56"/>
        <v>-0.36681020736815384</v>
      </c>
      <c r="BN49" s="58">
        <f t="shared" ca="1" si="19"/>
        <v>0</v>
      </c>
      <c r="BO49" s="62">
        <f t="shared" ca="1" si="57"/>
        <v>6.6707793244966433</v>
      </c>
      <c r="BP49" s="63">
        <f t="shared" ca="1" si="43"/>
        <v>2.047521890651967</v>
      </c>
      <c r="BQ49" s="55"/>
      <c r="BR49" s="55"/>
      <c r="BS49" s="55">
        <f>IF(CEIC!EX56="","",CEIC!EX56)</f>
        <v>9.0886826343728586</v>
      </c>
      <c r="BT49" s="58">
        <f t="shared" ca="1" si="24"/>
        <v>1.5699632892850821</v>
      </c>
      <c r="BU49" s="61">
        <f t="shared" ca="1" si="25"/>
        <v>1.7701065675227869</v>
      </c>
      <c r="BV49" s="107">
        <f t="shared" ca="1" si="44"/>
        <v>9.3691663321044061</v>
      </c>
      <c r="BW49" s="53">
        <f t="shared" ca="1" si="45"/>
        <v>-0.28048369773154747</v>
      </c>
      <c r="BX49" s="58">
        <f t="shared" ca="1" si="21"/>
        <v>0.1929886827971139</v>
      </c>
      <c r="BY49" s="62">
        <f t="shared" ca="1" si="26"/>
        <v>7.1589704166510844</v>
      </c>
      <c r="BZ49" s="53">
        <f t="shared" ca="1" si="27"/>
        <v>1.9297122177217743</v>
      </c>
      <c r="CA49" s="55"/>
    </row>
    <row r="50" spans="1:89" x14ac:dyDescent="0.3">
      <c r="A50" s="57">
        <v>39722</v>
      </c>
      <c r="B50" s="58">
        <f>IF(CEIC!E65="","",CEIC!E65)</f>
        <v>3.9090262970859935</v>
      </c>
      <c r="C50" s="58">
        <f>IF(CEIC!F65="","",CEIC!F65)</f>
        <v>2.6424453248300965</v>
      </c>
      <c r="D50" s="58">
        <f>IF(CEIC!G65="","",CEIC!G65)</f>
        <v>7.525891601813897</v>
      </c>
      <c r="E50" s="58">
        <f>IF(CEIC!H65="","",CEIC!H65)</f>
        <v>-13.512028955830182</v>
      </c>
      <c r="F50" s="58">
        <f>IF(CEIC!I65="","",CEIC!I65)</f>
        <v>26.93705785121006</v>
      </c>
      <c r="G50" s="58">
        <f>IF(CEIC!J65="","",CEIC!J65)</f>
        <v>1.2256952879675367</v>
      </c>
      <c r="H50" s="58">
        <f>IF(CEIC!K65="","",CEIC!K65)</f>
        <v>-34.924602524176365</v>
      </c>
      <c r="I50" s="58" t="str">
        <f>IF(CEIC!L65="","",CEIC!L65)</f>
        <v/>
      </c>
      <c r="J50" s="58">
        <f>IF(CEIC!M65="","",CEIC!M65)</f>
        <v>37.907769603445175</v>
      </c>
      <c r="K50" s="58">
        <f>IF(CEIC!N65="","",CEIC!N65)</f>
        <v>-3.7063790060444259</v>
      </c>
      <c r="L50" s="58">
        <f>IF(CEIC!O65="","",CEIC!O65)</f>
        <v>18.489323305515608</v>
      </c>
      <c r="M50" s="103"/>
      <c r="N50" s="103"/>
      <c r="O50" s="59"/>
      <c r="Q50" s="58">
        <f t="shared" ca="1" si="46"/>
        <v>0.28445960811302134</v>
      </c>
      <c r="R50" s="58">
        <f t="shared" ca="1" si="47"/>
        <v>0.20941569874182286</v>
      </c>
      <c r="S50" s="58">
        <f t="shared" ca="1" si="48"/>
        <v>-7.8085990961616253E-2</v>
      </c>
      <c r="T50" s="58">
        <f t="shared" ca="1" si="49"/>
        <v>-0.98280449445124474</v>
      </c>
      <c r="U50" s="58">
        <f t="shared" ca="1" si="50"/>
        <v>5.0051476069321499</v>
      </c>
      <c r="V50" s="58">
        <f t="shared" ca="1" si="51"/>
        <v>-0.89812709525385492</v>
      </c>
      <c r="W50" s="58">
        <f t="shared" ca="1" si="52"/>
        <v>-1.1212064807722844</v>
      </c>
      <c r="X50" s="58"/>
      <c r="Y50" s="58">
        <f t="shared" ca="1" si="53"/>
        <v>0.94131433498923678</v>
      </c>
      <c r="Z50" s="58">
        <f t="shared" ca="1" si="54"/>
        <v>-0.32140604488844005</v>
      </c>
      <c r="AA50" s="58">
        <f t="shared" ca="1" si="55"/>
        <v>1.0549975679130883</v>
      </c>
      <c r="AB50" s="58"/>
      <c r="AC50" s="58"/>
      <c r="AD50" s="60"/>
      <c r="AE50" s="57">
        <v>39722</v>
      </c>
      <c r="AF50" s="58">
        <f t="shared" ca="1" si="58"/>
        <v>1.1100696162934198</v>
      </c>
      <c r="AG50" s="58">
        <f t="shared" ca="1" si="59"/>
        <v>0.57640809666080728</v>
      </c>
      <c r="AH50" s="58">
        <f t="shared" ca="1" si="60"/>
        <v>-5.8059681964016376E-2</v>
      </c>
      <c r="AI50" s="58">
        <f t="shared" ca="1" si="61"/>
        <v>0.36307661869686286</v>
      </c>
      <c r="AJ50" s="58">
        <f t="shared" ca="1" si="62"/>
        <v>4.2884860226988595</v>
      </c>
      <c r="AK50" s="58">
        <f t="shared" ca="1" si="63"/>
        <v>4.5097001079605605E-2</v>
      </c>
      <c r="AL50" s="58">
        <f t="shared" ca="1" si="64"/>
        <v>-0.35840396557125037</v>
      </c>
      <c r="AM50" s="58"/>
      <c r="AN50" s="58">
        <f t="shared" ca="1" si="65"/>
        <v>0.56469745217695477</v>
      </c>
      <c r="AO50" s="58">
        <f t="shared" ca="1" si="66"/>
        <v>1.5875735939866287</v>
      </c>
      <c r="AP50" s="58">
        <f t="shared" ca="1" si="67"/>
        <v>2.8779613202317971</v>
      </c>
      <c r="AQ50" s="58"/>
      <c r="AR50" s="58"/>
      <c r="AT50" s="57">
        <v>42522</v>
      </c>
      <c r="AU50" s="58">
        <f>IF(CEIC!EN57="","",CEIC!EN57)</f>
        <v>9.3170838955628312</v>
      </c>
      <c r="AV50" s="58">
        <f t="shared" ca="1" si="22"/>
        <v>1.9668907371494837</v>
      </c>
      <c r="AW50" s="57">
        <v>42522</v>
      </c>
      <c r="AX50" s="58">
        <f ca="1">AVERAGE(OFFSET(Q$5,3*ROWS(Q$5:Q50)-3,,3))</f>
        <v>1.2182788477322364</v>
      </c>
      <c r="AY50" s="58">
        <f ca="1">AVERAGE(OFFSET(R$5,3*ROWS(R$5:R50)-3,,3))</f>
        <v>0.57469660153184376</v>
      </c>
      <c r="AZ50" s="58">
        <f ca="1">AVERAGE(OFFSET(S$5,3*ROWS(S$5:S50)-3,,3))</f>
        <v>0.85610132978497955</v>
      </c>
      <c r="BA50" s="58">
        <f ca="1">AVERAGE(OFFSET(T$5,3*ROWS(T$5:T50)-3,,3))</f>
        <v>0.27545266658934059</v>
      </c>
      <c r="BB50" s="58">
        <f ca="1">AVERAGE(OFFSET(U$5,3*ROWS(U$5:U50)-3,,3))</f>
        <v>-0.2742104400020518</v>
      </c>
      <c r="BC50" s="58">
        <f ca="1">AVERAGE(OFFSET(V$5,3*ROWS(V$5:V50)-3,,3))</f>
        <v>-5.2373509643883535E-2</v>
      </c>
      <c r="BD50" s="58">
        <f ca="1">AVERAGE(OFFSET(W$5,3*ROWS(W$5:W50)-3,,3))</f>
        <v>0.53303228925458945</v>
      </c>
      <c r="BE50" s="58">
        <f ca="1">AVERAGE(OFFSET(X$5,3*ROWS(X$5:X50)-3,,3))</f>
        <v>-0.11174413132647169</v>
      </c>
      <c r="BF50" s="58">
        <f ca="1">AVERAGE(OFFSET(Y$5,3*ROWS(Y$5:Y50)-3,,3))</f>
        <v>0.61386417548084937</v>
      </c>
      <c r="BG50" s="58">
        <f ca="1">AVERAGE(OFFSET(Z$5,3*ROWS(Z$5:Z50)-3,,3))</f>
        <v>-0.15863207129331683</v>
      </c>
      <c r="BH50" s="58">
        <f ca="1">AVERAGE(OFFSET(AA$5,3*ROWS(AA$5:AA50)-3,,3))</f>
        <v>-0.80372099680491305</v>
      </c>
      <c r="BI50" s="58">
        <f ca="1">AVERAGE(OFFSET(AB$5,3*ROWS(AB$5:AB50)-3,,3))</f>
        <v>-4.3672941783316523E-2</v>
      </c>
      <c r="BJ50" s="58">
        <f ca="1">AVERAGE(OFFSET(AC$5,3*ROWS(AC$5:AC50)-3,,3))</f>
        <v>0.28243280674634402</v>
      </c>
      <c r="BK50" s="61">
        <f t="shared" ca="1" si="23"/>
        <v>1.4072719456655012</v>
      </c>
      <c r="BL50" s="78">
        <f t="shared" ca="1" si="41"/>
        <v>8.5641586120237854</v>
      </c>
      <c r="BM50" s="53">
        <f t="shared" ca="1" si="56"/>
        <v>0.75292528353904586</v>
      </c>
      <c r="BN50" s="58">
        <f t="shared" ca="1" si="19"/>
        <v>0</v>
      </c>
      <c r="BO50" s="62">
        <f t="shared" ca="1" si="57"/>
        <v>6.6707793244966433</v>
      </c>
      <c r="BP50" s="63">
        <f t="shared" ca="1" si="43"/>
        <v>2.6463045710661879</v>
      </c>
      <c r="BQ50" s="55"/>
      <c r="BR50" s="55"/>
      <c r="BS50" s="55">
        <f>IF(CEIC!EX57="","",CEIC!EX57)</f>
        <v>8.6798025090622399</v>
      </c>
      <c r="BT50" s="58">
        <f t="shared" ca="1" si="24"/>
        <v>1.2782008469479336</v>
      </c>
      <c r="BU50" s="61">
        <f t="shared" ca="1" si="25"/>
        <v>1.0337022087776746</v>
      </c>
      <c r="BV50" s="107">
        <f t="shared" ca="1" si="44"/>
        <v>8.3371585655425697</v>
      </c>
      <c r="BW50" s="53">
        <f t="shared" ca="1" si="45"/>
        <v>0.3426439435196702</v>
      </c>
      <c r="BX50" s="58">
        <f t="shared" ca="1" si="21"/>
        <v>0.39641663907513802</v>
      </c>
      <c r="BY50" s="62">
        <f t="shared" ca="1" si="26"/>
        <v>7.4440573099069507</v>
      </c>
      <c r="BZ50" s="53">
        <f t="shared" ca="1" si="27"/>
        <v>1.2357451991552892</v>
      </c>
      <c r="CA50" s="55"/>
    </row>
    <row r="51" spans="1:89" x14ac:dyDescent="0.3">
      <c r="A51" s="57">
        <v>39753</v>
      </c>
      <c r="B51" s="58">
        <f>IF(CEIC!E66="","",CEIC!E66)</f>
        <v>1.3052936910804926</v>
      </c>
      <c r="C51" s="58">
        <f>IF(CEIC!F66="","",CEIC!F66)</f>
        <v>-8.1285032248397791</v>
      </c>
      <c r="D51" s="58">
        <f>IF(CEIC!G66="","",CEIC!G66)</f>
        <v>14.05504304026276</v>
      </c>
      <c r="E51" s="58">
        <f>IF(CEIC!H66="","",CEIC!H66)</f>
        <v>-13.489549500077015</v>
      </c>
      <c r="F51" s="58">
        <f>IF(CEIC!I66="","",CEIC!I66)</f>
        <v>24.744641928949402</v>
      </c>
      <c r="G51" s="58">
        <f>IF(CEIC!J66="","",CEIC!J66)</f>
        <v>-0.13992502272607751</v>
      </c>
      <c r="H51" s="58">
        <f>IF(CEIC!K66="","",CEIC!K66)</f>
        <v>-48.040109389243391</v>
      </c>
      <c r="I51" s="58" t="str">
        <f>IF(CEIC!L66="","",CEIC!L66)</f>
        <v/>
      </c>
      <c r="J51" s="58">
        <f>IF(CEIC!M66="","",CEIC!M66)</f>
        <v>157.43459789818885</v>
      </c>
      <c r="K51" s="58">
        <f>IF(CEIC!N66="","",CEIC!N66)</f>
        <v>-13.525133043619716</v>
      </c>
      <c r="L51" s="58">
        <f>IF(CEIC!O66="","",CEIC!O66)</f>
        <v>6.2617342483973655</v>
      </c>
      <c r="M51" s="103"/>
      <c r="N51" s="103"/>
      <c r="O51" s="59"/>
      <c r="Q51" s="58">
        <f t="shared" ca="1" si="46"/>
        <v>-0.47416214008330099</v>
      </c>
      <c r="R51" s="58">
        <f t="shared" ca="1" si="47"/>
        <v>-0.57790178686241789</v>
      </c>
      <c r="S51" s="58">
        <f t="shared" ca="1" si="48"/>
        <v>0.23543886181253365</v>
      </c>
      <c r="T51" s="58">
        <f t="shared" ca="1" si="49"/>
        <v>-0.98132266284991709</v>
      </c>
      <c r="U51" s="58">
        <f t="shared" ca="1" si="50"/>
        <v>4.3430208746589161</v>
      </c>
      <c r="V51" s="58">
        <f t="shared" ca="1" si="51"/>
        <v>-1.1167356939349971</v>
      </c>
      <c r="W51" s="58">
        <f t="shared" ca="1" si="52"/>
        <v>-1.5794268851762683</v>
      </c>
      <c r="X51" s="58"/>
      <c r="Y51" s="58">
        <f t="shared" ca="1" si="53"/>
        <v>5.1842634759171506</v>
      </c>
      <c r="Z51" s="58">
        <f t="shared" ca="1" si="54"/>
        <v>-1.0812508493710482</v>
      </c>
      <c r="AA51" s="58">
        <f t="shared" ca="1" si="55"/>
        <v>0.37635445405542822</v>
      </c>
      <c r="AB51" s="58"/>
      <c r="AC51" s="58"/>
      <c r="AD51" s="60"/>
      <c r="AE51" s="57">
        <v>39753</v>
      </c>
      <c r="AF51" s="58">
        <f t="shared" ca="1" si="58"/>
        <v>0.71011259685551764</v>
      </c>
      <c r="AG51" s="58">
        <f t="shared" ca="1" si="59"/>
        <v>0.24299890774144198</v>
      </c>
      <c r="AH51" s="58">
        <f t="shared" ca="1" si="60"/>
        <v>6.9182346576406845E-2</v>
      </c>
      <c r="AI51" s="58">
        <f t="shared" ca="1" si="61"/>
        <v>-0.30294979359339641</v>
      </c>
      <c r="AJ51" s="58">
        <f t="shared" ca="1" si="62"/>
        <v>4.437973741943904</v>
      </c>
      <c r="AK51" s="58">
        <f t="shared" ca="1" si="63"/>
        <v>-0.33290899844868499</v>
      </c>
      <c r="AL51" s="58">
        <f t="shared" ca="1" si="64"/>
        <v>-0.8741060799609951</v>
      </c>
      <c r="AM51" s="58"/>
      <c r="AN51" s="58">
        <f t="shared" ca="1" si="65"/>
        <v>2.3512583040390327</v>
      </c>
      <c r="AO51" s="58">
        <f t="shared" ca="1" si="66"/>
        <v>0.19410926993882108</v>
      </c>
      <c r="AP51" s="58">
        <f t="shared" ca="1" si="67"/>
        <v>1.7986000912657778</v>
      </c>
      <c r="AQ51" s="58"/>
      <c r="AR51" s="58"/>
      <c r="AT51" s="57">
        <v>42614</v>
      </c>
      <c r="AU51" s="58">
        <f>IF(CEIC!EN58="","",CEIC!EN58)</f>
        <v>8.2913290962823414</v>
      </c>
      <c r="AV51" s="58">
        <f t="shared" ca="1" si="22"/>
        <v>1.2044888445817814</v>
      </c>
      <c r="AW51" s="57">
        <v>42614</v>
      </c>
      <c r="AX51" s="58">
        <f ca="1">AVERAGE(OFFSET(Q$5,3*ROWS(Q$5:Q51)-3,,3))</f>
        <v>0.45309907704783248</v>
      </c>
      <c r="AY51" s="58">
        <f ca="1">AVERAGE(OFFSET(R$5,3*ROWS(R$5:R51)-3,,3))</f>
        <v>1.319333269660802</v>
      </c>
      <c r="AZ51" s="58">
        <f ca="1">AVERAGE(OFFSET(S$5,3*ROWS(S$5:S51)-3,,3))</f>
        <v>0.83740577835393426</v>
      </c>
      <c r="BA51" s="58">
        <f ca="1">AVERAGE(OFFSET(T$5,3*ROWS(T$5:T51)-3,,3))</f>
        <v>0.51715621315314375</v>
      </c>
      <c r="BB51" s="58">
        <f ca="1">AVERAGE(OFFSET(U$5,3*ROWS(U$5:U51)-3,,3))</f>
        <v>-0.11487774040049796</v>
      </c>
      <c r="BC51" s="58">
        <f ca="1">AVERAGE(OFFSET(V$5,3*ROWS(V$5:V51)-3,,3))</f>
        <v>0.91509431136501884</v>
      </c>
      <c r="BD51" s="58">
        <f ca="1">AVERAGE(OFFSET(W$5,3*ROWS(W$5:W51)-3,,3))</f>
        <v>0.15655622161191612</v>
      </c>
      <c r="BE51" s="58">
        <f ca="1">AVERAGE(OFFSET(X$5,3*ROWS(X$5:X51)-3,,3))</f>
        <v>-0.14374804515922343</v>
      </c>
      <c r="BF51" s="58">
        <f ca="1">AVERAGE(OFFSET(Y$5,3*ROWS(Y$5:Y51)-3,,3))</f>
        <v>-0.2020883104739751</v>
      </c>
      <c r="BG51" s="58">
        <f ca="1">AVERAGE(OFFSET(Z$5,3*ROWS(Z$5:Z51)-3,,3))</f>
        <v>-0.10290569988587905</v>
      </c>
      <c r="BH51" s="58">
        <f ca="1">AVERAGE(OFFSET(AA$5,3*ROWS(AA$5:AA51)-3,,3))</f>
        <v>-0.59665029607053854</v>
      </c>
      <c r="BI51" s="58">
        <f ca="1">AVERAGE(OFFSET(AB$5,3*ROWS(AB$5:AB51)-3,,3))</f>
        <v>-0.68715399396599519</v>
      </c>
      <c r="BJ51" s="58">
        <f ca="1">AVERAGE(OFFSET(AC$5,3*ROWS(AC$5:AC51)-3,,3))</f>
        <v>-0.17450708551141789</v>
      </c>
      <c r="BK51" s="61">
        <f t="shared" ca="1" si="23"/>
        <v>1.4482871286481516</v>
      </c>
      <c r="BL51" s="78">
        <f t="shared" ca="1" si="41"/>
        <v>8.6193414771215195</v>
      </c>
      <c r="BM51" s="53">
        <f t="shared" ca="1" si="56"/>
        <v>-0.32801238083917816</v>
      </c>
      <c r="BN51" s="58">
        <f t="shared" ca="1" si="19"/>
        <v>0</v>
      </c>
      <c r="BO51" s="62">
        <f t="shared" ca="1" si="57"/>
        <v>6.6707793244966433</v>
      </c>
      <c r="BP51" s="63">
        <f t="shared" ca="1" si="43"/>
        <v>1.620549771785698</v>
      </c>
      <c r="BQ51" s="55"/>
      <c r="BR51" s="55"/>
      <c r="BS51" s="55">
        <f>IF(CEIC!EX58="","",CEIC!EX58)</f>
        <v>9.6698086453955376</v>
      </c>
      <c r="BT51" s="58">
        <f t="shared" ca="1" si="24"/>
        <v>1.9846343231310462</v>
      </c>
      <c r="BU51" s="61">
        <f t="shared" ca="1" si="25"/>
        <v>1.6992400236317895</v>
      </c>
      <c r="BV51" s="107">
        <f t="shared" ca="1" si="44"/>
        <v>9.2698529279720177</v>
      </c>
      <c r="BW51" s="53">
        <f t="shared" ca="1" si="45"/>
        <v>0.39995571742351999</v>
      </c>
      <c r="BX51" s="58">
        <f t="shared" ca="1" si="21"/>
        <v>0.23010648775649176</v>
      </c>
      <c r="BY51" s="62">
        <f t="shared" ca="1" si="26"/>
        <v>7.2109878477552147</v>
      </c>
      <c r="BZ51" s="53">
        <f t="shared" ca="1" si="27"/>
        <v>2.4588207976403229</v>
      </c>
      <c r="CA51" s="55"/>
    </row>
    <row r="52" spans="1:89" x14ac:dyDescent="0.3">
      <c r="A52" s="57">
        <v>39783</v>
      </c>
      <c r="B52" s="58">
        <f>IF(CEIC!E67="","",CEIC!E67)</f>
        <v>-1.5925680159256594</v>
      </c>
      <c r="C52" s="58">
        <f>IF(CEIC!F67="","",CEIC!F67)</f>
        <v>-3.5222467607841956</v>
      </c>
      <c r="D52" s="58">
        <f>IF(CEIC!G67="","",CEIC!G67)</f>
        <v>14.961561206386753</v>
      </c>
      <c r="E52" s="58">
        <f>IF(CEIC!H67="","",CEIC!H67)</f>
        <v>-15.301049236474389</v>
      </c>
      <c r="F52" s="58">
        <f>IF(CEIC!I67="","",CEIC!I67)</f>
        <v>22.654219144386399</v>
      </c>
      <c r="G52" s="58">
        <f>IF(CEIC!J67="","",CEIC!J67)</f>
        <v>-10.502883196996111</v>
      </c>
      <c r="H52" s="58">
        <f>IF(CEIC!K67="","",CEIC!K67)</f>
        <v>-58.232310737258786</v>
      </c>
      <c r="I52" s="58" t="str">
        <f>IF(CEIC!L67="","",CEIC!L67)</f>
        <v/>
      </c>
      <c r="J52" s="58">
        <f>IF(CEIC!M67="","",CEIC!M67)</f>
        <v>93.136021645740868</v>
      </c>
      <c r="K52" s="58">
        <f>IF(CEIC!N67="","",CEIC!N67)</f>
        <v>-8.596629175070932</v>
      </c>
      <c r="L52" s="58">
        <f>IF(CEIC!O67="","",CEIC!O67)</f>
        <v>-3.2838061530355178</v>
      </c>
      <c r="M52" s="103"/>
      <c r="N52" s="103"/>
      <c r="O52" s="59"/>
      <c r="Q52" s="58">
        <f t="shared" ca="1" si="46"/>
        <v>-1.3184811416311664</v>
      </c>
      <c r="R52" s="58">
        <f t="shared" ca="1" si="47"/>
        <v>-0.24120105520404636</v>
      </c>
      <c r="S52" s="58">
        <f t="shared" ca="1" si="48"/>
        <v>0.27896917003871852</v>
      </c>
      <c r="T52" s="58">
        <f t="shared" ca="1" si="49"/>
        <v>-1.1007355874627403</v>
      </c>
      <c r="U52" s="58">
        <f t="shared" ca="1" si="50"/>
        <v>3.7116968665824706</v>
      </c>
      <c r="V52" s="58">
        <f t="shared" ca="1" si="51"/>
        <v>-2.7756387923502666</v>
      </c>
      <c r="W52" s="58">
        <f t="shared" ca="1" si="52"/>
        <v>-1.935514886311295</v>
      </c>
      <c r="X52" s="58"/>
      <c r="Y52" s="58">
        <f t="shared" ca="1" si="53"/>
        <v>2.9018002602073643</v>
      </c>
      <c r="Z52" s="58">
        <f t="shared" ca="1" si="54"/>
        <v>-0.69984827588179321</v>
      </c>
      <c r="AA52" s="58">
        <f t="shared" ca="1" si="55"/>
        <v>-0.15343234457036961</v>
      </c>
      <c r="AB52" s="58"/>
      <c r="AC52" s="58"/>
      <c r="AD52" s="60"/>
      <c r="AE52" s="57">
        <v>39783</v>
      </c>
      <c r="AF52" s="58">
        <f t="shared" ca="1" si="58"/>
        <v>-0.502727891200482</v>
      </c>
      <c r="AG52" s="58">
        <f t="shared" ca="1" si="59"/>
        <v>-0.20322904777488046</v>
      </c>
      <c r="AH52" s="58">
        <f t="shared" ca="1" si="60"/>
        <v>0.1454406802965453</v>
      </c>
      <c r="AI52" s="58">
        <f t="shared" ca="1" si="61"/>
        <v>-1.0216209149213007</v>
      </c>
      <c r="AJ52" s="58">
        <f t="shared" ca="1" si="62"/>
        <v>4.3532884493911794</v>
      </c>
      <c r="AK52" s="58">
        <f t="shared" ca="1" si="63"/>
        <v>-1.5968338605130394</v>
      </c>
      <c r="AL52" s="58">
        <f t="shared" ca="1" si="64"/>
        <v>-1.5453827507532825</v>
      </c>
      <c r="AM52" s="58"/>
      <c r="AN52" s="58">
        <f t="shared" ca="1" si="65"/>
        <v>3.0091260237045838</v>
      </c>
      <c r="AO52" s="58">
        <f t="shared" ca="1" si="66"/>
        <v>-0.70083505671376045</v>
      </c>
      <c r="AP52" s="58">
        <f t="shared" ca="1" si="67"/>
        <v>0.42597322579938229</v>
      </c>
      <c r="AQ52" s="58"/>
      <c r="AR52" s="58"/>
      <c r="AT52" s="57">
        <v>42705</v>
      </c>
      <c r="AU52" s="58">
        <f>IF(CEIC!EN59="","",CEIC!EN59)</f>
        <v>7.5316522238893739</v>
      </c>
      <c r="AV52" s="58">
        <f t="shared" ca="1" si="22"/>
        <v>0.63985187124412479</v>
      </c>
      <c r="AW52" s="57">
        <v>42705</v>
      </c>
      <c r="AX52" s="58">
        <f ca="1">AVERAGE(OFFSET(Q$5,3*ROWS(Q$5:Q52)-3,,3))</f>
        <v>0.27093547811647484</v>
      </c>
      <c r="AY52" s="58">
        <f ca="1">AVERAGE(OFFSET(R$5,3*ROWS(R$5:R52)-3,,3))</f>
        <v>0.41438427452209442</v>
      </c>
      <c r="AZ52" s="58">
        <f ca="1">AVERAGE(OFFSET(S$5,3*ROWS(S$5:S52)-3,,3))</f>
        <v>-0.68430240757635674</v>
      </c>
      <c r="BA52" s="58">
        <f ca="1">AVERAGE(OFFSET(T$5,3*ROWS(T$5:T52)-3,,3))</f>
        <v>-0.6121931861382538</v>
      </c>
      <c r="BB52" s="58">
        <f ca="1">AVERAGE(OFFSET(U$5,3*ROWS(U$5:U52)-3,,3))</f>
        <v>-1.2378733939556359</v>
      </c>
      <c r="BC52" s="58">
        <f ca="1">AVERAGE(OFFSET(V$5,3*ROWS(V$5:V52)-3,,3))</f>
        <v>0.40522589823308786</v>
      </c>
      <c r="BD52" s="58">
        <f ca="1">AVERAGE(OFFSET(W$5,3*ROWS(W$5:W52)-3,,3))</f>
        <v>0.10727149537974397</v>
      </c>
      <c r="BE52" s="58">
        <f ca="1">AVERAGE(OFFSET(X$5,3*ROWS(X$5:X52)-3,,3))</f>
        <v>-0.20092105667172225</v>
      </c>
      <c r="BF52" s="58">
        <f ca="1">AVERAGE(OFFSET(Y$5,3*ROWS(Y$5:Y52)-3,,3))</f>
        <v>0.3127552266016449</v>
      </c>
      <c r="BG52" s="58">
        <f ca="1">AVERAGE(OFFSET(Z$5,3*ROWS(Z$5:Z52)-3,,3))</f>
        <v>0.42808121809250671</v>
      </c>
      <c r="BH52" s="58">
        <f ca="1">AVERAGE(OFFSET(AA$5,3*ROWS(AA$5:AA52)-3,,3))</f>
        <v>0.47569031925337207</v>
      </c>
      <c r="BI52" s="58">
        <f ca="1">AVERAGE(OFFSET(AB$5,3*ROWS(AB$5:AB52)-3,,3))</f>
        <v>-0.3511323074668789</v>
      </c>
      <c r="BJ52" s="58">
        <f ca="1">AVERAGE(OFFSET(AC$5,3*ROWS(AC$5:AC52)-3,,3))</f>
        <v>1.0628554467248441</v>
      </c>
      <c r="BK52" s="61">
        <f t="shared" ca="1" si="23"/>
        <v>0.46822966215415235</v>
      </c>
      <c r="BL52" s="78">
        <f t="shared" ca="1" si="41"/>
        <v>7.3007473607806741</v>
      </c>
      <c r="BM52" s="53">
        <f t="shared" ca="1" si="56"/>
        <v>0.23090486310869984</v>
      </c>
      <c r="BN52" s="58">
        <f t="shared" ca="1" si="19"/>
        <v>0</v>
      </c>
      <c r="BO52" s="62">
        <f t="shared" ca="1" si="57"/>
        <v>6.6707793244966433</v>
      </c>
      <c r="BP52" s="63">
        <f t="shared" ca="1" si="43"/>
        <v>0.8608728993927306</v>
      </c>
      <c r="BQ52" s="55"/>
      <c r="BR52" s="55"/>
      <c r="BS52" s="55">
        <f>IF(CEIC!EX59="","",CEIC!EX59)</f>
        <v>8.5754936093980945</v>
      </c>
      <c r="BT52" s="58">
        <f t="shared" ca="1" si="24"/>
        <v>1.20376969356186</v>
      </c>
      <c r="BU52" s="61">
        <f t="shared" ca="1" si="25"/>
        <v>0.79814014502643371</v>
      </c>
      <c r="BV52" s="107">
        <f t="shared" ca="1" si="44"/>
        <v>8.0070384672410349</v>
      </c>
      <c r="BW52" s="53">
        <f t="shared" ca="1" si="45"/>
        <v>0.56845514215705961</v>
      </c>
      <c r="BX52" s="58">
        <f t="shared" ca="1" si="21"/>
        <v>5.0620451805780314E-2</v>
      </c>
      <c r="BY52" s="62">
        <f t="shared" ca="1" si="26"/>
        <v>6.9594535094656127</v>
      </c>
      <c r="BZ52" s="53">
        <f t="shared" ca="1" si="27"/>
        <v>1.6160400999324818</v>
      </c>
      <c r="CA52" s="55"/>
    </row>
    <row r="53" spans="1:89" x14ac:dyDescent="0.3">
      <c r="A53" s="57">
        <v>39814</v>
      </c>
      <c r="B53" s="58">
        <f>IF(CEIC!E68="","",CEIC!E68)</f>
        <v>-5.3114754098360635</v>
      </c>
      <c r="C53" s="58">
        <f>IF(CEIC!F68="","",CEIC!F68)</f>
        <v>-4.9907976193321701</v>
      </c>
      <c r="D53" s="58">
        <f>IF(CEIC!G68="","",CEIC!G68)</f>
        <v>7.8416762125070898</v>
      </c>
      <c r="E53" s="58">
        <f>IF(CEIC!H68="","",CEIC!H68)</f>
        <v>-3.0276472142519548</v>
      </c>
      <c r="F53" s="58">
        <f>IF(CEIC!I68="","",CEIC!I68)</f>
        <v>20.469360214069017</v>
      </c>
      <c r="G53" s="58">
        <f>IF(CEIC!J68="","",CEIC!J68)</f>
        <v>-5.9543046732879885</v>
      </c>
      <c r="H53" s="58">
        <f>IF(CEIC!K68="","",CEIC!K68)</f>
        <v>-52.279385015987287</v>
      </c>
      <c r="I53" s="58" t="str">
        <f>IF(CEIC!L68="","",CEIC!L68)</f>
        <v/>
      </c>
      <c r="J53" s="58">
        <f>IF(CEIC!M68="","",CEIC!M68)</f>
        <v>6.1662484651113125</v>
      </c>
      <c r="K53" s="58">
        <f>IF(CEIC!N68="","",CEIC!N68)</f>
        <v>-13.567643443861618</v>
      </c>
      <c r="L53" s="58">
        <f>IF(CEIC!O68="","",CEIC!O68)</f>
        <v>-20.207140480818058</v>
      </c>
      <c r="M53" s="103"/>
      <c r="N53" s="103"/>
      <c r="O53" s="59"/>
      <c r="Q53" s="58">
        <f t="shared" ca="1" si="46"/>
        <v>-2.4020194519942772</v>
      </c>
      <c r="R53" s="58">
        <f t="shared" ca="1" si="47"/>
        <v>-0.34854682555120653</v>
      </c>
      <c r="S53" s="58">
        <f t="shared" ca="1" si="48"/>
        <v>-6.2922255748967149E-2</v>
      </c>
      <c r="T53" s="58">
        <f t="shared" ca="1" si="49"/>
        <v>-0.29168063648756487</v>
      </c>
      <c r="U53" s="58">
        <f t="shared" ca="1" si="50"/>
        <v>3.051852404899599</v>
      </c>
      <c r="V53" s="58">
        <f t="shared" ca="1" si="51"/>
        <v>-2.0475020113778708</v>
      </c>
      <c r="W53" s="58">
        <f t="shared" ca="1" si="52"/>
        <v>-1.7275357316014428</v>
      </c>
      <c r="X53" s="58"/>
      <c r="Y53" s="58">
        <f t="shared" ca="1" si="53"/>
        <v>-0.18544240880667864</v>
      </c>
      <c r="Z53" s="58">
        <f t="shared" ca="1" si="54"/>
        <v>-1.0845406055495481</v>
      </c>
      <c r="AA53" s="58">
        <f t="shared" ca="1" si="55"/>
        <v>-1.0926938990282113</v>
      </c>
      <c r="AB53" s="58"/>
      <c r="AC53" s="58"/>
      <c r="AD53" s="60"/>
      <c r="AE53" s="57">
        <v>39814</v>
      </c>
      <c r="AF53" s="58">
        <f t="shared" ca="1" si="58"/>
        <v>-1.3982209112362483</v>
      </c>
      <c r="AG53" s="58">
        <f t="shared" ca="1" si="59"/>
        <v>-0.38921655587255694</v>
      </c>
      <c r="AH53" s="58">
        <f t="shared" ca="1" si="60"/>
        <v>0.15049525870076166</v>
      </c>
      <c r="AI53" s="58">
        <f t="shared" ca="1" si="61"/>
        <v>-0.79124629560007398</v>
      </c>
      <c r="AJ53" s="58">
        <f t="shared" ca="1" si="62"/>
        <v>3.7021900487136619</v>
      </c>
      <c r="AK53" s="58">
        <f t="shared" ca="1" si="63"/>
        <v>-1.9799588325543782</v>
      </c>
      <c r="AL53" s="58">
        <f t="shared" ca="1" si="64"/>
        <v>-1.7474925010296687</v>
      </c>
      <c r="AM53" s="58"/>
      <c r="AN53" s="58">
        <f t="shared" ca="1" si="65"/>
        <v>2.633540442439279</v>
      </c>
      <c r="AO53" s="58">
        <f t="shared" ca="1" si="66"/>
        <v>-0.95521324360079651</v>
      </c>
      <c r="AP53" s="58">
        <f t="shared" ca="1" si="67"/>
        <v>-0.28992392984771759</v>
      </c>
      <c r="AQ53" s="58"/>
      <c r="AR53" s="58"/>
      <c r="AT53" s="57">
        <v>42795</v>
      </c>
      <c r="AU53" s="58">
        <f>IF(CEIC!EN60="","",CEIC!EN60)</f>
        <v>6.8288618799590655</v>
      </c>
      <c r="AV53" s="58">
        <f t="shared" ca="1" si="22"/>
        <v>0.1174963446927367</v>
      </c>
      <c r="AW53" s="57">
        <v>42795</v>
      </c>
      <c r="AX53" s="58">
        <f ca="1">AVERAGE(OFFSET(Q$5,3*ROWS(Q$5:Q53)-3,,3))</f>
        <v>3.0245789623476238E-2</v>
      </c>
      <c r="AY53" s="58">
        <f ca="1">AVERAGE(OFFSET(R$5,3*ROWS(R$5:R53)-3,,3))</f>
        <v>0.84485016240057442</v>
      </c>
      <c r="AZ53" s="58">
        <f ca="1">AVERAGE(OFFSET(S$5,3*ROWS(S$5:S53)-3,,3))</f>
        <v>-0.48553409256802588</v>
      </c>
      <c r="BA53" s="58">
        <f ca="1">AVERAGE(OFFSET(T$5,3*ROWS(T$5:T53)-3,,3))</f>
        <v>-0.23207356845045782</v>
      </c>
      <c r="BB53" s="58">
        <f ca="1">AVERAGE(OFFSET(U$5,3*ROWS(U$5:U53)-3,,3))</f>
        <v>-1.4613419634756095</v>
      </c>
      <c r="BC53" s="58">
        <f ca="1">AVERAGE(OFFSET(V$5,3*ROWS(V$5:V53)-3,,3))</f>
        <v>0.68489444333231653</v>
      </c>
      <c r="BD53" s="58">
        <f ca="1">AVERAGE(OFFSET(W$5,3*ROWS(W$5:W53)-3,,3))</f>
        <v>0.21717243609656575</v>
      </c>
      <c r="BE53" s="58">
        <f ca="1">AVERAGE(OFFSET(X$5,3*ROWS(X$5:X53)-3,,3))</f>
        <v>-0.1713211082088506</v>
      </c>
      <c r="BF53" s="58">
        <f ca="1">AVERAGE(OFFSET(Y$5,3*ROWS(Y$5:Y53)-3,,3))</f>
        <v>-0.26643203308497837</v>
      </c>
      <c r="BG53" s="58">
        <f ca="1">AVERAGE(OFFSET(Z$5,3*ROWS(Z$5:Z53)-3,,3))</f>
        <v>1.2176003505031525</v>
      </c>
      <c r="BH53" s="58">
        <f ca="1">AVERAGE(OFFSET(AA$5,3*ROWS(AA$5:AA53)-3,,3))</f>
        <v>1.5631865942849721</v>
      </c>
      <c r="BI53" s="58">
        <f ca="1">AVERAGE(OFFSET(AB$5,3*ROWS(AB$5:AB53)-3,,3))</f>
        <v>0.18318223406830147</v>
      </c>
      <c r="BJ53" s="58">
        <f ca="1">AVERAGE(OFFSET(AC$5,3*ROWS(AC$5:AC53)-3,,3))</f>
        <v>0.13519424682702486</v>
      </c>
      <c r="BK53" s="61">
        <f t="shared" ca="1" si="23"/>
        <v>-0.36358059556341465</v>
      </c>
      <c r="BL53" s="78">
        <f t="shared" ca="1" si="41"/>
        <v>6.1816087906088182</v>
      </c>
      <c r="BM53" s="53">
        <f t="shared" ca="1" si="56"/>
        <v>0.64725308935024728</v>
      </c>
      <c r="BN53" s="58">
        <f t="shared" ca="1" si="19"/>
        <v>0</v>
      </c>
      <c r="BO53" s="62">
        <f t="shared" ca="1" si="57"/>
        <v>6.6707793244966433</v>
      </c>
      <c r="BP53" s="63">
        <f t="shared" ca="1" si="43"/>
        <v>0.15808255546242211</v>
      </c>
      <c r="BQ53" s="55"/>
      <c r="BR53" s="55"/>
      <c r="BS53" s="55">
        <f>IF(CEIC!EX60="","",CEIC!EX60)</f>
        <v>6.2893277567760393</v>
      </c>
      <c r="BT53" s="58">
        <f t="shared" ca="1" si="24"/>
        <v>-0.4275576600043714</v>
      </c>
      <c r="BU53" s="61">
        <f t="shared" ca="1" si="25"/>
        <v>-0.39467664567222138</v>
      </c>
      <c r="BV53" s="107">
        <f t="shared" ca="1" si="44"/>
        <v>6.3354076879446097</v>
      </c>
      <c r="BW53" s="53">
        <f t="shared" ca="1" si="45"/>
        <v>-4.6079931168570454E-2</v>
      </c>
      <c r="BX53" s="58">
        <f t="shared" ca="1" si="21"/>
        <v>-0.38069772943430724</v>
      </c>
      <c r="BY53" s="62">
        <f t="shared" ca="1" si="26"/>
        <v>6.3549979442410667</v>
      </c>
      <c r="BZ53" s="53">
        <f t="shared" ca="1" si="27"/>
        <v>-6.5670187465027396E-2</v>
      </c>
      <c r="CA53" s="55"/>
    </row>
    <row r="54" spans="1:89" x14ac:dyDescent="0.3">
      <c r="A54" s="57">
        <v>39845</v>
      </c>
      <c r="B54" s="58">
        <f>IF(CEIC!E69="","",CEIC!E69)</f>
        <v>-7.233757535164095</v>
      </c>
      <c r="C54" s="58">
        <f>IF(CEIC!F69="","",CEIC!F69)</f>
        <v>17.047394076764476</v>
      </c>
      <c r="D54" s="58">
        <f>IF(CEIC!G69="","",CEIC!G69)</f>
        <v>19.992941176470588</v>
      </c>
      <c r="E54" s="58">
        <f>IF(CEIC!H69="","",CEIC!H69)</f>
        <v>11.69002578082916</v>
      </c>
      <c r="F54" s="58">
        <f>IF(CEIC!I69="","",CEIC!I69)</f>
        <v>17.378472285593425</v>
      </c>
      <c r="G54" s="58">
        <f>IF(CEIC!J69="","",CEIC!J69)</f>
        <v>-19.903089651067145</v>
      </c>
      <c r="H54" s="58">
        <f>IF(CEIC!K69="","",CEIC!K69)</f>
        <v>-34.53839140603322</v>
      </c>
      <c r="I54" s="58" t="str">
        <f>IF(CEIC!L69="","",CEIC!L69)</f>
        <v/>
      </c>
      <c r="J54" s="58">
        <f>IF(CEIC!M69="","",CEIC!M69)</f>
        <v>90.117531461396027</v>
      </c>
      <c r="K54" s="58">
        <f>IF(CEIC!N69="","",CEIC!N69)</f>
        <v>-21.005940646458772</v>
      </c>
      <c r="L54" s="58">
        <f>IF(CEIC!O69="","",CEIC!O69)</f>
        <v>-27.600892118974834</v>
      </c>
      <c r="M54" s="103"/>
      <c r="N54" s="103"/>
      <c r="O54" s="59"/>
      <c r="Q54" s="58">
        <f t="shared" ca="1" si="46"/>
        <v>-2.9620942550210412</v>
      </c>
      <c r="R54" s="58">
        <f t="shared" ca="1" si="47"/>
        <v>1.262365490427396</v>
      </c>
      <c r="S54" s="58">
        <f t="shared" ca="1" si="48"/>
        <v>0.52057218372928482</v>
      </c>
      <c r="T54" s="58">
        <f t="shared" ca="1" si="49"/>
        <v>0.67849912149186564</v>
      </c>
      <c r="U54" s="58">
        <f t="shared" ca="1" si="50"/>
        <v>2.1183801092805878</v>
      </c>
      <c r="V54" s="58">
        <f t="shared" ca="1" si="51"/>
        <v>-4.2804245253584092</v>
      </c>
      <c r="W54" s="58">
        <f t="shared" ca="1" si="52"/>
        <v>-1.1077133068857135</v>
      </c>
      <c r="X54" s="58"/>
      <c r="Y54" s="58">
        <f t="shared" ca="1" si="53"/>
        <v>2.7946502544949774</v>
      </c>
      <c r="Z54" s="58">
        <f t="shared" ca="1" si="54"/>
        <v>-1.6601687821961539</v>
      </c>
      <c r="AA54" s="58">
        <f t="shared" ca="1" si="55"/>
        <v>-1.5030543234233906</v>
      </c>
      <c r="AB54" s="58"/>
      <c r="AC54" s="58"/>
      <c r="AD54" s="60"/>
      <c r="AE54" s="57">
        <v>39845</v>
      </c>
      <c r="AF54" s="58">
        <f t="shared" ca="1" si="58"/>
        <v>-2.227531616215495</v>
      </c>
      <c r="AG54" s="58">
        <f t="shared" ca="1" si="59"/>
        <v>0.22420586989071437</v>
      </c>
      <c r="AH54" s="58">
        <f t="shared" ca="1" si="60"/>
        <v>0.2455396993396787</v>
      </c>
      <c r="AI54" s="58">
        <f t="shared" ca="1" si="61"/>
        <v>-0.23797236748614647</v>
      </c>
      <c r="AJ54" s="58">
        <f t="shared" ca="1" si="62"/>
        <v>2.9606431269208859</v>
      </c>
      <c r="AK54" s="58">
        <f t="shared" ca="1" si="63"/>
        <v>-3.0345217763621819</v>
      </c>
      <c r="AL54" s="58">
        <f t="shared" ca="1" si="64"/>
        <v>-1.5902546415994838</v>
      </c>
      <c r="AM54" s="58"/>
      <c r="AN54" s="58">
        <f t="shared" ca="1" si="65"/>
        <v>1.8370027019652209</v>
      </c>
      <c r="AO54" s="58">
        <f t="shared" ca="1" si="66"/>
        <v>-1.1481858878758318</v>
      </c>
      <c r="AP54" s="58">
        <f t="shared" ca="1" si="67"/>
        <v>-0.91639352234065719</v>
      </c>
      <c r="AQ54" s="58"/>
      <c r="AR54" s="58"/>
      <c r="AT54" s="57">
        <v>42887</v>
      </c>
      <c r="AU54" s="58">
        <f>IF(CEIC!EN61="","",CEIC!EN61)</f>
        <v>5.4835805393073027</v>
      </c>
      <c r="AV54" s="58">
        <f t="shared" ca="1" si="22"/>
        <v>-0.8823966520237817</v>
      </c>
      <c r="AW54" s="57">
        <v>42887</v>
      </c>
      <c r="AX54" s="58">
        <f ca="1">AVERAGE(OFFSET(Q$5,3*ROWS(Q$5:Q54)-3,,3))</f>
        <v>-0.299192600432301</v>
      </c>
      <c r="AY54" s="58">
        <f ca="1">AVERAGE(OFFSET(R$5,3*ROWS(R$5:R54)-3,,3))</f>
        <v>0.45401920040039573</v>
      </c>
      <c r="AZ54" s="58">
        <f ca="1">AVERAGE(OFFSET(S$5,3*ROWS(S$5:S54)-3,,3))</f>
        <v>0.49282638554257902</v>
      </c>
      <c r="BA54" s="58">
        <f ca="1">AVERAGE(OFFSET(T$5,3*ROWS(T$5:T54)-3,,3))</f>
        <v>0.25479829488627453</v>
      </c>
      <c r="BB54" s="58">
        <f ca="1">AVERAGE(OFFSET(U$5,3*ROWS(U$5:U54)-3,,3))</f>
        <v>-1.6810771153040716</v>
      </c>
      <c r="BC54" s="58">
        <f ca="1">AVERAGE(OFFSET(V$5,3*ROWS(V$5:V54)-3,,3))</f>
        <v>2.1373739405609453</v>
      </c>
      <c r="BD54" s="58">
        <f ca="1">AVERAGE(OFFSET(W$5,3*ROWS(W$5:W54)-3,,3))</f>
        <v>-0.34886668829591577</v>
      </c>
      <c r="BE54" s="58">
        <f ca="1">AVERAGE(OFFSET(X$5,3*ROWS(X$5:X54)-3,,3))</f>
        <v>-0.19964796754479611</v>
      </c>
      <c r="BF54" s="58">
        <f ca="1">AVERAGE(OFFSET(Y$5,3*ROWS(Y$5:Y54)-3,,3))</f>
        <v>0.79643341709050475</v>
      </c>
      <c r="BG54" s="58">
        <f ca="1">AVERAGE(OFFSET(Z$5,3*ROWS(Z$5:Z54)-3,,3))</f>
        <v>0.64275764171348626</v>
      </c>
      <c r="BH54" s="58">
        <f ca="1">AVERAGE(OFFSET(AA$5,3*ROWS(AA$5:AA54)-3,,3))</f>
        <v>1.9963471642593698</v>
      </c>
      <c r="BI54" s="58">
        <f ca="1">AVERAGE(OFFSET(AB$5,3*ROWS(AB$5:AB54)-3,,3))</f>
        <v>-0.59245484508705559</v>
      </c>
      <c r="BJ54" s="58">
        <f ca="1">AVERAGE(OFFSET(AC$5,3*ROWS(AC$5:AC54)-3,,3))</f>
        <v>-0.78023629622489621</v>
      </c>
      <c r="BK54" s="61">
        <f t="shared" ca="1" si="23"/>
        <v>-2.5101991799898041E-2</v>
      </c>
      <c r="BL54" s="78">
        <f t="shared" ca="1" si="41"/>
        <v>6.6370064695086706</v>
      </c>
      <c r="BM54" s="53">
        <f t="shared" ca="1" si="56"/>
        <v>-1.1534259302013679</v>
      </c>
      <c r="BN54" s="58">
        <f t="shared" ca="1" si="19"/>
        <v>0</v>
      </c>
      <c r="BO54" s="62">
        <f t="shared" ca="1" si="57"/>
        <v>6.6707793244966433</v>
      </c>
      <c r="BP54" s="63">
        <f t="shared" ca="1" si="43"/>
        <v>-1.1871987851893406</v>
      </c>
      <c r="BQ54" s="55"/>
      <c r="BR54" s="55"/>
      <c r="BS54" s="55">
        <f>IF(CEIC!EX61="","",CEIC!EX61)</f>
        <v>5.7834586348509252</v>
      </c>
      <c r="BT54" s="58">
        <f t="shared" ca="1" si="24"/>
        <v>-0.78852803097482627</v>
      </c>
      <c r="BU54" s="61">
        <f t="shared" ca="1" si="25"/>
        <v>2.1809912794692077E-2</v>
      </c>
      <c r="BV54" s="107">
        <f t="shared" ca="1" si="44"/>
        <v>6.9190780015463726</v>
      </c>
      <c r="BW54" s="53">
        <f t="shared" ca="1" si="45"/>
        <v>-1.1356193666954475</v>
      </c>
      <c r="BX54" s="58">
        <f t="shared" ca="1" si="21"/>
        <v>-0.2818518946853944</v>
      </c>
      <c r="BY54" s="62">
        <f t="shared" ca="1" si="26"/>
        <v>6.4935219330547636</v>
      </c>
      <c r="BZ54" s="53">
        <f t="shared" ca="1" si="27"/>
        <v>-0.7100632982038384</v>
      </c>
      <c r="CA54" s="55"/>
    </row>
    <row r="55" spans="1:89" x14ac:dyDescent="0.3">
      <c r="A55" s="57">
        <v>39873</v>
      </c>
      <c r="B55" s="58">
        <f>IF(CEIC!E70="","",CEIC!E70)</f>
        <v>-5.1883878937615835</v>
      </c>
      <c r="C55" s="58">
        <f>IF(CEIC!F70="","",CEIC!F70)</f>
        <v>3.5869746323988836</v>
      </c>
      <c r="D55" s="58">
        <f>IF(CEIC!G70="","",CEIC!G70)</f>
        <v>5.381865072387316</v>
      </c>
      <c r="E55" s="58">
        <f>IF(CEIC!H70="","",CEIC!H70)</f>
        <v>1.6115936621129514</v>
      </c>
      <c r="F55" s="58">
        <f>IF(CEIC!I70="","",CEIC!I70)</f>
        <v>16.446990358920395</v>
      </c>
      <c r="G55" s="58">
        <f>IF(CEIC!J70="","",CEIC!J70)</f>
        <v>-7.8586391254051469</v>
      </c>
      <c r="H55" s="58">
        <f>IF(CEIC!K70="","",CEIC!K70)</f>
        <v>-30.375996132432981</v>
      </c>
      <c r="I55" s="58" t="str">
        <f>IF(CEIC!L70="","",CEIC!L70)</f>
        <v/>
      </c>
      <c r="J55" s="58">
        <f>IF(CEIC!M70="","",CEIC!M70)</f>
        <v>11.817028345694514</v>
      </c>
      <c r="K55" s="58">
        <f>IF(CEIC!N70="","",CEIC!N70)</f>
        <v>-25.140257331633247</v>
      </c>
      <c r="L55" s="58">
        <f>IF(CEIC!O70="","",CEIC!O70)</f>
        <v>-29.596966110538446</v>
      </c>
      <c r="M55" s="103"/>
      <c r="N55" s="103"/>
      <c r="O55" s="59"/>
      <c r="Q55" s="58">
        <f t="shared" ca="1" si="46"/>
        <v>-2.3661567576414884</v>
      </c>
      <c r="R55" s="58">
        <f t="shared" ca="1" si="47"/>
        <v>0.27845738398293973</v>
      </c>
      <c r="S55" s="58">
        <f t="shared" ca="1" si="48"/>
        <v>-0.18104050324691207</v>
      </c>
      <c r="T55" s="58">
        <f t="shared" ca="1" si="49"/>
        <v>1.4135207643790636E-2</v>
      </c>
      <c r="U55" s="58">
        <f t="shared" ca="1" si="50"/>
        <v>1.8370652921341986</v>
      </c>
      <c r="V55" s="58">
        <f t="shared" ca="1" si="51"/>
        <v>-2.3523480090081401</v>
      </c>
      <c r="W55" s="58">
        <f t="shared" ca="1" si="52"/>
        <v>-0.96229045245998146</v>
      </c>
      <c r="X55" s="58"/>
      <c r="Y55" s="58">
        <f t="shared" ca="1" si="53"/>
        <v>1.5148303604516505E-2</v>
      </c>
      <c r="Z55" s="58">
        <f t="shared" ca="1" si="54"/>
        <v>-1.9801115204798143</v>
      </c>
      <c r="AA55" s="58">
        <f t="shared" ca="1" si="55"/>
        <v>-1.613838376011127</v>
      </c>
      <c r="AB55" s="58"/>
      <c r="AC55" s="58"/>
      <c r="AD55" s="60"/>
      <c r="AE55" s="57">
        <v>39873</v>
      </c>
      <c r="AF55" s="58">
        <f t="shared" ca="1" si="58"/>
        <v>-2.5767568215522689</v>
      </c>
      <c r="AG55" s="58">
        <f t="shared" ca="1" si="59"/>
        <v>0.39742534961970977</v>
      </c>
      <c r="AH55" s="58">
        <f t="shared" ca="1" si="60"/>
        <v>9.2203141577801864E-2</v>
      </c>
      <c r="AI55" s="58">
        <f t="shared" ca="1" si="61"/>
        <v>0.13365123088269712</v>
      </c>
      <c r="AJ55" s="58">
        <f t="shared" ca="1" si="62"/>
        <v>2.3357659354381286</v>
      </c>
      <c r="AK55" s="58">
        <f t="shared" ca="1" si="63"/>
        <v>-2.8934248485814735</v>
      </c>
      <c r="AL55" s="58">
        <f t="shared" ca="1" si="64"/>
        <v>-1.2658464969823793</v>
      </c>
      <c r="AM55" s="58"/>
      <c r="AN55" s="58">
        <f t="shared" ca="1" si="65"/>
        <v>0.87478538309760501</v>
      </c>
      <c r="AO55" s="58">
        <f t="shared" ca="1" si="66"/>
        <v>-1.5749403027418387</v>
      </c>
      <c r="AP55" s="58">
        <f t="shared" ca="1" si="67"/>
        <v>-1.4031955328209096</v>
      </c>
      <c r="AQ55" s="58"/>
      <c r="AR55" s="58"/>
      <c r="AT55" s="57">
        <v>42979</v>
      </c>
      <c r="AU55" s="58">
        <f>IF(CEIC!EN62="","",CEIC!EN62)</f>
        <v>6.1102704249491895</v>
      </c>
      <c r="AV55" s="58">
        <f t="shared" ca="1" si="22"/>
        <v>-0.41660350613593955</v>
      </c>
      <c r="AW55" s="57">
        <v>42979</v>
      </c>
      <c r="AX55" s="58">
        <f ca="1">AVERAGE(OFFSET(Q$5,3*ROWS(Q$5:Q55)-3,,3))</f>
        <v>0.11476236675829683</v>
      </c>
      <c r="AY55" s="58">
        <f ca="1">AVERAGE(OFFSET(R$5,3*ROWS(R$5:R55)-3,,3))</f>
        <v>0.59538024489866703</v>
      </c>
      <c r="AZ55" s="58">
        <f ca="1">AVERAGE(OFFSET(S$5,3*ROWS(S$5:S55)-3,,3))</f>
        <v>0.26926774180453228</v>
      </c>
      <c r="BA55" s="58">
        <f ca="1">AVERAGE(OFFSET(T$5,3*ROWS(T$5:T55)-3,,3))</f>
        <v>0.75542366806035222</v>
      </c>
      <c r="BB55" s="58">
        <f ca="1">AVERAGE(OFFSET(U$5,3*ROWS(U$5:U55)-3,,3))</f>
        <v>-1.4117366910794862</v>
      </c>
      <c r="BC55" s="58">
        <f ca="1">AVERAGE(OFFSET(V$5,3*ROWS(V$5:V55)-3,,3))</f>
        <v>0.7655089677038408</v>
      </c>
      <c r="BD55" s="58">
        <f ca="1">AVERAGE(OFFSET(W$5,3*ROWS(W$5:W55)-3,,3))</f>
        <v>0.586470486226638</v>
      </c>
      <c r="BE55" s="58">
        <f ca="1">AVERAGE(OFFSET(X$5,3*ROWS(X$5:X55)-3,,3))</f>
        <v>-0.20616392813865256</v>
      </c>
      <c r="BF55" s="58">
        <f ca="1">AVERAGE(OFFSET(Y$5,3*ROWS(Y$5:Y55)-3,,3))</f>
        <v>-0.31873136508521377</v>
      </c>
      <c r="BG55" s="58">
        <f ca="1">AVERAGE(OFFSET(Z$5,3*ROWS(Z$5:Z55)-3,,3))</f>
        <v>0.90366634393098411</v>
      </c>
      <c r="BH55" s="58">
        <f ca="1">AVERAGE(OFFSET(AA$5,3*ROWS(AA$5:AA55)-3,,3))</f>
        <v>1.1217496405345202</v>
      </c>
      <c r="BI55" s="58">
        <f ca="1">AVERAGE(OFFSET(AB$5,3*ROWS(AB$5:AB55)-3,,3))</f>
        <v>-0.42772365086700975</v>
      </c>
      <c r="BJ55" s="58">
        <f ca="1">AVERAGE(OFFSET(AC$5,3*ROWS(AC$5:AC55)-3,,3))</f>
        <v>-0.29250089802153673</v>
      </c>
      <c r="BK55" s="61">
        <f t="shared" ca="1" si="23"/>
        <v>5.7889237061341851E-2</v>
      </c>
      <c r="BL55" s="78">
        <f t="shared" ca="1" si="41"/>
        <v>6.7486649689595266</v>
      </c>
      <c r="BM55" s="53">
        <f t="shared" ca="1" si="56"/>
        <v>-0.63839454401033713</v>
      </c>
      <c r="BN55" s="58">
        <f t="shared" ca="1" si="19"/>
        <v>0</v>
      </c>
      <c r="BO55" s="62">
        <f t="shared" ca="1" si="57"/>
        <v>6.6707793244966433</v>
      </c>
      <c r="BP55" s="63">
        <f t="shared" ca="1" si="43"/>
        <v>-0.56050889954745386</v>
      </c>
      <c r="BQ55" s="55"/>
      <c r="BR55" s="55"/>
      <c r="BS55" s="55">
        <f>IF(CEIC!EX62="","",CEIC!EX62)</f>
        <v>6.4668130960018679</v>
      </c>
      <c r="BT55" s="58">
        <f t="shared" ca="1" si="24"/>
        <v>-0.30091037918526559</v>
      </c>
      <c r="BU55" s="61">
        <f t="shared" ca="1" si="25"/>
        <v>0.13203984092272858</v>
      </c>
      <c r="BV55" s="107">
        <f t="shared" ca="1" si="44"/>
        <v>7.0735558242055694</v>
      </c>
      <c r="BW55" s="53">
        <f t="shared" ca="1" si="45"/>
        <v>-0.60674272820370145</v>
      </c>
      <c r="BX55" s="58">
        <f t="shared" ca="1" si="21"/>
        <v>-0.23629100853364191</v>
      </c>
      <c r="BY55" s="62">
        <f t="shared" ca="1" si="26"/>
        <v>6.5573716207999206</v>
      </c>
      <c r="BZ55" s="53">
        <f t="shared" ca="1" si="27"/>
        <v>-9.0558524798052709E-2</v>
      </c>
      <c r="CA55" s="55"/>
    </row>
    <row r="56" spans="1:89" x14ac:dyDescent="0.3">
      <c r="A56" s="57">
        <v>39904</v>
      </c>
      <c r="B56" s="58">
        <f>IF(CEIC!E71="","",CEIC!E71)</f>
        <v>-1.8973998594518771</v>
      </c>
      <c r="C56" s="58">
        <f>IF(CEIC!F71="","",CEIC!F71)</f>
        <v>8.8652645567038793</v>
      </c>
      <c r="D56" s="58">
        <f>IF(CEIC!G71="","",CEIC!G71)</f>
        <v>19.783577493025447</v>
      </c>
      <c r="E56" s="58">
        <f>IF(CEIC!H71="","",CEIC!H71)</f>
        <v>7.2350542317145283</v>
      </c>
      <c r="F56" s="58">
        <f>IF(CEIC!I71="","",CEIC!I71)</f>
        <v>17.027259510158256</v>
      </c>
      <c r="G56" s="58">
        <f>IF(CEIC!J71="","",CEIC!J71)</f>
        <v>-3.7543512756818727</v>
      </c>
      <c r="H56" s="58">
        <f>IF(CEIC!K71="","",CEIC!K71)</f>
        <v>-13.026798774597742</v>
      </c>
      <c r="I56" s="58" t="str">
        <f>IF(CEIC!L71="","",CEIC!L71)</f>
        <v/>
      </c>
      <c r="J56" s="58">
        <f>IF(CEIC!M71="","",CEIC!M71)</f>
        <v>60.274059506439137</v>
      </c>
      <c r="K56" s="58">
        <f>IF(CEIC!N71="","",CEIC!N71)</f>
        <v>-32.419124179324392</v>
      </c>
      <c r="L56" s="58">
        <f>IF(CEIC!O71="","",CEIC!O71)</f>
        <v>-36.204889022294495</v>
      </c>
      <c r="M56" s="103"/>
      <c r="N56" s="103"/>
      <c r="O56" s="59"/>
      <c r="Q56" s="58">
        <f t="shared" ca="1" si="46"/>
        <v>-1.4072967387122124</v>
      </c>
      <c r="R56" s="58">
        <f t="shared" ca="1" si="47"/>
        <v>0.66428133740080064</v>
      </c>
      <c r="S56" s="58">
        <f t="shared" ca="1" si="48"/>
        <v>0.51051869995774191</v>
      </c>
      <c r="T56" s="58">
        <f t="shared" ca="1" si="49"/>
        <v>0.38483019565217585</v>
      </c>
      <c r="U56" s="58">
        <f t="shared" ca="1" si="50"/>
        <v>2.0123111079700537</v>
      </c>
      <c r="V56" s="58">
        <f t="shared" ca="1" si="51"/>
        <v>-1.6953333114482241</v>
      </c>
      <c r="W56" s="58">
        <f t="shared" ca="1" si="52"/>
        <v>-0.3561563311348</v>
      </c>
      <c r="X56" s="58"/>
      <c r="Y56" s="58">
        <f t="shared" ca="1" si="53"/>
        <v>1.7352702349620814</v>
      </c>
      <c r="Z56" s="58">
        <f t="shared" ca="1" si="54"/>
        <v>-2.5434018458686589</v>
      </c>
      <c r="AA56" s="58">
        <f t="shared" ca="1" si="55"/>
        <v>-1.9805845399537985</v>
      </c>
      <c r="AB56" s="58"/>
      <c r="AC56" s="58"/>
      <c r="AD56" s="60"/>
      <c r="AE56" s="57">
        <v>39904</v>
      </c>
      <c r="AF56" s="58">
        <f t="shared" ca="1" si="58"/>
        <v>-2.2451825837915806</v>
      </c>
      <c r="AG56" s="58">
        <f t="shared" ca="1" si="59"/>
        <v>0.73503473727037871</v>
      </c>
      <c r="AH56" s="58">
        <f t="shared" ca="1" si="60"/>
        <v>0.28335012681337157</v>
      </c>
      <c r="AI56" s="58">
        <f t="shared" ca="1" si="61"/>
        <v>0.35915484159594402</v>
      </c>
      <c r="AJ56" s="58">
        <f t="shared" ca="1" si="62"/>
        <v>1.9892521697949466</v>
      </c>
      <c r="AK56" s="58">
        <f t="shared" ca="1" si="63"/>
        <v>-2.7760352819382579</v>
      </c>
      <c r="AL56" s="58">
        <f t="shared" ca="1" si="64"/>
        <v>-0.80872003016016503</v>
      </c>
      <c r="AM56" s="58"/>
      <c r="AN56" s="58">
        <f t="shared" ca="1" si="65"/>
        <v>1.515022931020525</v>
      </c>
      <c r="AO56" s="58">
        <f t="shared" ca="1" si="66"/>
        <v>-2.0612273828482093</v>
      </c>
      <c r="AP56" s="58">
        <f t="shared" ca="1" si="67"/>
        <v>-1.6991590797961054</v>
      </c>
      <c r="AQ56" s="58"/>
      <c r="AR56" s="58"/>
      <c r="AT56" s="57">
        <v>43070</v>
      </c>
      <c r="AU56" s="58">
        <f>IF(CEIC!EN63="","",CEIC!EN63)</f>
        <v>7.0730128626256326</v>
      </c>
      <c r="AV56" s="58">
        <f t="shared" ca="1" si="22"/>
        <v>0.29896385660476749</v>
      </c>
      <c r="AW56" s="57">
        <v>43070</v>
      </c>
      <c r="AX56" s="58">
        <f ca="1">AVERAGE(OFFSET(Q$5,3*ROWS(Q$5:Q56)-3,,3))</f>
        <v>0.86296264457540917</v>
      </c>
      <c r="AY56" s="58">
        <f ca="1">AVERAGE(OFFSET(R$5,3*ROWS(R$5:R56)-3,,3))</f>
        <v>0.29666847379522826</v>
      </c>
      <c r="AZ56" s="58">
        <f ca="1">AVERAGE(OFFSET(S$5,3*ROWS(S$5:S56)-3,,3))</f>
        <v>0.75652907774824329</v>
      </c>
      <c r="BA56" s="58">
        <f ca="1">AVERAGE(OFFSET(T$5,3*ROWS(T$5:T56)-3,,3))</f>
        <v>1.271583871808456</v>
      </c>
      <c r="BB56" s="58">
        <f ca="1">AVERAGE(OFFSET(U$5,3*ROWS(U$5:U56)-3,,3))</f>
        <v>-0.58843367600722107</v>
      </c>
      <c r="BC56" s="58">
        <f ca="1">AVERAGE(OFFSET(V$5,3*ROWS(V$5:V56)-3,,3))</f>
        <v>1.2972969499260596</v>
      </c>
      <c r="BD56" s="58">
        <f ca="1">AVERAGE(OFFSET(W$5,3*ROWS(W$5:W56)-3,,3))</f>
        <v>1.2194397720888202</v>
      </c>
      <c r="BE56" s="58">
        <f ca="1">AVERAGE(OFFSET(X$5,3*ROWS(X$5:X56)-3,,3))</f>
        <v>-0.14264324174932189</v>
      </c>
      <c r="BF56" s="58">
        <f ca="1">AVERAGE(OFFSET(Y$5,3*ROWS(Y$5:Y56)-3,,3))</f>
        <v>0.11860636442535664</v>
      </c>
      <c r="BG56" s="58">
        <f ca="1">AVERAGE(OFFSET(Z$5,3*ROWS(Z$5:Z56)-3,,3))</f>
        <v>1.1186374866254838</v>
      </c>
      <c r="BH56" s="58">
        <f ca="1">AVERAGE(OFFSET(AA$5,3*ROWS(AA$5:AA56)-3,,3))</f>
        <v>1.0255543829569225</v>
      </c>
      <c r="BI56" s="58">
        <f ca="1">AVERAGE(OFFSET(AB$5,3*ROWS(AB$5:AB56)-3,,3))</f>
        <v>0.69155971490068746</v>
      </c>
      <c r="BJ56" s="58">
        <f ca="1">AVERAGE(OFFSET(AC$5,3*ROWS(AC$5:AC56)-3,,3))</f>
        <v>0.56339628868163338</v>
      </c>
      <c r="BK56" s="61">
        <f t="shared" ca="1" si="23"/>
        <v>0.71588433001469687</v>
      </c>
      <c r="BL56" s="78">
        <f t="shared" ca="1" si="41"/>
        <v>7.6339482179645524</v>
      </c>
      <c r="BM56" s="53">
        <f t="shared" ca="1" si="56"/>
        <v>-0.56093535533891981</v>
      </c>
      <c r="BN56" s="58">
        <f t="shared" ca="1" si="19"/>
        <v>0</v>
      </c>
      <c r="BO56" s="62">
        <f t="shared" ca="1" si="57"/>
        <v>6.6707793244966433</v>
      </c>
      <c r="BP56" s="63">
        <f t="shared" ca="1" si="43"/>
        <v>0.40223353812898921</v>
      </c>
      <c r="BQ56" s="55"/>
      <c r="BR56" s="55"/>
      <c r="BS56" s="55">
        <f>IF(CEIC!EX63="","",CEIC!EX63)</f>
        <v>7.6366289408996018</v>
      </c>
      <c r="BT56" s="58">
        <f t="shared" ca="1" si="24"/>
        <v>0.53382896583125294</v>
      </c>
      <c r="BU56" s="61">
        <f t="shared" ca="1" si="25"/>
        <v>0.80411112410577135</v>
      </c>
      <c r="BV56" s="107">
        <f t="shared" ca="1" si="44"/>
        <v>8.0154062840670441</v>
      </c>
      <c r="BW56" s="53">
        <f t="shared" ca="1" si="45"/>
        <v>-0.37877734316744238</v>
      </c>
      <c r="BX56" s="58">
        <f t="shared" ca="1" si="21"/>
        <v>-0.19282230184544022</v>
      </c>
      <c r="BY56" s="62">
        <f t="shared" ca="1" si="26"/>
        <v>6.6182892978504313</v>
      </c>
      <c r="BZ56" s="53">
        <f t="shared" ca="1" si="27"/>
        <v>1.0183396430491705</v>
      </c>
      <c r="CA56" s="55"/>
    </row>
    <row r="57" spans="1:89" x14ac:dyDescent="0.3">
      <c r="A57" s="57">
        <v>39934</v>
      </c>
      <c r="B57" s="58">
        <f>IF(CEIC!E72="","",CEIC!E72)</f>
        <v>-1.6359918200408787</v>
      </c>
      <c r="C57" s="58">
        <f>IF(CEIC!F72="","",CEIC!F72)</f>
        <v>4.6473750596994821</v>
      </c>
      <c r="D57" s="58">
        <f>IF(CEIC!G72="","",CEIC!G72)</f>
        <v>10.43601495597636</v>
      </c>
      <c r="E57" s="58">
        <f>IF(CEIC!H72="","",CEIC!H72)</f>
        <v>11.434201190077133</v>
      </c>
      <c r="F57" s="58">
        <f>IF(CEIC!I72="","",CEIC!I72)</f>
        <v>14.778122039180644</v>
      </c>
      <c r="G57" s="58">
        <f>IF(CEIC!J72="","",CEIC!J72)</f>
        <v>0.27007402393867808</v>
      </c>
      <c r="H57" s="58">
        <f>IF(CEIC!K72="","",CEIC!K72)</f>
        <v>-18.900031876026777</v>
      </c>
      <c r="I57" s="58" t="str">
        <f>IF(CEIC!L72="","",CEIC!L72)</f>
        <v/>
      </c>
      <c r="J57" s="58">
        <f>IF(CEIC!M72="","",CEIC!M72)</f>
        <v>-18.510865217970938</v>
      </c>
      <c r="K57" s="58">
        <f>IF(CEIC!N72="","",CEIC!N72)</f>
        <v>-34.089133389701701</v>
      </c>
      <c r="L57" s="58">
        <f>IF(CEIC!O72="","",CEIC!O72)</f>
        <v>-31.949897431020659</v>
      </c>
      <c r="M57" s="103"/>
      <c r="N57" s="103"/>
      <c r="O57" s="59"/>
      <c r="Q57" s="58">
        <f t="shared" ca="1" si="46"/>
        <v>-1.3311330714473237</v>
      </c>
      <c r="R57" s="58">
        <f t="shared" ca="1" si="47"/>
        <v>0.35596883010172731</v>
      </c>
      <c r="S57" s="58">
        <f t="shared" ca="1" si="48"/>
        <v>6.1655904255499466E-2</v>
      </c>
      <c r="T57" s="58">
        <f t="shared" ca="1" si="49"/>
        <v>0.66163532518222223</v>
      </c>
      <c r="U57" s="58">
        <f t="shared" ca="1" si="50"/>
        <v>1.3330540249635943</v>
      </c>
      <c r="V57" s="58">
        <f t="shared" ca="1" si="51"/>
        <v>-1.051103016718544</v>
      </c>
      <c r="W57" s="58">
        <f t="shared" ca="1" si="52"/>
        <v>-0.56135124083849919</v>
      </c>
      <c r="X57" s="58"/>
      <c r="Y57" s="58">
        <f t="shared" ca="1" si="53"/>
        <v>-1.0614276566041287</v>
      </c>
      <c r="Z57" s="58">
        <f t="shared" ca="1" si="54"/>
        <v>-2.6726389992882451</v>
      </c>
      <c r="AA57" s="58">
        <f t="shared" ca="1" si="55"/>
        <v>-1.7444283582689699</v>
      </c>
      <c r="AB57" s="58"/>
      <c r="AC57" s="58"/>
      <c r="AD57" s="60"/>
      <c r="AE57" s="57">
        <v>39934</v>
      </c>
      <c r="AF57" s="58">
        <f t="shared" ca="1" si="58"/>
        <v>-1.7015288559336748</v>
      </c>
      <c r="AG57" s="58">
        <f t="shared" ca="1" si="59"/>
        <v>0.4329025171618226</v>
      </c>
      <c r="AH57" s="58">
        <f t="shared" ca="1" si="60"/>
        <v>0.13037803365544309</v>
      </c>
      <c r="AI57" s="58">
        <f t="shared" ca="1" si="61"/>
        <v>0.35353357615939623</v>
      </c>
      <c r="AJ57" s="58">
        <f t="shared" ca="1" si="62"/>
        <v>1.7274768083559489</v>
      </c>
      <c r="AK57" s="58">
        <f t="shared" ca="1" si="63"/>
        <v>-1.6995947790583028</v>
      </c>
      <c r="AL57" s="58">
        <f t="shared" ca="1" si="64"/>
        <v>-0.62659934147776031</v>
      </c>
      <c r="AM57" s="58"/>
      <c r="AN57" s="58">
        <f t="shared" ca="1" si="65"/>
        <v>0.2296636273208231</v>
      </c>
      <c r="AO57" s="58">
        <f t="shared" ca="1" si="66"/>
        <v>-2.3987174552122394</v>
      </c>
      <c r="AP57" s="58">
        <f t="shared" ca="1" si="67"/>
        <v>-1.7796170914112983</v>
      </c>
      <c r="AQ57" s="58"/>
      <c r="AR57" s="58"/>
      <c r="AT57" s="57">
        <v>43160</v>
      </c>
      <c r="AU57" s="58">
        <f>IF(CEIC!EN64="","",CEIC!EN64)</f>
        <v>7.6328089670703356</v>
      </c>
      <c r="AV57" s="58">
        <f t="shared" ca="1" si="22"/>
        <v>0.71503757108315746</v>
      </c>
      <c r="AW57" s="57">
        <v>43160</v>
      </c>
      <c r="AX57" s="58">
        <f ca="1">AVERAGE(OFFSET(Q$5,3*ROWS(Q$5:Q57)-3,,3))</f>
        <v>1.0571488592247398</v>
      </c>
      <c r="AY57" s="58">
        <f ca="1">AVERAGE(OFFSET(R$5,3*ROWS(R$5:R57)-3,,3))</f>
        <v>0.52218151112019484</v>
      </c>
      <c r="AZ57" s="58">
        <f ca="1">AVERAGE(OFFSET(S$5,3*ROWS(S$5:S57)-3,,3))</f>
        <v>0.79989119812751419</v>
      </c>
      <c r="BA57" s="58">
        <f ca="1">AVERAGE(OFFSET(T$5,3*ROWS(T$5:T57)-3,,3))</f>
        <v>1.7052761490696497</v>
      </c>
      <c r="BB57" s="58">
        <f ca="1">AVERAGE(OFFSET(U$5,3*ROWS(U$5:U57)-3,,3))</f>
        <v>-0.21809040228626464</v>
      </c>
      <c r="BC57" s="58">
        <f ca="1">AVERAGE(OFFSET(V$5,3*ROWS(V$5:V57)-3,,3))</f>
        <v>0.84785847855098961</v>
      </c>
      <c r="BD57" s="58">
        <f ca="1">AVERAGE(OFFSET(W$5,3*ROWS(W$5:W57)-3,,3))</f>
        <v>1.1447321823205789</v>
      </c>
      <c r="BE57" s="58">
        <f ca="1">AVERAGE(OFFSET(X$5,3*ROWS(X$5:X57)-3,,3))</f>
        <v>0.10228919758310089</v>
      </c>
      <c r="BF57" s="58">
        <f ca="1">AVERAGE(OFFSET(Y$5,3*ROWS(Y$5:Y57)-3,,3))</f>
        <v>-0.20337415782287416</v>
      </c>
      <c r="BG57" s="58">
        <f ca="1">AVERAGE(OFFSET(Z$5,3*ROWS(Z$5:Z57)-3,,3))</f>
        <v>0.51608646258041102</v>
      </c>
      <c r="BH57" s="58">
        <f ca="1">AVERAGE(OFFSET(AA$5,3*ROWS(AA$5:AA57)-3,,3))</f>
        <v>0.84071971280422597</v>
      </c>
      <c r="BI57" s="58">
        <f ca="1">AVERAGE(OFFSET(AB$5,3*ROWS(AB$5:AB57)-3,,3))</f>
        <v>1.3538993009401328</v>
      </c>
      <c r="BJ57" s="58">
        <f ca="1">AVERAGE(OFFSET(AC$5,3*ROWS(AC$5:AC57)-3,,3))</f>
        <v>1.2854306988952195</v>
      </c>
      <c r="BK57" s="61">
        <f t="shared" ca="1" si="23"/>
        <v>0.54366692257209759</v>
      </c>
      <c r="BL57" s="78">
        <f t="shared" ca="1" si="41"/>
        <v>7.4022425599303903</v>
      </c>
      <c r="BM57" s="53">
        <f t="shared" ca="1" si="56"/>
        <v>0.23056640713994536</v>
      </c>
      <c r="BN57" s="58">
        <f t="shared" ca="1" si="19"/>
        <v>0</v>
      </c>
      <c r="BO57" s="62">
        <f t="shared" ca="1" si="57"/>
        <v>6.6707793244966433</v>
      </c>
      <c r="BP57" s="63">
        <f t="shared" ca="1" si="43"/>
        <v>0.96202964257369228</v>
      </c>
      <c r="BQ57" s="55"/>
      <c r="BR57" s="55"/>
      <c r="BS57" s="55">
        <f>IF(CEIC!EX64="","",CEIC!EX64)</f>
        <v>8.1788237232607219</v>
      </c>
      <c r="BT57" s="58">
        <f t="shared" ca="1" si="24"/>
        <v>0.9207200474262891</v>
      </c>
      <c r="BU57" s="61">
        <f t="shared" ca="1" si="25"/>
        <v>0.76980291178796167</v>
      </c>
      <c r="BV57" s="107">
        <f t="shared" ca="1" si="44"/>
        <v>7.9673262569075547</v>
      </c>
      <c r="BW57" s="53">
        <f t="shared" ca="1" si="45"/>
        <v>0.21149746635316724</v>
      </c>
      <c r="BX57" s="58">
        <f t="shared" ca="1" si="21"/>
        <v>-0.34635155544656848</v>
      </c>
      <c r="BY57" s="62">
        <f t="shared" ca="1" si="26"/>
        <v>6.4031311714362884</v>
      </c>
      <c r="BZ57" s="53">
        <f t="shared" ca="1" si="27"/>
        <v>1.7756925518244335</v>
      </c>
      <c r="CA57" s="55"/>
      <c r="CK57" s="52"/>
    </row>
    <row r="58" spans="1:89" x14ac:dyDescent="0.3">
      <c r="A58" s="57">
        <v>39965</v>
      </c>
      <c r="B58" s="58">
        <f>IF(CEIC!E73="","",CEIC!E73)</f>
        <v>-1.8194070080862677</v>
      </c>
      <c r="C58" s="58">
        <f>IF(CEIC!F73="","",CEIC!F73)</f>
        <v>16.55892558378741</v>
      </c>
      <c r="D58" s="58">
        <f>IF(CEIC!G73="","",CEIC!G73)</f>
        <v>24.409973873785241</v>
      </c>
      <c r="E58" s="58">
        <f>IF(CEIC!H73="","",CEIC!H73)</f>
        <v>13.407847130214288</v>
      </c>
      <c r="F58" s="58">
        <f>IF(CEIC!I73="","",CEIC!I73)</f>
        <v>14.818472523120557</v>
      </c>
      <c r="G58" s="58">
        <f>IF(CEIC!J73="","",CEIC!J73)</f>
        <v>3.1662562694157916</v>
      </c>
      <c r="H58" s="58">
        <f>IF(CEIC!K73="","",CEIC!K73)</f>
        <v>-15.076257436452137</v>
      </c>
      <c r="I58" s="58" t="str">
        <f>IF(CEIC!L73="","",CEIC!L73)</f>
        <v/>
      </c>
      <c r="J58" s="58">
        <f>IF(CEIC!M73="","",CEIC!M73)</f>
        <v>22.637201688636168</v>
      </c>
      <c r="K58" s="58">
        <f>IF(CEIC!N73="","",CEIC!N73)</f>
        <v>-29.063286915629622</v>
      </c>
      <c r="L58" s="58">
        <f>IF(CEIC!O73="","",CEIC!O73)</f>
        <v>-20.364344780419056</v>
      </c>
      <c r="M58" s="103"/>
      <c r="N58" s="103"/>
      <c r="O58" s="59"/>
      <c r="Q58" s="58">
        <f t="shared" ca="1" si="46"/>
        <v>-1.3845727949733946</v>
      </c>
      <c r="R58" s="58">
        <f t="shared" ca="1" si="47"/>
        <v>1.2266602056129601</v>
      </c>
      <c r="S58" s="58">
        <f t="shared" ca="1" si="48"/>
        <v>0.73267471178049248</v>
      </c>
      <c r="T58" s="58">
        <f t="shared" ca="1" si="49"/>
        <v>0.79173682568296755</v>
      </c>
      <c r="U58" s="58">
        <f t="shared" ca="1" si="50"/>
        <v>1.3452401862688037</v>
      </c>
      <c r="V58" s="58">
        <f t="shared" ca="1" si="51"/>
        <v>-0.58748195217287869</v>
      </c>
      <c r="W58" s="58">
        <f t="shared" ca="1" si="52"/>
        <v>-0.42775888424278991</v>
      </c>
      <c r="X58" s="58"/>
      <c r="Y58" s="58">
        <f t="shared" ca="1" si="53"/>
        <v>0.39924153058211481</v>
      </c>
      <c r="Z58" s="58">
        <f t="shared" ca="1" si="54"/>
        <v>-2.2837033648038152</v>
      </c>
      <c r="AA58" s="58">
        <f t="shared" ca="1" si="55"/>
        <v>-1.1014188909211085</v>
      </c>
      <c r="AB58" s="58"/>
      <c r="AC58" s="58"/>
      <c r="AD58" s="60"/>
      <c r="AE58" s="57">
        <v>39965</v>
      </c>
      <c r="AF58" s="58">
        <f t="shared" ca="1" si="58"/>
        <v>-1.3743342017109768</v>
      </c>
      <c r="AG58" s="58">
        <f t="shared" ca="1" si="59"/>
        <v>0.7489701243718293</v>
      </c>
      <c r="AH58" s="58">
        <f t="shared" ca="1" si="60"/>
        <v>0.43494977199791124</v>
      </c>
      <c r="AI58" s="58">
        <f t="shared" ca="1" si="61"/>
        <v>0.61273411550578849</v>
      </c>
      <c r="AJ58" s="58">
        <f t="shared" ca="1" si="62"/>
        <v>1.5635351064008172</v>
      </c>
      <c r="AK58" s="58">
        <f t="shared" ca="1" si="63"/>
        <v>-1.1113060934465488</v>
      </c>
      <c r="AL58" s="58">
        <f t="shared" ca="1" si="64"/>
        <v>-0.44842215207202973</v>
      </c>
      <c r="AM58" s="58"/>
      <c r="AN58" s="58">
        <f t="shared" ca="1" si="65"/>
        <v>0.35769470298002254</v>
      </c>
      <c r="AO58" s="58">
        <f t="shared" ca="1" si="66"/>
        <v>-2.4999147366535728</v>
      </c>
      <c r="AP58" s="58">
        <f t="shared" ca="1" si="67"/>
        <v>-1.6088105963812922</v>
      </c>
      <c r="AQ58" s="58"/>
      <c r="AR58" s="58"/>
      <c r="AT58" s="57">
        <v>43252</v>
      </c>
      <c r="AU58" s="58">
        <f>IF(CEIC!EN65="","",CEIC!EN65)</f>
        <v>6.9497112297110588</v>
      </c>
      <c r="AV58" s="58">
        <f t="shared" ca="1" si="22"/>
        <v>0.20731875939761946</v>
      </c>
      <c r="AW58" s="57">
        <v>43252</v>
      </c>
      <c r="AX58" s="58">
        <f ca="1">AVERAGE(OFFSET(Q$5,3*ROWS(Q$5:Q58)-3,,3))</f>
        <v>0.64171244952372986</v>
      </c>
      <c r="AY58" s="58">
        <f ca="1">AVERAGE(OFFSET(R$5,3*ROWS(R$5:R58)-3,,3))</f>
        <v>1.1459580619135998</v>
      </c>
      <c r="AZ58" s="58">
        <f ca="1">AVERAGE(OFFSET(S$5,3*ROWS(S$5:S58)-3,,3))</f>
        <v>0.16263550933173074</v>
      </c>
      <c r="BA58" s="58">
        <f ca="1">AVERAGE(OFFSET(T$5,3*ROWS(T$5:T58)-3,,3))</f>
        <v>1.2703779477650443</v>
      </c>
      <c r="BB58" s="58">
        <f ca="1">AVERAGE(OFFSET(U$5,3*ROWS(U$5:U58)-3,,3))</f>
        <v>0.48955131980050887</v>
      </c>
      <c r="BC58" s="58">
        <f ca="1">AVERAGE(OFFSET(V$5,3*ROWS(V$5:V58)-3,,3))</f>
        <v>-0.86417934160601495</v>
      </c>
      <c r="BD58" s="58">
        <f ca="1">AVERAGE(OFFSET(W$5,3*ROWS(W$5:W58)-3,,3))</f>
        <v>1.9360685026473652</v>
      </c>
      <c r="BE58" s="58">
        <f ca="1">AVERAGE(OFFSET(X$5,3*ROWS(X$5:X58)-3,,3))</f>
        <v>-0.14859646753846076</v>
      </c>
      <c r="BF58" s="58">
        <f ca="1">AVERAGE(OFFSET(Y$5,3*ROWS(Y$5:Y58)-3,,3))</f>
        <v>-4.5070857274285316E-2</v>
      </c>
      <c r="BG58" s="58">
        <f ca="1">AVERAGE(OFFSET(Z$5,3*ROWS(Z$5:Z58)-3,,3))</f>
        <v>1.1022398555370601</v>
      </c>
      <c r="BH58" s="58">
        <f ca="1">AVERAGE(OFFSET(AA$5,3*ROWS(AA$5:AA58)-3,,3))</f>
        <v>0.7412209552578366</v>
      </c>
      <c r="BI58" s="58">
        <f ca="1">AVERAGE(OFFSET(AB$5,3*ROWS(AB$5:AB58)-3,,3))</f>
        <v>2.1157001063511767</v>
      </c>
      <c r="BJ58" s="58">
        <f ca="1">AVERAGE(OFFSET(AC$5,3*ROWS(AC$5:AC58)-3,,3))</f>
        <v>2.1809202246847885</v>
      </c>
      <c r="BK58" s="61">
        <f t="shared" ca="1" si="23"/>
        <v>0.48077713784925336</v>
      </c>
      <c r="BL58" s="78">
        <f t="shared" ca="1" si="41"/>
        <v>7.3176290521019771</v>
      </c>
      <c r="BM58" s="53">
        <f t="shared" ca="1" si="56"/>
        <v>-0.3679178223909183</v>
      </c>
      <c r="BN58" s="58">
        <f t="shared" ca="1" si="19"/>
        <v>0</v>
      </c>
      <c r="BO58" s="62">
        <f t="shared" ca="1" si="57"/>
        <v>6.6707793244966433</v>
      </c>
      <c r="BP58" s="63">
        <f t="shared" ca="1" si="43"/>
        <v>0.27893190521441547</v>
      </c>
      <c r="BS58" s="55">
        <f>IF(CEIC!EX65="","",CEIC!EX65)</f>
        <v>7.0965823057572095</v>
      </c>
      <c r="BT58" s="58">
        <f t="shared" ca="1" si="24"/>
        <v>0.14847072635848843</v>
      </c>
      <c r="BU58" s="61">
        <f t="shared" ca="1" si="25"/>
        <v>0.49511708820910949</v>
      </c>
      <c r="BV58" s="107">
        <f t="shared" ca="1" si="44"/>
        <v>7.5823775532077597</v>
      </c>
      <c r="BW58" s="53">
        <f t="shared" ca="1" si="45"/>
        <v>-0.48579524745055025</v>
      </c>
      <c r="BX58" s="58">
        <f t="shared" ca="1" si="21"/>
        <v>-0.13936390164550028</v>
      </c>
      <c r="BY58" s="62">
        <f t="shared" ca="1" si="26"/>
        <v>6.6932066765149489</v>
      </c>
      <c r="BZ58" s="53">
        <f t="shared" ca="1" si="27"/>
        <v>0.40337562924226056</v>
      </c>
    </row>
    <row r="59" spans="1:89" x14ac:dyDescent="0.3">
      <c r="A59" s="57">
        <v>39995</v>
      </c>
      <c r="B59" s="58">
        <f>IF(CEIC!E74="","",CEIC!E74)</f>
        <v>1.6632016632016415</v>
      </c>
      <c r="C59" s="58">
        <f>IF(CEIC!F74="","",CEIC!F74)</f>
        <v>27.554936943776625</v>
      </c>
      <c r="D59" s="58">
        <f>IF(CEIC!G74="","",CEIC!G74)</f>
        <v>23.991457281486511</v>
      </c>
      <c r="E59" s="58">
        <f>IF(CEIC!H74="","",CEIC!H74)</f>
        <v>17.236971938140336</v>
      </c>
      <c r="F59" s="58">
        <f>IF(CEIC!I74="","",CEIC!I74)</f>
        <v>15.629814442631773</v>
      </c>
      <c r="G59" s="58">
        <f>IF(CEIC!J74="","",CEIC!J74)</f>
        <v>0.22387731430569091</v>
      </c>
      <c r="H59" s="58">
        <f>IF(CEIC!K74="","",CEIC!K74)</f>
        <v>5.1099028525781431</v>
      </c>
      <c r="I59" s="58" t="str">
        <f>IF(CEIC!L74="","",CEIC!L74)</f>
        <v/>
      </c>
      <c r="J59" s="58">
        <f>IF(CEIC!M74="","",CEIC!M74)</f>
        <v>1.7532060944783323</v>
      </c>
      <c r="K59" s="58">
        <f>IF(CEIC!N74="","",CEIC!N74)</f>
        <v>-24.640049604842787</v>
      </c>
      <c r="L59" s="58">
        <f>IF(CEIC!O74="","",CEIC!O74)</f>
        <v>-31.310176914198983</v>
      </c>
      <c r="M59" s="103"/>
      <c r="N59" s="103"/>
      <c r="O59" s="59"/>
      <c r="Q59" s="58">
        <f t="shared" ca="1" si="46"/>
        <v>-0.36988231853876374</v>
      </c>
      <c r="R59" s="58">
        <f t="shared" ca="1" si="47"/>
        <v>2.030428970796387</v>
      </c>
      <c r="S59" s="58">
        <f t="shared" ca="1" si="48"/>
        <v>0.71257786547190516</v>
      </c>
      <c r="T59" s="58">
        <f t="shared" ca="1" si="49"/>
        <v>1.0441503275095347</v>
      </c>
      <c r="U59" s="58">
        <f t="shared" ca="1" si="50"/>
        <v>1.5902717829050486</v>
      </c>
      <c r="V59" s="58">
        <f t="shared" ca="1" si="51"/>
        <v>-1.0584981893572825</v>
      </c>
      <c r="W59" s="58">
        <f t="shared" ca="1" si="52"/>
        <v>0.27749106348432129</v>
      </c>
      <c r="X59" s="58"/>
      <c r="Y59" s="58">
        <f t="shared" ca="1" si="53"/>
        <v>-0.34209606223737965</v>
      </c>
      <c r="Z59" s="58">
        <f t="shared" ca="1" si="54"/>
        <v>-1.9414019000015681</v>
      </c>
      <c r="AA59" s="58">
        <f t="shared" ca="1" si="55"/>
        <v>-1.7089232458950994</v>
      </c>
      <c r="AB59" s="58"/>
      <c r="AC59" s="58"/>
      <c r="AD59" s="60"/>
      <c r="AE59" s="57">
        <v>39995</v>
      </c>
      <c r="AF59" s="58">
        <f t="shared" ca="1" si="58"/>
        <v>-1.028529394986494</v>
      </c>
      <c r="AG59" s="58">
        <f t="shared" ca="1" si="59"/>
        <v>1.2043526688370247</v>
      </c>
      <c r="AH59" s="58">
        <f t="shared" ca="1" si="60"/>
        <v>0.50230282716929908</v>
      </c>
      <c r="AI59" s="58">
        <f t="shared" ca="1" si="61"/>
        <v>0.83250749279157488</v>
      </c>
      <c r="AJ59" s="58">
        <f t="shared" ca="1" si="62"/>
        <v>1.422855331379149</v>
      </c>
      <c r="AK59" s="58">
        <f t="shared" ca="1" si="63"/>
        <v>-0.89902771941623494</v>
      </c>
      <c r="AL59" s="58">
        <f t="shared" ca="1" si="64"/>
        <v>-0.23720635386565592</v>
      </c>
      <c r="AM59" s="58"/>
      <c r="AN59" s="58">
        <f t="shared" ca="1" si="65"/>
        <v>-0.33476072941979784</v>
      </c>
      <c r="AO59" s="58">
        <f t="shared" ca="1" si="66"/>
        <v>-2.2992480880312098</v>
      </c>
      <c r="AP59" s="58">
        <f t="shared" ca="1" si="67"/>
        <v>-1.5182568316950593</v>
      </c>
      <c r="AQ59" s="58"/>
      <c r="AR59" s="58"/>
      <c r="AT59" s="57">
        <v>43344</v>
      </c>
      <c r="AU59" s="58">
        <f>IF(CEIC!EN66="","",CEIC!EN66)</f>
        <v>6.0566773171432882</v>
      </c>
      <c r="AV59" s="58">
        <f t="shared" ca="1" si="22"/>
        <v>-0.45643708707405917</v>
      </c>
      <c r="AW59" s="57">
        <v>43344</v>
      </c>
      <c r="AX59" s="58">
        <f ca="1">AVERAGE(OFFSET(Q$5,3*ROWS(Q$5:Q59)-3,,3))</f>
        <v>0.69827058770652084</v>
      </c>
      <c r="AY59" s="58">
        <f ca="1">AVERAGE(OFFSET(R$5,3*ROWS(R$5:R59)-3,,3))</f>
        <v>-0.18464417380566189</v>
      </c>
      <c r="AZ59" s="58">
        <f ca="1">AVERAGE(OFFSET(S$5,3*ROWS(S$5:S59)-3,,3))</f>
        <v>-0.34223182492822607</v>
      </c>
      <c r="BA59" s="58">
        <f ca="1">AVERAGE(OFFSET(T$5,3*ROWS(T$5:T59)-3,,3))</f>
        <v>0.55532021592327119</v>
      </c>
      <c r="BB59" s="58">
        <f ca="1">AVERAGE(OFFSET(U$5,3*ROWS(U$5:U59)-3,,3))</f>
        <v>0.62130335981445783</v>
      </c>
      <c r="BC59" s="58">
        <f ca="1">AVERAGE(OFFSET(V$5,3*ROWS(V$5:V59)-3,,3))</f>
        <v>-0.4128621924427982</v>
      </c>
      <c r="BD59" s="58">
        <f ca="1">AVERAGE(OFFSET(W$5,3*ROWS(W$5:W59)-3,,3))</f>
        <v>1.0563068126154145</v>
      </c>
      <c r="BE59" s="58">
        <f ca="1">AVERAGE(OFFSET(X$5,3*ROWS(X$5:X59)-3,,3))</f>
        <v>-6.6285347686815543E-2</v>
      </c>
      <c r="BF59" s="58">
        <f ca="1">AVERAGE(OFFSET(Y$5,3*ROWS(Y$5:Y59)-3,,3))</f>
        <v>0.49520414896302728</v>
      </c>
      <c r="BG59" s="58">
        <f ca="1">AVERAGE(OFFSET(Z$5,3*ROWS(Z$5:Z59)-3,,3))</f>
        <v>0.79904126290871336</v>
      </c>
      <c r="BH59" s="58">
        <f ca="1">AVERAGE(OFFSET(AA$5,3*ROWS(AA$5:AA59)-3,,3))</f>
        <v>1.3106994942878625</v>
      </c>
      <c r="BI59" s="58">
        <f ca="1">AVERAGE(OFFSET(AB$5,3*ROWS(AB$5:AB59)-3,,3))</f>
        <v>1.8049827030883143</v>
      </c>
      <c r="BJ59" s="58">
        <f ca="1">AVERAGE(OFFSET(AC$5,3*ROWS(AC$5:AC59)-3,,3))</f>
        <v>1.3626088445231999</v>
      </c>
      <c r="BK59" s="61">
        <f t="shared" ca="1" si="23"/>
        <v>-0.14402790788434072</v>
      </c>
      <c r="BL59" s="78">
        <f t="shared" ca="1" si="41"/>
        <v>6.4770005325197184</v>
      </c>
      <c r="BM59" s="53">
        <f t="shared" ca="1" si="56"/>
        <v>-0.42032321537643025</v>
      </c>
      <c r="BN59" s="58">
        <f t="shared" ca="1" si="19"/>
        <v>0</v>
      </c>
      <c r="BO59" s="62">
        <f t="shared" ca="1" si="57"/>
        <v>6.6707793244966433</v>
      </c>
      <c r="BP59" s="63">
        <f t="shared" ca="1" si="43"/>
        <v>-0.61410200735335518</v>
      </c>
      <c r="BS59" s="55">
        <f>IF(CEIC!EX66="","",CEIC!EX66)</f>
        <v>6.2028388014585847</v>
      </c>
      <c r="BT59" s="58">
        <f t="shared" ca="1" si="24"/>
        <v>-0.48927312934746819</v>
      </c>
      <c r="BU59" s="61">
        <f t="shared" ca="1" si="25"/>
        <v>-0.3945219399288456</v>
      </c>
      <c r="BV59" s="107">
        <f t="shared" ca="1" si="44"/>
        <v>6.3356244948208857</v>
      </c>
      <c r="BW59" s="53">
        <f t="shared" ca="1" si="45"/>
        <v>-0.13278569336230106</v>
      </c>
      <c r="BX59" s="58">
        <f t="shared" ca="1" si="21"/>
        <v>-0.24918456109029402</v>
      </c>
      <c r="BY59" s="62">
        <f t="shared" ca="1" si="26"/>
        <v>6.539302408934156</v>
      </c>
      <c r="BZ59" s="53">
        <f t="shared" ca="1" si="27"/>
        <v>-0.33646360747557136</v>
      </c>
    </row>
    <row r="60" spans="1:89" x14ac:dyDescent="0.3">
      <c r="A60" s="57">
        <v>40026</v>
      </c>
      <c r="B60" s="58">
        <f>IF(CEIC!E75="","",CEIC!E75)</f>
        <v>5.2854122621564512</v>
      </c>
      <c r="C60" s="58">
        <f>IF(CEIC!F75="","",CEIC!F75)</f>
        <v>25.331355350271433</v>
      </c>
      <c r="D60" s="58">
        <f>IF(CEIC!G75="","",CEIC!G75)</f>
        <v>22.148125694654947</v>
      </c>
      <c r="E60" s="58">
        <f>IF(CEIC!H75="","",CEIC!H75)</f>
        <v>21.833361237844098</v>
      </c>
      <c r="F60" s="58">
        <f>IF(CEIC!I75="","",CEIC!I75)</f>
        <v>13.490061336478565</v>
      </c>
      <c r="G60" s="58">
        <f>IF(CEIC!J75="","",CEIC!J75)</f>
        <v>-3.5556181636523481</v>
      </c>
      <c r="H60" s="58">
        <f>IF(CEIC!K75="","",CEIC!K75)</f>
        <v>10.750471401634194</v>
      </c>
      <c r="I60" s="58" t="str">
        <f>IF(CEIC!L75="","",CEIC!L75)</f>
        <v/>
      </c>
      <c r="J60" s="58">
        <f>IF(CEIC!M75="","",CEIC!M75)</f>
        <v>89.791757681665942</v>
      </c>
      <c r="K60" s="58">
        <f>IF(CEIC!N75="","",CEIC!N75)</f>
        <v>-23.497547763706901</v>
      </c>
      <c r="L60" s="58">
        <f>IF(CEIC!O75="","",CEIC!O75)</f>
        <v>-33.035330756013735</v>
      </c>
      <c r="M60" s="103"/>
      <c r="N60" s="103"/>
      <c r="O60" s="59"/>
      <c r="Q60" s="58">
        <f t="shared" ca="1" si="46"/>
        <v>0.68548247989574185</v>
      </c>
      <c r="R60" s="58">
        <f t="shared" ca="1" si="47"/>
        <v>1.8678931772995331</v>
      </c>
      <c r="S60" s="58">
        <f t="shared" ca="1" si="48"/>
        <v>0.62406249409117864</v>
      </c>
      <c r="T60" s="58">
        <f t="shared" ca="1" si="49"/>
        <v>1.3471414226273717</v>
      </c>
      <c r="U60" s="58">
        <f t="shared" ca="1" si="50"/>
        <v>0.94404963241645068</v>
      </c>
      <c r="V60" s="58">
        <f t="shared" ca="1" si="51"/>
        <v>-1.6635201004172233</v>
      </c>
      <c r="W60" s="58">
        <f t="shared" ca="1" si="52"/>
        <v>0.47455730180874051</v>
      </c>
      <c r="X60" s="58"/>
      <c r="Y60" s="58">
        <f t="shared" ca="1" si="53"/>
        <v>2.7830859755915491</v>
      </c>
      <c r="Z60" s="58">
        <f t="shared" ca="1" si="54"/>
        <v>-1.8529870069533563</v>
      </c>
      <c r="AA60" s="58">
        <f t="shared" ca="1" si="55"/>
        <v>-1.8046709660403977</v>
      </c>
      <c r="AB60" s="58"/>
      <c r="AC60" s="58"/>
      <c r="AD60" s="60"/>
      <c r="AE60" s="57">
        <v>40026</v>
      </c>
      <c r="AF60" s="58">
        <f t="shared" ca="1" si="58"/>
        <v>-0.35632421120547225</v>
      </c>
      <c r="AG60" s="58">
        <f t="shared" ca="1" si="59"/>
        <v>1.7083274512362934</v>
      </c>
      <c r="AH60" s="58">
        <f t="shared" ca="1" si="60"/>
        <v>0.6897716904478588</v>
      </c>
      <c r="AI60" s="58">
        <f t="shared" ca="1" si="61"/>
        <v>1.0610095252732912</v>
      </c>
      <c r="AJ60" s="58">
        <f t="shared" ca="1" si="62"/>
        <v>1.2931872005301008</v>
      </c>
      <c r="AK60" s="58">
        <f t="shared" ca="1" si="63"/>
        <v>-1.1031667473157949</v>
      </c>
      <c r="AL60" s="58">
        <f t="shared" ca="1" si="64"/>
        <v>0.10809649368342396</v>
      </c>
      <c r="AM60" s="58"/>
      <c r="AN60" s="58">
        <f t="shared" ca="1" si="65"/>
        <v>0.94674381464542812</v>
      </c>
      <c r="AO60" s="58">
        <f t="shared" ca="1" si="66"/>
        <v>-2.0260307572529133</v>
      </c>
      <c r="AP60" s="58">
        <f t="shared" ca="1" si="67"/>
        <v>-1.5383377009522017</v>
      </c>
      <c r="AQ60" s="58"/>
      <c r="AR60" s="58"/>
      <c r="AT60" s="57">
        <v>43435</v>
      </c>
      <c r="AU60" s="58">
        <f>IF(CEIC!EN67="","",CEIC!EN67)</f>
        <v>5.6237725251720851</v>
      </c>
      <c r="AV60" s="58">
        <f t="shared" ca="1" si="22"/>
        <v>-0.77819764128446367</v>
      </c>
      <c r="AW60" s="57">
        <v>43435</v>
      </c>
      <c r="AX60" s="58">
        <f ca="1">AVERAGE(OFFSET(Q$5,3*ROWS(Q$5:Q60)-3,,3))</f>
        <v>0.23068997780464914</v>
      </c>
      <c r="AY60" s="58">
        <f ca="1">AVERAGE(OFFSET(R$5,3*ROWS(R$5:R60)-3,,3))</f>
        <v>-0.29873176033877707</v>
      </c>
      <c r="AZ60" s="58">
        <f ca="1">AVERAGE(OFFSET(S$5,3*ROWS(S$5:S60)-3,,3))</f>
        <v>-0.27693271456153284</v>
      </c>
      <c r="BA60" s="58">
        <f ca="1">AVERAGE(OFFSET(T$5,3*ROWS(T$5:T60)-3,,3))</f>
        <v>0.61816678606272213</v>
      </c>
      <c r="BB60" s="58">
        <f ca="1">AVERAGE(OFFSET(U$5,3*ROWS(U$5:U60)-3,,3))</f>
        <v>1.1332191111951129</v>
      </c>
      <c r="BC60" s="58">
        <f ca="1">AVERAGE(OFFSET(V$5,3*ROWS(V$5:V60)-3,,3))</f>
        <v>-0.76175052929780696</v>
      </c>
      <c r="BD60" s="58">
        <f ca="1">AVERAGE(OFFSET(W$5,3*ROWS(W$5:W60)-3,,3))</f>
        <v>0.2729395568647926</v>
      </c>
      <c r="BE60" s="58">
        <f ca="1">AVERAGE(OFFSET(X$5,3*ROWS(X$5:X60)-3,,3))</f>
        <v>0.43069835285882258</v>
      </c>
      <c r="BF60" s="58">
        <f ca="1">AVERAGE(OFFSET(Y$5,3*ROWS(Y$5:Y60)-3,,3))</f>
        <v>-0.35504990988414104</v>
      </c>
      <c r="BG60" s="58">
        <f ca="1">AVERAGE(OFFSET(Z$5,3*ROWS(Z$5:Z60)-3,,3))</f>
        <v>0.35834798323327482</v>
      </c>
      <c r="BH60" s="58">
        <f ca="1">AVERAGE(OFFSET(AA$5,3*ROWS(AA$5:AA60)-3,,3))</f>
        <v>0.49760563808509284</v>
      </c>
      <c r="BI60" s="58">
        <f ca="1">AVERAGE(OFFSET(AB$5,3*ROWS(AB$5:AB60)-3,,3))</f>
        <v>0.68848901797248196</v>
      </c>
      <c r="BJ60" s="58">
        <f ca="1">AVERAGE(OFFSET(AC$5,3*ROWS(AC$5:AC60)-3,,3))</f>
        <v>0.30968539298756226</v>
      </c>
      <c r="BK60" s="61">
        <f t="shared" ca="1" si="23"/>
        <v>-0.69827134294638527</v>
      </c>
      <c r="BL60" s="78">
        <f t="shared" ca="1" si="41"/>
        <v>5.7313073895372435</v>
      </c>
      <c r="BM60" s="53">
        <f t="shared" ca="1" si="56"/>
        <v>-0.10753486436515836</v>
      </c>
      <c r="BN60" s="58">
        <f t="shared" ca="1" si="19"/>
        <v>0</v>
      </c>
      <c r="BO60" s="62">
        <f t="shared" ca="1" si="57"/>
        <v>6.6707793244966433</v>
      </c>
      <c r="BP60" s="63">
        <f t="shared" ca="1" si="43"/>
        <v>-1.0470067993245582</v>
      </c>
      <c r="BS60" s="55">
        <f>IF(CEIC!EX67="","",CEIC!EX67)</f>
        <v>5.5880359917629834</v>
      </c>
      <c r="BT60" s="58">
        <f t="shared" ca="1" si="24"/>
        <v>-0.92797473944960007</v>
      </c>
      <c r="BU60" s="61">
        <f t="shared" ca="1" si="25"/>
        <v>-0.79105079982414406</v>
      </c>
      <c r="BV60" s="107">
        <f t="shared" ca="1" si="44"/>
        <v>5.7799231899356167</v>
      </c>
      <c r="BW60" s="53">
        <f t="shared" ca="1" si="45"/>
        <v>-0.19188719817263333</v>
      </c>
      <c r="BX60" s="58">
        <f t="shared" ca="1" si="21"/>
        <v>-0.50581748037269059</v>
      </c>
      <c r="BY60" s="62">
        <f t="shared" ca="1" si="26"/>
        <v>6.1796533075814839</v>
      </c>
      <c r="BZ60" s="53">
        <f t="shared" ca="1" si="27"/>
        <v>-0.59161731581850052</v>
      </c>
    </row>
    <row r="61" spans="1:89" x14ac:dyDescent="0.3">
      <c r="A61" s="57">
        <v>40057</v>
      </c>
      <c r="B61" s="58">
        <f>IF(CEIC!E76="","",CEIC!E76)</f>
        <v>1.6150740242261197</v>
      </c>
      <c r="C61" s="58">
        <f>IF(CEIC!F76="","",CEIC!F76)</f>
        <v>20.564796272835014</v>
      </c>
      <c r="D61" s="58">
        <f>IF(CEIC!G76="","",CEIC!G76)</f>
        <v>8.1152956106300387</v>
      </c>
      <c r="E61" s="58">
        <f>IF(CEIC!H76="","",CEIC!H76)</f>
        <v>6.9206857034378695</v>
      </c>
      <c r="F61" s="58">
        <f>IF(CEIC!I76="","",CEIC!I76)</f>
        <v>12.014127389734872</v>
      </c>
      <c r="G61" s="58">
        <f>IF(CEIC!J76="","",CEIC!J76)</f>
        <v>-3.2151668310442414</v>
      </c>
      <c r="H61" s="58">
        <f>IF(CEIC!K76="","",CEIC!K76)</f>
        <v>4.1075241803793494</v>
      </c>
      <c r="I61" s="58" t="str">
        <f>IF(CEIC!L76="","",CEIC!L76)</f>
        <v/>
      </c>
      <c r="J61" s="58">
        <f>IF(CEIC!M76="","",CEIC!M76)</f>
        <v>89.525469599321099</v>
      </c>
      <c r="K61" s="58">
        <f>IF(CEIC!N76="","",CEIC!N76)</f>
        <v>-7.3778746096990933</v>
      </c>
      <c r="L61" s="58">
        <f>IF(CEIC!O76="","",CEIC!O76)</f>
        <v>-30.860073805952652</v>
      </c>
      <c r="M61" s="103"/>
      <c r="N61" s="103"/>
      <c r="O61" s="59"/>
      <c r="Q61" s="58">
        <f t="shared" ca="1" si="46"/>
        <v>-0.38390475445709116</v>
      </c>
      <c r="R61" s="58">
        <f t="shared" ca="1" si="47"/>
        <v>1.5194749028527266</v>
      </c>
      <c r="S61" s="58">
        <f t="shared" ca="1" si="48"/>
        <v>-4.9783261758497017E-2</v>
      </c>
      <c r="T61" s="58">
        <f t="shared" ca="1" si="49"/>
        <v>0.36410721975906202</v>
      </c>
      <c r="U61" s="58">
        <f t="shared" ca="1" si="50"/>
        <v>0.4983060527945401</v>
      </c>
      <c r="V61" s="58">
        <f t="shared" ca="1" si="51"/>
        <v>-1.6090206263263729</v>
      </c>
      <c r="W61" s="58">
        <f t="shared" ca="1" si="52"/>
        <v>0.24247065861043679</v>
      </c>
      <c r="X61" s="58"/>
      <c r="Y61" s="58">
        <f t="shared" ca="1" si="53"/>
        <v>2.7736333129019788</v>
      </c>
      <c r="Z61" s="58">
        <f t="shared" ca="1" si="54"/>
        <v>-0.60553240638416606</v>
      </c>
      <c r="AA61" s="58">
        <f t="shared" ca="1" si="55"/>
        <v>-1.6839420845630966</v>
      </c>
      <c r="AB61" s="58"/>
      <c r="AC61" s="58"/>
      <c r="AD61" s="60"/>
      <c r="AE61" s="57">
        <v>40057</v>
      </c>
      <c r="AF61" s="58">
        <f t="shared" ca="1" si="58"/>
        <v>-2.2768197700037685E-2</v>
      </c>
      <c r="AG61" s="58">
        <f t="shared" ca="1" si="59"/>
        <v>1.8059323503162155</v>
      </c>
      <c r="AH61" s="58">
        <f t="shared" ca="1" si="60"/>
        <v>0.42895236593486225</v>
      </c>
      <c r="AI61" s="58">
        <f t="shared" ca="1" si="61"/>
        <v>0.91846632329865618</v>
      </c>
      <c r="AJ61" s="58">
        <f t="shared" ca="1" si="62"/>
        <v>1.0108758227053465</v>
      </c>
      <c r="AK61" s="58">
        <f t="shared" ca="1" si="63"/>
        <v>-1.443679638700293</v>
      </c>
      <c r="AL61" s="58">
        <f t="shared" ca="1" si="64"/>
        <v>0.33150634130116624</v>
      </c>
      <c r="AM61" s="58"/>
      <c r="AN61" s="58">
        <f t="shared" ca="1" si="65"/>
        <v>1.7382077420853825</v>
      </c>
      <c r="AO61" s="58">
        <f t="shared" ca="1" si="66"/>
        <v>-1.4666404377796969</v>
      </c>
      <c r="AP61" s="58">
        <f t="shared" ca="1" si="67"/>
        <v>-1.7325120988328646</v>
      </c>
      <c r="AQ61" s="58"/>
      <c r="AR61" s="58"/>
      <c r="AT61" s="57">
        <v>43525</v>
      </c>
      <c r="AU61" s="58">
        <f>IF(CEIC!EN68="","",CEIC!EN68)</f>
        <v>5.5501262161703622</v>
      </c>
      <c r="AV61" s="58">
        <f t="shared" ca="1" si="22"/>
        <v>-0.83293595243145924</v>
      </c>
      <c r="AW61" s="57">
        <v>43525</v>
      </c>
      <c r="AX61" s="58">
        <f ca="1">AVERAGE(OFFSET(Q$5,3*ROWS(Q$5:Q61)-3,,3))</f>
        <v>-0.42201967974110577</v>
      </c>
      <c r="AY61" s="58">
        <f ca="1">AVERAGE(OFFSET(R$5,3*ROWS(R$5:R61)-3,,3))</f>
        <v>-0.27860393130396582</v>
      </c>
      <c r="AZ61" s="58">
        <f ca="1">AVERAGE(OFFSET(S$5,3*ROWS(S$5:S61)-3,,3))</f>
        <v>-1.136974841230544</v>
      </c>
      <c r="BA61" s="58">
        <f ca="1">AVERAGE(OFFSET(T$5,3*ROWS(T$5:T61)-3,,3))</f>
        <v>-0.38188492903814425</v>
      </c>
      <c r="BB61" s="58">
        <f ca="1">AVERAGE(OFFSET(U$5,3*ROWS(U$5:U61)-3,,3))</f>
        <v>0.96727959419522236</v>
      </c>
      <c r="BC61" s="58">
        <f ca="1">AVERAGE(OFFSET(V$5,3*ROWS(V$5:V61)-3,,3))</f>
        <v>-0.85514012396062267</v>
      </c>
      <c r="BD61" s="58">
        <f ca="1">AVERAGE(OFFSET(W$5,3*ROWS(W$5:W61)-3,,3))</f>
        <v>6.7684241094626216E-2</v>
      </c>
      <c r="BE61" s="58">
        <f ca="1">AVERAGE(OFFSET(X$5,3*ROWS(X$5:X61)-3,,3))</f>
        <v>-0.19060526967338898</v>
      </c>
      <c r="BF61" s="58">
        <f ca="1">AVERAGE(OFFSET(Y$5,3*ROWS(Y$5:Y61)-3,,3))</f>
        <v>-0.65187883360832932</v>
      </c>
      <c r="BG61" s="58">
        <f ca="1">AVERAGE(OFFSET(Z$5,3*ROWS(Z$5:Z61)-3,,3))</f>
        <v>0.46392205578284235</v>
      </c>
      <c r="BH61" s="58">
        <f ca="1">AVERAGE(OFFSET(AA$5,3*ROWS(AA$5:AA61)-3,,3))</f>
        <v>4.0239205010187101E-2</v>
      </c>
      <c r="BI61" s="58">
        <f ca="1">AVERAGE(OFFSET(AB$5,3*ROWS(AB$5:AB61)-3,,3))</f>
        <v>8.3365284902031489E-2</v>
      </c>
      <c r="BJ61" s="58">
        <f ca="1">AVERAGE(OFFSET(AC$5,3*ROWS(AC$5:AC61)-3,,3))</f>
        <v>-5.6030274477455323E-2</v>
      </c>
      <c r="BK61" s="61">
        <f t="shared" ca="1" si="23"/>
        <v>-0.47010143772461477</v>
      </c>
      <c r="BL61" s="78">
        <f t="shared" ca="1" si="41"/>
        <v>6.0382929539937509</v>
      </c>
      <c r="BM61" s="53">
        <f t="shared" ca="1" si="56"/>
        <v>-0.48816673782338871</v>
      </c>
      <c r="BN61" s="58">
        <f t="shared" ca="1" si="19"/>
        <v>0</v>
      </c>
      <c r="BO61" s="62">
        <f t="shared" ca="1" si="57"/>
        <v>6.6707793244966433</v>
      </c>
      <c r="BP61" s="63">
        <f t="shared" ca="1" si="43"/>
        <v>-1.1206531083262812</v>
      </c>
      <c r="BS61" s="55">
        <f>IF(CEIC!EX68="","",CEIC!EX68)</f>
        <v>5.6692993499180488</v>
      </c>
      <c r="BT61" s="58">
        <f t="shared" ca="1" si="24"/>
        <v>-0.86998807201295558</v>
      </c>
      <c r="BU61" s="61">
        <f t="shared" ca="1" si="25"/>
        <v>-0.38907448248155579</v>
      </c>
      <c r="BV61" s="107">
        <f t="shared" ca="1" si="44"/>
        <v>6.3432586408262104</v>
      </c>
      <c r="BW61" s="53">
        <f t="shared" ca="1" si="45"/>
        <v>-0.67395929090816153</v>
      </c>
      <c r="BX61" s="58">
        <f t="shared" ca="1" si="21"/>
        <v>9.7098497148398466E-4</v>
      </c>
      <c r="BY61" s="62">
        <f t="shared" ca="1" si="26"/>
        <v>6.8898740253545157</v>
      </c>
      <c r="BZ61" s="53">
        <f t="shared" ca="1" si="27"/>
        <v>-1.2205746754364668</v>
      </c>
    </row>
    <row r="62" spans="1:89" x14ac:dyDescent="0.3">
      <c r="A62" s="57">
        <v>40087</v>
      </c>
      <c r="B62" s="58">
        <f>IF(CEIC!E77="","",CEIC!E77)</f>
        <v>2.3255813953488436</v>
      </c>
      <c r="C62" s="58">
        <f>IF(CEIC!F77="","",CEIC!F77)</f>
        <v>29.668564112541347</v>
      </c>
      <c r="D62" s="58">
        <f>IF(CEIC!G77="","",CEIC!G77)</f>
        <v>-10.943010524958794</v>
      </c>
      <c r="E62" s="58">
        <f>IF(CEIC!H77="","",CEIC!H77)</f>
        <v>13.692434934098227</v>
      </c>
      <c r="F62" s="58">
        <f>IF(CEIC!I77="","",CEIC!I77)</f>
        <v>9.3899497898738673</v>
      </c>
      <c r="G62" s="58">
        <f>IF(CEIC!J77="","",CEIC!J77)</f>
        <v>1.9634988322559572</v>
      </c>
      <c r="H62" s="58">
        <f>IF(CEIC!K77="","",CEIC!K77)</f>
        <v>47.449782759272082</v>
      </c>
      <c r="I62" s="58" t="str">
        <f>IF(CEIC!L77="","",CEIC!L77)</f>
        <v/>
      </c>
      <c r="J62" s="58">
        <f>IF(CEIC!M77="","",CEIC!M77)</f>
        <v>75.379931300093688</v>
      </c>
      <c r="K62" s="58">
        <f>IF(CEIC!N77="","",CEIC!N77)</f>
        <v>4.7782149630594217</v>
      </c>
      <c r="L62" s="58">
        <f>IF(CEIC!O77="","",CEIC!O77)</f>
        <v>0.25706145894941107</v>
      </c>
      <c r="M62" s="103"/>
      <c r="N62" s="103"/>
      <c r="O62" s="59"/>
      <c r="Q62" s="58">
        <f t="shared" ca="1" si="46"/>
        <v>-0.17689181359508499</v>
      </c>
      <c r="R62" s="58">
        <f t="shared" ca="1" si="47"/>
        <v>2.184927492476509</v>
      </c>
      <c r="S62" s="58">
        <f t="shared" ca="1" si="48"/>
        <v>-0.96494852965197897</v>
      </c>
      <c r="T62" s="58">
        <f t="shared" ca="1" si="49"/>
        <v>0.81049667493279764</v>
      </c>
      <c r="U62" s="58">
        <f t="shared" ca="1" si="50"/>
        <v>-0.29421607836612163</v>
      </c>
      <c r="V62" s="58">
        <f t="shared" ca="1" si="51"/>
        <v>-0.78001945021088503</v>
      </c>
      <c r="W62" s="58">
        <f t="shared" ca="1" si="52"/>
        <v>1.7567321704319825</v>
      </c>
      <c r="X62" s="58"/>
      <c r="Y62" s="58">
        <f t="shared" ca="1" si="53"/>
        <v>2.2714966760402673</v>
      </c>
      <c r="Z62" s="58">
        <f t="shared" ca="1" si="54"/>
        <v>0.33519199401712435</v>
      </c>
      <c r="AA62" s="58">
        <f t="shared" ca="1" si="55"/>
        <v>4.3089260034611852E-2</v>
      </c>
      <c r="AB62" s="58"/>
      <c r="AC62" s="58"/>
      <c r="AD62" s="60"/>
      <c r="AE62" s="57">
        <v>40087</v>
      </c>
      <c r="AF62" s="58">
        <f t="shared" ca="1" si="58"/>
        <v>4.1561970614521902E-2</v>
      </c>
      <c r="AG62" s="58">
        <f t="shared" ca="1" si="59"/>
        <v>1.8574318575429227</v>
      </c>
      <c r="AH62" s="58">
        <f t="shared" ca="1" si="60"/>
        <v>-0.13022309910643246</v>
      </c>
      <c r="AI62" s="58">
        <f t="shared" ca="1" si="61"/>
        <v>0.84058177243974386</v>
      </c>
      <c r="AJ62" s="58">
        <f t="shared" ca="1" si="62"/>
        <v>0.38271320228162303</v>
      </c>
      <c r="AK62" s="58">
        <f t="shared" ca="1" si="63"/>
        <v>-1.3508533923181603</v>
      </c>
      <c r="AL62" s="58">
        <f t="shared" ca="1" si="64"/>
        <v>0.82458671028371988</v>
      </c>
      <c r="AM62" s="58"/>
      <c r="AN62" s="58">
        <f t="shared" ca="1" si="65"/>
        <v>2.6094053215112649</v>
      </c>
      <c r="AO62" s="58">
        <f t="shared" ca="1" si="66"/>
        <v>-0.70777580644013272</v>
      </c>
      <c r="AP62" s="58">
        <f t="shared" ca="1" si="67"/>
        <v>-1.1485079301896275</v>
      </c>
      <c r="AQ62" s="58"/>
      <c r="AR62" s="58"/>
      <c r="AT62" s="57">
        <v>43617</v>
      </c>
      <c r="AU62" s="58">
        <f>IF(CEIC!EN69="","",CEIC!EN69)</f>
        <v>5.3926581686658066</v>
      </c>
      <c r="AV62" s="58">
        <f t="shared" ca="1" si="22"/>
        <v>-0.94997555831058866</v>
      </c>
      <c r="AW62" s="57">
        <v>43617</v>
      </c>
      <c r="AX62" s="58">
        <f ca="1">AVERAGE(OFFSET(Q$5,3*ROWS(Q$5:Q62)-3,,3))</f>
        <v>1.0799691092067484E-2</v>
      </c>
      <c r="AY62" s="58">
        <f ca="1">AVERAGE(OFFSET(R$5,3*ROWS(R$5:R62)-3,,3))</f>
        <v>-1.0696602770142574</v>
      </c>
      <c r="AZ62" s="58">
        <f ca="1">AVERAGE(OFFSET(S$5,3*ROWS(S$5:S62)-3,,3))</f>
        <v>-1.2046377465434854</v>
      </c>
      <c r="BA62" s="58">
        <f ca="1">AVERAGE(OFFSET(T$5,3*ROWS(T$5:T62)-3,,3))</f>
        <v>-0.50339258117238506</v>
      </c>
      <c r="BB62" s="58">
        <f ca="1">AVERAGE(OFFSET(U$5,3*ROWS(U$5:U62)-3,,3))</f>
        <v>0.49185955114681029</v>
      </c>
      <c r="BC62" s="58">
        <f ca="1">AVERAGE(OFFSET(V$5,3*ROWS(V$5:V62)-3,,3))</f>
        <v>-0.58082179187579075</v>
      </c>
      <c r="BD62" s="58">
        <f ca="1">AVERAGE(OFFSET(W$5,3*ROWS(W$5:W62)-3,,3))</f>
        <v>-0.3722566861770476</v>
      </c>
      <c r="BE62" s="58">
        <f ca="1">AVERAGE(OFFSET(X$5,3*ROWS(X$5:X62)-3,,3))</f>
        <v>-7.9397597527772566E-3</v>
      </c>
      <c r="BF62" s="58">
        <f ca="1">AVERAGE(OFFSET(Y$5,3*ROWS(Y$5:Y62)-3,,3))</f>
        <v>-0.12315964151023832</v>
      </c>
      <c r="BG62" s="58">
        <f ca="1">AVERAGE(OFFSET(Z$5,3*ROWS(Z$5:Z62)-3,,3))</f>
        <v>-0.14070358621733528</v>
      </c>
      <c r="BH62" s="58">
        <f ca="1">AVERAGE(OFFSET(AA$5,3*ROWS(AA$5:AA62)-3,,3))</f>
        <v>0.10249087741738472</v>
      </c>
      <c r="BI62" s="58">
        <f ca="1">AVERAGE(OFFSET(AB$5,3*ROWS(AB$5:AB62)-3,,3))</f>
        <v>0.33049288334505067</v>
      </c>
      <c r="BJ62" s="58">
        <f ca="1">AVERAGE(OFFSET(AC$5,3*ROWS(AC$5:AC62)-3,,3))</f>
        <v>0.41172193499566134</v>
      </c>
      <c r="BK62" s="61">
        <f t="shared" ca="1" si="23"/>
        <v>-0.63154540289855254</v>
      </c>
      <c r="BL62" s="78">
        <f t="shared" ca="1" si="41"/>
        <v>5.8210821578160212</v>
      </c>
      <c r="BM62" s="53">
        <f t="shared" ca="1" si="56"/>
        <v>-0.42842398915021462</v>
      </c>
      <c r="BN62" s="58">
        <f t="shared" ca="1" si="19"/>
        <v>0</v>
      </c>
      <c r="BO62" s="62">
        <f t="shared" ca="1" si="57"/>
        <v>6.6707793244966433</v>
      </c>
      <c r="BP62" s="63">
        <f t="shared" ca="1" si="43"/>
        <v>-1.2781211558308367</v>
      </c>
      <c r="BS62" s="55">
        <f>IF(CEIC!EX69="","",CEIC!EX69)</f>
        <v>5.6071883627627273</v>
      </c>
      <c r="BT62" s="58">
        <f t="shared" ca="1" si="24"/>
        <v>-0.91430828272175735</v>
      </c>
      <c r="BU62" s="61">
        <f t="shared" ca="1" si="25"/>
        <v>-0.55877216567883936</v>
      </c>
      <c r="BV62" s="107">
        <f t="shared" ca="1" si="44"/>
        <v>6.1054418422869139</v>
      </c>
      <c r="BW62" s="53">
        <f t="shared" ca="1" si="45"/>
        <v>-0.49825347952418664</v>
      </c>
      <c r="BX62" s="58">
        <f t="shared" ca="1" si="21"/>
        <v>-3.6206354741866231E-2</v>
      </c>
      <c r="BY62" s="62">
        <f t="shared" ca="1" si="26"/>
        <v>6.8377731613812687</v>
      </c>
      <c r="BZ62" s="53">
        <f t="shared" ca="1" si="27"/>
        <v>-1.2305847986185414</v>
      </c>
    </row>
    <row r="63" spans="1:89" x14ac:dyDescent="0.3">
      <c r="A63" s="57">
        <v>40118</v>
      </c>
      <c r="B63" s="58">
        <f>IF(CEIC!E78="","",CEIC!E78)</f>
        <v>6.2992125984252008</v>
      </c>
      <c r="C63" s="58">
        <f>IF(CEIC!F78="","",CEIC!F78)</f>
        <v>53.460494907112256</v>
      </c>
      <c r="D63" s="58">
        <f>IF(CEIC!G78="","",CEIC!G78)</f>
        <v>24.799721688039352</v>
      </c>
      <c r="E63" s="58">
        <f>IF(CEIC!H78="","",CEIC!H78)</f>
        <v>41.163299272333177</v>
      </c>
      <c r="F63" s="58">
        <f>IF(CEIC!I78="","",CEIC!I78)</f>
        <v>10.047022516280808</v>
      </c>
      <c r="G63" s="58">
        <f>IF(CEIC!J78="","",CEIC!J78)</f>
        <v>1.8509149248706467</v>
      </c>
      <c r="H63" s="58">
        <f>IF(CEIC!K78="","",CEIC!K78)</f>
        <v>95.511339323919557</v>
      </c>
      <c r="I63" s="58" t="str">
        <f>IF(CEIC!L78="","",CEIC!L78)</f>
        <v/>
      </c>
      <c r="J63" s="58">
        <f>IF(CEIC!M78="","",CEIC!M78)</f>
        <v>-19.885639837869139</v>
      </c>
      <c r="K63" s="58">
        <f>IF(CEIC!N78="","",CEIC!N78)</f>
        <v>33.766001092866823</v>
      </c>
      <c r="L63" s="58">
        <f>IF(CEIC!O78="","",CEIC!O78)</f>
        <v>6.4215222963019691</v>
      </c>
      <c r="M63" s="103"/>
      <c r="N63" s="103"/>
      <c r="O63" s="59"/>
      <c r="Q63" s="58">
        <f t="shared" ca="1" si="46"/>
        <v>0.98086265128826977</v>
      </c>
      <c r="R63" s="58">
        <f t="shared" ca="1" si="47"/>
        <v>3.9240318103989815</v>
      </c>
      <c r="S63" s="58">
        <f t="shared" ca="1" si="48"/>
        <v>0.7513901033953172</v>
      </c>
      <c r="T63" s="58">
        <f t="shared" ca="1" si="49"/>
        <v>2.6213587945125694</v>
      </c>
      <c r="U63" s="58">
        <f t="shared" ca="1" si="50"/>
        <v>-9.5774982958875626E-2</v>
      </c>
      <c r="V63" s="58">
        <f t="shared" ca="1" si="51"/>
        <v>-0.79804189029531059</v>
      </c>
      <c r="W63" s="58">
        <f t="shared" ca="1" si="52"/>
        <v>3.4358732140766688</v>
      </c>
      <c r="X63" s="58"/>
      <c r="Y63" s="58">
        <f t="shared" ca="1" si="53"/>
        <v>-1.1102292426219775</v>
      </c>
      <c r="Z63" s="58">
        <f t="shared" ca="1" si="54"/>
        <v>2.5784724143123317</v>
      </c>
      <c r="AA63" s="58">
        <f t="shared" ca="1" si="55"/>
        <v>0.38522284649817962</v>
      </c>
      <c r="AB63" s="58"/>
      <c r="AC63" s="58"/>
      <c r="AD63" s="60"/>
      <c r="AE63" s="57">
        <v>40118</v>
      </c>
      <c r="AF63" s="58">
        <f t="shared" ca="1" si="58"/>
        <v>0.14002202774536454</v>
      </c>
      <c r="AG63" s="58">
        <f t="shared" ca="1" si="59"/>
        <v>2.5428114019094057</v>
      </c>
      <c r="AH63" s="58">
        <f t="shared" ca="1" si="60"/>
        <v>-8.7780562671719631E-2</v>
      </c>
      <c r="AI63" s="58">
        <f t="shared" ca="1" si="61"/>
        <v>1.2653208964014764</v>
      </c>
      <c r="AJ63" s="58">
        <f t="shared" ca="1" si="62"/>
        <v>3.610499715651428E-2</v>
      </c>
      <c r="AK63" s="58">
        <f t="shared" ca="1" si="63"/>
        <v>-1.0623606556108562</v>
      </c>
      <c r="AL63" s="58">
        <f t="shared" ca="1" si="64"/>
        <v>1.8116920143730295</v>
      </c>
      <c r="AM63" s="58"/>
      <c r="AN63" s="58">
        <f t="shared" ca="1" si="65"/>
        <v>1.3116335821067564</v>
      </c>
      <c r="AO63" s="58">
        <f t="shared" ca="1" si="66"/>
        <v>0.76937733398176322</v>
      </c>
      <c r="AP63" s="58">
        <f t="shared" ca="1" si="67"/>
        <v>-0.41854332601010169</v>
      </c>
      <c r="AQ63" s="58"/>
      <c r="AR63" s="58"/>
      <c r="AT63" s="57">
        <v>43709</v>
      </c>
      <c r="AU63" s="58">
        <f>IF(CEIC!EN70="","",CEIC!EN70)</f>
        <v>4.8477104211200359</v>
      </c>
      <c r="AV63" s="58">
        <f t="shared" ca="1" si="22"/>
        <v>-1.3550130920085355</v>
      </c>
      <c r="AW63" s="57">
        <v>43709</v>
      </c>
      <c r="AX63" s="58">
        <f ca="1">AVERAGE(OFFSET(Q$5,3*ROWS(Q$5:Q63)-3,,3))</f>
        <v>-0.96462205937876766</v>
      </c>
      <c r="AY63" s="58">
        <f ca="1">AVERAGE(OFFSET(R$5,3*ROWS(R$5:R63)-3,,3))</f>
        <v>-1.6532781914372459</v>
      </c>
      <c r="AZ63" s="58">
        <f ca="1">AVERAGE(OFFSET(S$5,3*ROWS(S$5:S63)-3,,3))</f>
        <v>-1.2335820025449769</v>
      </c>
      <c r="BA63" s="58">
        <f ca="1">AVERAGE(OFFSET(T$5,3*ROWS(T$5:T63)-3,,3))</f>
        <v>-1.1895973638296218</v>
      </c>
      <c r="BB63" s="58">
        <f ca="1">AVERAGE(OFFSET(U$5,3*ROWS(U$5:U63)-3,,3))</f>
        <v>-0.11381995849495279</v>
      </c>
      <c r="BC63" s="58">
        <f ca="1">AVERAGE(OFFSET(V$5,3*ROWS(V$5:V63)-3,,3))</f>
        <v>-0.70905154555925698</v>
      </c>
      <c r="BD63" s="58">
        <f ca="1">AVERAGE(OFFSET(W$5,3*ROWS(W$5:W63)-3,,3))</f>
        <v>-1.0989132580861056</v>
      </c>
      <c r="BE63" s="58">
        <f ca="1">AVERAGE(OFFSET(X$5,3*ROWS(X$5:X63)-3,,3))</f>
        <v>6.5548740102104666E-2</v>
      </c>
      <c r="BF63" s="58">
        <f ca="1">AVERAGE(OFFSET(Y$5,3*ROWS(Y$5:Y63)-3,,3))</f>
        <v>0.48181317586758415</v>
      </c>
      <c r="BG63" s="58">
        <f ca="1">AVERAGE(OFFSET(Z$5,3*ROWS(Z$5:Z63)-3,,3))</f>
        <v>-0.31676852110624804</v>
      </c>
      <c r="BH63" s="58">
        <f ca="1">AVERAGE(OFFSET(AA$5,3*ROWS(AA$5:AA63)-3,,3))</f>
        <v>-0.59514588738818708</v>
      </c>
      <c r="BI63" s="58">
        <f ca="1">AVERAGE(OFFSET(AB$5,3*ROWS(AB$5:AB63)-3,,3))</f>
        <v>0.26058600459492332</v>
      </c>
      <c r="BJ63" s="58">
        <f ca="1">AVERAGE(OFFSET(AC$5,3*ROWS(AC$5:AC63)-3,,3))</f>
        <v>0.51393391025329327</v>
      </c>
      <c r="BK63" s="61">
        <f t="shared" ca="1" si="23"/>
        <v>-1.2265158239297775</v>
      </c>
      <c r="BL63" s="78">
        <f t="shared" ca="1" si="41"/>
        <v>5.020593897290726</v>
      </c>
      <c r="BM63" s="53">
        <f t="shared" ca="1" si="56"/>
        <v>-0.17288347617069011</v>
      </c>
      <c r="BN63" s="58">
        <f t="shared" ca="1" si="19"/>
        <v>0</v>
      </c>
      <c r="BO63" s="62">
        <f t="shared" ca="1" si="57"/>
        <v>6.6707793244966433</v>
      </c>
      <c r="BS63" s="55">
        <f>IF(CEIC!EX70="","",CEIC!EX70)</f>
        <v>5.0867103422460849</v>
      </c>
      <c r="BT63" s="58">
        <f t="shared" ca="1" si="24"/>
        <v>-1.2857030486898464</v>
      </c>
      <c r="BU63" s="61">
        <f t="shared" ca="1" si="25"/>
        <v>-1.0493468655609561</v>
      </c>
      <c r="BV63" s="107">
        <f t="shared" ca="1" si="44"/>
        <v>5.4179433309801368</v>
      </c>
      <c r="BW63" s="53">
        <f t="shared" ca="1" si="45"/>
        <v>-0.33123298873405194</v>
      </c>
      <c r="BX63" s="58">
        <f t="shared" ca="1" si="21"/>
        <v>0.20083555752173696</v>
      </c>
      <c r="BY63" s="62">
        <f t="shared" ca="1" si="26"/>
        <v>7.1699671408867323</v>
      </c>
    </row>
    <row r="64" spans="1:89" x14ac:dyDescent="0.3">
      <c r="A64" s="57">
        <v>40148</v>
      </c>
      <c r="B64" s="58">
        <f>IF(CEIC!E79="","",CEIC!E79)</f>
        <v>9.5077545515846165</v>
      </c>
      <c r="C64" s="58">
        <f>IF(CEIC!F79="","",CEIC!F79)</f>
        <v>47.856216503382868</v>
      </c>
      <c r="D64" s="58">
        <f>IF(CEIC!G79="","",CEIC!G79)</f>
        <v>42.559758339900185</v>
      </c>
      <c r="E64" s="58">
        <f>IF(CEIC!H79="","",CEIC!H79)</f>
        <v>65.64797534215586</v>
      </c>
      <c r="F64" s="58">
        <f>IF(CEIC!I79="","",CEIC!I79)</f>
        <v>11.040562537624385</v>
      </c>
      <c r="G64" s="58">
        <f>IF(CEIC!J79="","",CEIC!J79)</f>
        <v>15.334404686984925</v>
      </c>
      <c r="H64" s="58">
        <f>IF(CEIC!K79="","",CEIC!K79)</f>
        <v>162.79184559948666</v>
      </c>
      <c r="I64" s="58" t="str">
        <f>IF(CEIC!L79="","",CEIC!L79)</f>
        <v/>
      </c>
      <c r="J64" s="58">
        <f>IF(CEIC!M79="","",CEIC!M79)</f>
        <v>-20.125592941234306</v>
      </c>
      <c r="K64" s="58">
        <f>IF(CEIC!N79="","",CEIC!N79)</f>
        <v>23.378614921979018</v>
      </c>
      <c r="L64" s="58">
        <f>IF(CEIC!O79="","",CEIC!O79)</f>
        <v>45.204381100209204</v>
      </c>
      <c r="M64" s="103"/>
      <c r="N64" s="103"/>
      <c r="O64" s="59"/>
      <c r="Q64" s="58">
        <f t="shared" ca="1" si="46"/>
        <v>1.9157012364996946</v>
      </c>
      <c r="R64" s="58">
        <f t="shared" ca="1" si="47"/>
        <v>3.5143792750532801</v>
      </c>
      <c r="S64" s="58">
        <f t="shared" ca="1" si="48"/>
        <v>1.604213464750988</v>
      </c>
      <c r="T64" s="58">
        <f t="shared" ca="1" si="49"/>
        <v>4.2353732594055238</v>
      </c>
      <c r="U64" s="58">
        <f t="shared" ca="1" si="50"/>
        <v>0.204281863479539</v>
      </c>
      <c r="V64" s="58">
        <f t="shared" ca="1" si="51"/>
        <v>1.3603961317125828</v>
      </c>
      <c r="W64" s="58">
        <f t="shared" ca="1" si="52"/>
        <v>5.7864724788453472</v>
      </c>
      <c r="X64" s="58"/>
      <c r="Y64" s="58">
        <f t="shared" ca="1" si="53"/>
        <v>-1.1187470693585462</v>
      </c>
      <c r="Z64" s="58">
        <f t="shared" ca="1" si="54"/>
        <v>1.7746228236312018</v>
      </c>
      <c r="AA64" s="58">
        <f t="shared" ca="1" si="55"/>
        <v>2.5377093211449258</v>
      </c>
      <c r="AB64" s="58"/>
      <c r="AC64" s="58"/>
      <c r="AD64" s="60"/>
      <c r="AE64" s="57">
        <v>40148</v>
      </c>
      <c r="AF64" s="58">
        <f t="shared" ca="1" si="58"/>
        <v>0.90655735806429316</v>
      </c>
      <c r="AG64" s="58">
        <f t="shared" ca="1" si="59"/>
        <v>3.2077795259762567</v>
      </c>
      <c r="AH64" s="58">
        <f t="shared" ca="1" si="60"/>
        <v>0.46355167949810872</v>
      </c>
      <c r="AI64" s="58">
        <f t="shared" ca="1" si="61"/>
        <v>2.5557429096169635</v>
      </c>
      <c r="AJ64" s="58">
        <f t="shared" ca="1" si="62"/>
        <v>-6.1903065948486095E-2</v>
      </c>
      <c r="AK64" s="58">
        <f t="shared" ca="1" si="63"/>
        <v>-7.2555069597870947E-2</v>
      </c>
      <c r="AL64" s="58">
        <f t="shared" ca="1" si="64"/>
        <v>3.6596926211179994</v>
      </c>
      <c r="AM64" s="58"/>
      <c r="AN64" s="58">
        <f t="shared" ca="1" si="65"/>
        <v>1.4173454686581191E-2</v>
      </c>
      <c r="AO64" s="58">
        <f t="shared" ca="1" si="66"/>
        <v>1.5627624106535525</v>
      </c>
      <c r="AP64" s="58">
        <f t="shared" ca="1" si="67"/>
        <v>0.98867380922590575</v>
      </c>
      <c r="AQ64" s="58"/>
      <c r="AR64" s="58"/>
      <c r="AT64" s="57">
        <v>43800</v>
      </c>
      <c r="AU64" s="58">
        <f>IF(CEIC!EN71="","",CEIC!EN71)</f>
        <v>4.4823085509454437</v>
      </c>
      <c r="AV64" s="58">
        <f t="shared" ca="1" si="22"/>
        <v>-1.6266014653354723</v>
      </c>
      <c r="AW64" s="57">
        <v>43800</v>
      </c>
      <c r="AX64" s="58">
        <f ca="1">AVERAGE(OFFSET(Q$5,3*ROWS(Q$5:Q64)-3,,3))</f>
        <v>-1.2828344527539304</v>
      </c>
      <c r="AY64" s="58">
        <f ca="1">AVERAGE(OFFSET(R$5,3*ROWS(R$5:R64)-3,,3))</f>
        <v>9.7843374677763384E-2</v>
      </c>
      <c r="AZ64" s="58">
        <f ca="1">AVERAGE(OFFSET(S$5,3*ROWS(S$5:S64)-3,,3))</f>
        <v>-1.144365623155154</v>
      </c>
      <c r="BA64" s="58">
        <f ca="1">AVERAGE(OFFSET(T$5,3*ROWS(T$5:T64)-3,,3))</f>
        <v>-0.68092346166840301</v>
      </c>
      <c r="BB64" s="58">
        <f ca="1">AVERAGE(OFFSET(U$5,3*ROWS(U$5:U64)-3,,3))</f>
        <v>-0.74510709461613667</v>
      </c>
      <c r="BC64" s="58">
        <f ca="1">AVERAGE(OFFSET(V$5,3*ROWS(V$5:V64)-3,,3))</f>
        <v>-0.20136758856811407</v>
      </c>
      <c r="BD64" s="58">
        <f ca="1">AVERAGE(OFFSET(W$5,3*ROWS(W$5:W64)-3,,3))</f>
        <v>-0.5383810678552593</v>
      </c>
      <c r="BE64" s="58">
        <f ca="1">AVERAGE(OFFSET(X$5,3*ROWS(X$5:X64)-3,,3))</f>
        <v>2.1507604160606739</v>
      </c>
      <c r="BF64" s="58">
        <f ca="1">AVERAGE(OFFSET(Y$5,3*ROWS(Y$5:Y64)-3,,3))</f>
        <v>0.54626462905946072</v>
      </c>
      <c r="BG64" s="58">
        <f ca="1">AVERAGE(OFFSET(Z$5,3*ROWS(Z$5:Z64)-3,,3))</f>
        <v>-0.11116799763177364</v>
      </c>
      <c r="BH64" s="58">
        <f ca="1">AVERAGE(OFFSET(AA$5,3*ROWS(AA$5:AA64)-3,,3))</f>
        <v>-0.58570767217525388</v>
      </c>
      <c r="BI64" s="58">
        <f ca="1">AVERAGE(OFFSET(AB$5,3*ROWS(AB$5:AB64)-3,,3))</f>
        <v>0.21378340689607822</v>
      </c>
      <c r="BJ64" s="58">
        <f ca="1">AVERAGE(OFFSET(AC$5,3*ROWS(AC$5:AC64)-3,,3))</f>
        <v>0.2057529251421073</v>
      </c>
      <c r="BK64" s="61">
        <f t="shared" ca="1" si="23"/>
        <v>-0.90375790212573981</v>
      </c>
      <c r="BL64" s="78">
        <f t="shared" ca="1" si="41"/>
        <v>5.4548405728613663</v>
      </c>
      <c r="BM64" s="53">
        <f t="shared" ca="1" si="56"/>
        <v>-0.97253202191592258</v>
      </c>
      <c r="BN64" s="58">
        <f t="shared" ca="1" si="19"/>
        <v>0</v>
      </c>
      <c r="BO64" s="62">
        <f t="shared" ca="1" si="57"/>
        <v>6.6707793244966433</v>
      </c>
      <c r="BS64" s="55">
        <f>IF(CEIC!EX71="","",CEIC!EX71)</f>
        <v>4.7133836773344724</v>
      </c>
      <c r="BT64" s="58">
        <f t="shared" ca="1" si="24"/>
        <v>-1.5520957951248751</v>
      </c>
      <c r="BU64" s="61">
        <f t="shared" ca="1" si="25"/>
        <v>-1.0368817880989183</v>
      </c>
      <c r="BV64" s="107">
        <f t="shared" ca="1" si="44"/>
        <v>5.4354120716235776</v>
      </c>
      <c r="BW64" s="53">
        <f t="shared" ca="1" si="45"/>
        <v>-0.72202839428910526</v>
      </c>
      <c r="BX64" s="58">
        <f t="shared" ca="1" si="21"/>
        <v>-1.2684341570499407</v>
      </c>
      <c r="BY64" s="62">
        <f t="shared" ca="1" si="26"/>
        <v>5.1109112178664668</v>
      </c>
    </row>
    <row r="65" spans="1:82" x14ac:dyDescent="0.3">
      <c r="A65" s="57">
        <v>40179</v>
      </c>
      <c r="B65" s="58">
        <f>IF(CEIC!E80="","",CEIC!E80)</f>
        <v>13.296398891966756</v>
      </c>
      <c r="C65" s="58">
        <f>IF(CEIC!F80="","",CEIC!F80)</f>
        <v>42.322448363480838</v>
      </c>
      <c r="D65" s="58">
        <f>IF(CEIC!G80="","",CEIC!G80)</f>
        <v>45.295355168715453</v>
      </c>
      <c r="E65" s="58">
        <f>IF(CEIC!H80="","",CEIC!H80)</f>
        <v>41.466161878793343</v>
      </c>
      <c r="F65" s="58">
        <f>IF(CEIC!I80="","",CEIC!I80)</f>
        <v>14.343100428546112</v>
      </c>
      <c r="G65" s="58">
        <f>IF(CEIC!J80="","",CEIC!J80)</f>
        <v>18.161135904659805</v>
      </c>
      <c r="H65" s="58">
        <f>IF(CEIC!K80="","",CEIC!K80)</f>
        <v>133.26512598298828</v>
      </c>
      <c r="I65" s="58" t="str">
        <f>IF(CEIC!L80="","",CEIC!L80)</f>
        <v/>
      </c>
      <c r="J65" s="58">
        <f>IF(CEIC!M80="","",CEIC!M80)</f>
        <v>4.4101377853766444</v>
      </c>
      <c r="K65" s="58">
        <f>IF(CEIC!N80="","",CEIC!N80)</f>
        <v>20.888180899836819</v>
      </c>
      <c r="L65" s="58">
        <f>IF(CEIC!O80="","",CEIC!O80)</f>
        <v>38.614893406918945</v>
      </c>
      <c r="M65" s="103"/>
      <c r="N65" s="103"/>
      <c r="O65" s="59"/>
      <c r="Q65" s="58">
        <f t="shared" ca="1" si="46"/>
        <v>3.0195580558080932</v>
      </c>
      <c r="R65" s="58">
        <f t="shared" ca="1" si="47"/>
        <v>3.1098807856460442</v>
      </c>
      <c r="S65" s="58">
        <f t="shared" ca="1" si="48"/>
        <v>1.7355747298539921</v>
      </c>
      <c r="T65" s="58">
        <f t="shared" ca="1" si="49"/>
        <v>2.6413233072677276</v>
      </c>
      <c r="U65" s="58">
        <f t="shared" ca="1" si="50"/>
        <v>1.2016741008383047</v>
      </c>
      <c r="V65" s="58">
        <f t="shared" ca="1" si="51"/>
        <v>1.8128994706752857</v>
      </c>
      <c r="W65" s="58">
        <f t="shared" ca="1" si="52"/>
        <v>4.754888603163713</v>
      </c>
      <c r="X65" s="58"/>
      <c r="Y65" s="58">
        <f t="shared" ca="1" si="53"/>
        <v>-0.24778061694168205</v>
      </c>
      <c r="Z65" s="58">
        <f t="shared" ca="1" si="54"/>
        <v>1.5818953812907903</v>
      </c>
      <c r="AA65" s="58">
        <f t="shared" ca="1" si="55"/>
        <v>2.1719863298003705</v>
      </c>
      <c r="AB65" s="58"/>
      <c r="AC65" s="58"/>
      <c r="AD65" s="60"/>
      <c r="AE65" s="57">
        <v>40179</v>
      </c>
      <c r="AF65" s="58">
        <f t="shared" ca="1" si="58"/>
        <v>1.9720406478653525</v>
      </c>
      <c r="AG65" s="58">
        <f t="shared" ca="1" si="59"/>
        <v>3.5160972903661016</v>
      </c>
      <c r="AH65" s="58">
        <f t="shared" ca="1" si="60"/>
        <v>1.3637260993334326</v>
      </c>
      <c r="AI65" s="58">
        <f t="shared" ca="1" si="61"/>
        <v>3.1660184537286065</v>
      </c>
      <c r="AJ65" s="58">
        <f t="shared" ca="1" si="62"/>
        <v>0.43672699378632274</v>
      </c>
      <c r="AK65" s="58">
        <f t="shared" ca="1" si="63"/>
        <v>0.79175123736418607</v>
      </c>
      <c r="AL65" s="58">
        <f t="shared" ca="1" si="64"/>
        <v>4.6590780986952431</v>
      </c>
      <c r="AM65" s="58"/>
      <c r="AN65" s="58">
        <f t="shared" ca="1" si="65"/>
        <v>-0.82558564297406845</v>
      </c>
      <c r="AO65" s="58">
        <f t="shared" ca="1" si="66"/>
        <v>1.9783302064114412</v>
      </c>
      <c r="AP65" s="58">
        <f t="shared" ca="1" si="67"/>
        <v>1.6983061658144922</v>
      </c>
      <c r="AQ65" s="58"/>
      <c r="AR65" s="58"/>
      <c r="AT65" s="57">
        <v>43891</v>
      </c>
      <c r="AU65" s="71"/>
      <c r="AV65" s="71"/>
      <c r="AW65" s="57">
        <v>43891</v>
      </c>
      <c r="AX65" s="58">
        <f ca="1">AVERAGE(OFFSET(Q$5,3*ROWS(Q$5:Q65)-3,,3))</f>
        <v>-0.47796125159624508</v>
      </c>
      <c r="AY65" s="58">
        <f ca="1">AVERAGE(OFFSET(R$5,3*ROWS(R$5:R65)-3,,3))</f>
        <v>-1.4719649925891121</v>
      </c>
      <c r="AZ65" s="58">
        <f ca="1">AVERAGE(OFFSET(S$5,3*ROWS(S$5:S65)-3,,3))</f>
        <v>-1.3895401856104763</v>
      </c>
      <c r="BA65" s="58">
        <f ca="1">AVERAGE(OFFSET(T$5,3*ROWS(T$5:T65)-3,,3))</f>
        <v>-1.3982660709412666</v>
      </c>
      <c r="BB65" s="58">
        <f ca="1">AVERAGE(OFFSET(U$5,3*ROWS(U$5:U65)-3,,3))</f>
        <v>-0.92027748606496296</v>
      </c>
      <c r="BC65" s="58">
        <f ca="1">AVERAGE(OFFSET(V$5,3*ROWS(V$5:V65)-3,,3))</f>
        <v>-1.7791222597994949</v>
      </c>
      <c r="BD65" s="58">
        <f ca="1">AVERAGE(OFFSET(W$5,3*ROWS(W$5:W65)-3,,3))</f>
        <v>-1.4482963381873504</v>
      </c>
      <c r="BE65" s="58">
        <f ca="1">AVERAGE(OFFSET(X$5,3*ROWS(X$5:X65)-3,,3))</f>
        <v>3.2022321503734123E-2</v>
      </c>
      <c r="BF65" s="58">
        <f ca="1">AVERAGE(OFFSET(Y$5,3*ROWS(Y$5:Y65)-3,,3))</f>
        <v>-0.36140424447463554</v>
      </c>
      <c r="BG65" s="58">
        <f ca="1">AVERAGE(OFFSET(Z$5,3*ROWS(Z$5:Z65)-3,,3))</f>
        <v>-0.89371884422346159</v>
      </c>
      <c r="BH65" s="58">
        <f ca="1">AVERAGE(OFFSET(AA$5,3*ROWS(AA$5:AA65)-3,,3))</f>
        <v>-0.47051956387962873</v>
      </c>
      <c r="BI65" s="58">
        <f ca="1">AVERAGE(OFFSET(AB$5,3*ROWS(AB$5:AB65)-3,,3))</f>
        <v>-0.19069779272383691</v>
      </c>
      <c r="BJ65" s="58">
        <f ca="1">AVERAGE(OFFSET(AC$5,3*ROWS(AC$5:AC65)-3,,3))</f>
        <v>-7.887562462846924E-2</v>
      </c>
      <c r="BK65" s="61">
        <f t="shared" ca="1" si="23"/>
        <v>-1.9567736542151219</v>
      </c>
      <c r="BL65" s="78">
        <f t="shared" ca="1" si="41"/>
        <v>4.0380865328289683</v>
      </c>
      <c r="BM65" s="53"/>
      <c r="BS65" s="55"/>
      <c r="BT65" s="58"/>
      <c r="BU65" s="61">
        <f t="shared" ca="1" si="25"/>
        <v>-2.1841822178957857</v>
      </c>
      <c r="BV65" s="107">
        <f t="shared" ref="BV65" ca="1" si="68">BS$2+$BS$3*BU65</f>
        <v>3.8275685817401621</v>
      </c>
      <c r="BW65" s="53"/>
    </row>
    <row r="66" spans="1:82" x14ac:dyDescent="0.3">
      <c r="A66" s="57">
        <v>40210</v>
      </c>
      <c r="B66" s="58">
        <f>IF(CEIC!E81="","",CEIC!E81)</f>
        <v>13.718411552346559</v>
      </c>
      <c r="C66" s="58">
        <f>IF(CEIC!F81="","",CEIC!F81)</f>
        <v>35.040596346328826</v>
      </c>
      <c r="D66" s="58">
        <f>IF(CEIC!G81="","",CEIC!G81)</f>
        <v>45.567386316842168</v>
      </c>
      <c r="E66" s="58">
        <f>IF(CEIC!H81="","",CEIC!H81)</f>
        <v>32.309600674855574</v>
      </c>
      <c r="F66" s="58">
        <f>IF(CEIC!I81="","",CEIC!I81)</f>
        <v>15.359556618246653</v>
      </c>
      <c r="G66" s="58">
        <f>IF(CEIC!J81="","",CEIC!J81)</f>
        <v>12.73308601494119</v>
      </c>
      <c r="H66" s="58">
        <f>IF(CEIC!K81="","",CEIC!K81)</f>
        <v>88.61874772919947</v>
      </c>
      <c r="I66" s="58" t="str">
        <f>IF(CEIC!L81="","",CEIC!L81)</f>
        <v/>
      </c>
      <c r="J66" s="58">
        <f>IF(CEIC!M81="","",CEIC!M81)</f>
        <v>-9.9489136700657959</v>
      </c>
      <c r="K66" s="58">
        <f>IF(CEIC!N81="","",CEIC!N81)</f>
        <v>31.964089808975881</v>
      </c>
      <c r="L66" s="58">
        <f>IF(CEIC!O81="","",CEIC!O81)</f>
        <v>73.705036448858721</v>
      </c>
      <c r="M66" s="103"/>
      <c r="N66" s="103"/>
      <c r="O66" s="59"/>
      <c r="Q66" s="58">
        <f t="shared" ca="1" si="46"/>
        <v>3.142515375403772</v>
      </c>
      <c r="R66" s="58">
        <f t="shared" ca="1" si="47"/>
        <v>2.5776036705667034</v>
      </c>
      <c r="S66" s="58">
        <f t="shared" ca="1" si="48"/>
        <v>1.7486374572957486</v>
      </c>
      <c r="T66" s="58">
        <f t="shared" ca="1" si="49"/>
        <v>2.0377285449891254</v>
      </c>
      <c r="U66" s="58">
        <f t="shared" ca="1" si="50"/>
        <v>1.5086518091060637</v>
      </c>
      <c r="V66" s="58">
        <f t="shared" ca="1" si="51"/>
        <v>0.94397684945268723</v>
      </c>
      <c r="W66" s="58">
        <f t="shared" ca="1" si="52"/>
        <v>3.1950646703873438</v>
      </c>
      <c r="X66" s="58"/>
      <c r="Y66" s="58">
        <f t="shared" ca="1" si="53"/>
        <v>-0.75749651843932464</v>
      </c>
      <c r="Z66" s="58">
        <f t="shared" ca="1" si="54"/>
        <v>2.4390277432304979</v>
      </c>
      <c r="AA66" s="58">
        <f t="shared" ca="1" si="55"/>
        <v>4.1195234794749975</v>
      </c>
      <c r="AB66" s="58"/>
      <c r="AC66" s="58"/>
      <c r="AD66" s="60"/>
      <c r="AE66" s="57">
        <v>40210</v>
      </c>
      <c r="AF66" s="58">
        <f t="shared" ca="1" si="58"/>
        <v>2.6925915559038534</v>
      </c>
      <c r="AG66" s="58">
        <f t="shared" ca="1" si="59"/>
        <v>3.0672879104220088</v>
      </c>
      <c r="AH66" s="58">
        <f t="shared" ca="1" si="60"/>
        <v>1.6961418839669096</v>
      </c>
      <c r="AI66" s="58">
        <f t="shared" ca="1" si="61"/>
        <v>2.9714750372207921</v>
      </c>
      <c r="AJ66" s="58">
        <f t="shared" ca="1" si="62"/>
        <v>0.97153592447463577</v>
      </c>
      <c r="AK66" s="58">
        <f t="shared" ca="1" si="63"/>
        <v>1.3724241506135186</v>
      </c>
      <c r="AL66" s="58">
        <f t="shared" ca="1" si="64"/>
        <v>4.5788085841321351</v>
      </c>
      <c r="AM66" s="58"/>
      <c r="AN66" s="58">
        <f t="shared" ca="1" si="65"/>
        <v>-0.70800806824651763</v>
      </c>
      <c r="AO66" s="58">
        <f t="shared" ca="1" si="66"/>
        <v>1.9318486493841636</v>
      </c>
      <c r="AP66" s="58">
        <f t="shared" ca="1" si="67"/>
        <v>2.9430730434734311</v>
      </c>
      <c r="AQ66" s="58"/>
      <c r="AR66" s="58"/>
      <c r="AT66" s="57">
        <v>43983</v>
      </c>
      <c r="AW66" s="57">
        <v>43983</v>
      </c>
      <c r="AX66" s="58">
        <f ca="1">AVERAGE(OFFSET(Q$5,3*ROWS(Q$5:Q66)-3,,3))</f>
        <v>-2.1668754298605823</v>
      </c>
      <c r="AY66" s="58">
        <f ca="1">AVERAGE(OFFSET(R$5,3*ROWS(R$5:R66)-3,,3))</f>
        <v>-3.0815478374104557</v>
      </c>
      <c r="AZ66" s="58">
        <f ca="1">AVERAGE(OFFSET(S$5,3*ROWS(S$5:S66)-3,,3))</f>
        <v>-2.7684885570351105</v>
      </c>
      <c r="BA66" s="58">
        <f ca="1">AVERAGE(OFFSET(T$5,3*ROWS(T$5:T66)-3,,3))</f>
        <v>-3.2609575363555798</v>
      </c>
      <c r="BB66" s="58">
        <f ca="1">AVERAGE(OFFSET(U$5,3*ROWS(U$5:U66)-3,,3))</f>
        <v>-1.8711354492750452</v>
      </c>
      <c r="BC66" s="58">
        <f ca="1">AVERAGE(OFFSET(V$5,3*ROWS(V$5:V66)-3,,3))</f>
        <v>-2.1084548826670422</v>
      </c>
      <c r="BD66" s="58">
        <f ca="1">AVERAGE(OFFSET(W$5,3*ROWS(W$5:W66)-3,,3))</f>
        <v>-3.3880138660708159</v>
      </c>
      <c r="BE66" s="58">
        <f ca="1">AVERAGE(OFFSET(X$5,3*ROWS(X$5:X66)-3,,3))</f>
        <v>-2.916373020418794E-2</v>
      </c>
      <c r="BF66" s="58">
        <f ca="1">AVERAGE(OFFSET(Y$5,3*ROWS(Y$5:Y66)-3,,3))</f>
        <v>0.1054350648794246</v>
      </c>
      <c r="BG66" s="58">
        <f ca="1">AVERAGE(OFFSET(Z$5,3*ROWS(Z$5:Z66)-3,,3))</f>
        <v>-2.3070026197727804</v>
      </c>
      <c r="BH66" s="58">
        <f ca="1">AVERAGE(OFFSET(AA$5,3*ROWS(AA$5:AA66)-3,,3))</f>
        <v>-2.1880803309290231</v>
      </c>
      <c r="BI66" s="58">
        <f ca="1">AVERAGE(OFFSET(AB$5,3*ROWS(AB$5:AB66)-3,,3))</f>
        <v>-2.1959595852739024</v>
      </c>
      <c r="BJ66" s="58">
        <f ca="1">AVERAGE(OFFSET(AC$5,3*ROWS(AC$5:AC66)-3,,3))</f>
        <v>-2.2578912226885408</v>
      </c>
      <c r="BK66" s="61">
        <f t="shared" ref="BK66" ca="1" si="69">$CD$5*BJ66+$CE$5*BI66+$CF$5*BH66+$CG$5*BG66+$CH$5*BF66+$CI$5*BE66+$CJ$5*BD66+$CK$5*BC66+$CL$5*BB66+$CM$5*BA66+$CN$5*AZ66+$CO$5*AY66+$CP$5*AX66</f>
        <v>-2.4808734304247295</v>
      </c>
      <c r="BL66" s="78">
        <f t="shared" ref="BL66" ca="1" si="70">AU$2+$AU$3*BK66</f>
        <v>3.3329494312692471</v>
      </c>
      <c r="BM66" s="52"/>
      <c r="BN66" s="52"/>
      <c r="BO66" s="52"/>
      <c r="BP66" s="52"/>
      <c r="BU66" s="61">
        <f t="shared" ref="BU66" ca="1" si="71">$DE$5*BJ66+$DF$5*BI66+$DG$5*BH66+$DH$5*BG66+$DI$5*BF66+$DJ$5*BE66+$DK$5*BD66+$DL$5*BC66+$DM$5*BB66+$DN$5*BA66+$DO$5*AZ66+$DP$5*AY66+$DQ$5*AX66</f>
        <v>-2.9039208748950958</v>
      </c>
      <c r="BV66" s="107">
        <f t="shared" ref="BV66" ca="1" si="72">BS$2+$BS$3*BU66</f>
        <v>2.8189163717181867</v>
      </c>
    </row>
    <row r="67" spans="1:82" x14ac:dyDescent="0.3">
      <c r="A67" s="57">
        <v>40238</v>
      </c>
      <c r="B67" s="58">
        <f>IF(CEIC!E82="","",CEIC!E82)</f>
        <v>14.983713355048867</v>
      </c>
      <c r="C67" s="58">
        <f>IF(CEIC!F82="","",CEIC!F82)</f>
        <v>20.603684435396719</v>
      </c>
      <c r="D67" s="58">
        <f>IF(CEIC!G82="","",CEIC!G82)</f>
        <v>79.742146480377329</v>
      </c>
      <c r="E67" s="58">
        <f>IF(CEIC!H82="","",CEIC!H82)</f>
        <v>36.324394718096151</v>
      </c>
      <c r="F67" s="58">
        <f>IF(CEIC!I82="","",CEIC!I82)</f>
        <v>16.294438689095532</v>
      </c>
      <c r="G67" s="58">
        <f>IF(CEIC!J82="","",CEIC!J82)</f>
        <v>15.85524202487434</v>
      </c>
      <c r="H67" s="58">
        <f>IF(CEIC!K82="","",CEIC!K82)</f>
        <v>63.776458729980959</v>
      </c>
      <c r="I67" s="58" t="str">
        <f>IF(CEIC!L82="","",CEIC!L82)</f>
        <v/>
      </c>
      <c r="J67" s="58">
        <f>IF(CEIC!M82="","",CEIC!M82)</f>
        <v>18.582642162769215</v>
      </c>
      <c r="K67" s="58">
        <f>IF(CEIC!N82="","",CEIC!N82)</f>
        <v>56.810386875498395</v>
      </c>
      <c r="L67" s="58">
        <f>IF(CEIC!O82="","",CEIC!O82)</f>
        <v>78.51186387573361</v>
      </c>
      <c r="M67" s="103"/>
      <c r="N67" s="103"/>
      <c r="O67" s="59"/>
      <c r="Q67" s="58">
        <f t="shared" ca="1" si="46"/>
        <v>3.5111728417457493</v>
      </c>
      <c r="R67" s="58">
        <f t="shared" ca="1" si="47"/>
        <v>1.5223174872571232</v>
      </c>
      <c r="S67" s="58">
        <f t="shared" ca="1" si="48"/>
        <v>3.3896832731069577</v>
      </c>
      <c r="T67" s="58">
        <f t="shared" ca="1" si="49"/>
        <v>2.3023812461675113</v>
      </c>
      <c r="U67" s="58">
        <f t="shared" ca="1" si="50"/>
        <v>1.7909934963502083</v>
      </c>
      <c r="V67" s="58">
        <f t="shared" ca="1" si="51"/>
        <v>1.4437718106514754</v>
      </c>
      <c r="W67" s="58">
        <f t="shared" ca="1" si="52"/>
        <v>2.3271421547992004</v>
      </c>
      <c r="X67" s="58"/>
      <c r="Y67" s="58">
        <f t="shared" ca="1" si="53"/>
        <v>0.25531325855688941</v>
      </c>
      <c r="Z67" s="58">
        <f t="shared" ca="1" si="54"/>
        <v>4.3618103757701743</v>
      </c>
      <c r="AA67" s="58">
        <f t="shared" ca="1" si="55"/>
        <v>4.3863070880435036</v>
      </c>
      <c r="AB67" s="58"/>
      <c r="AC67" s="58"/>
      <c r="AD67" s="60"/>
      <c r="AE67" s="57">
        <v>40238</v>
      </c>
      <c r="AF67" s="58">
        <f t="shared" ca="1" si="58"/>
        <v>3.2244154243192047</v>
      </c>
      <c r="AG67" s="58">
        <f t="shared" ca="1" si="59"/>
        <v>2.4032673144899568</v>
      </c>
      <c r="AH67" s="58">
        <f t="shared" ca="1" si="60"/>
        <v>2.2912984867522326</v>
      </c>
      <c r="AI67" s="58">
        <f t="shared" ca="1" si="61"/>
        <v>2.327144366141455</v>
      </c>
      <c r="AJ67" s="58">
        <f t="shared" ca="1" si="62"/>
        <v>1.5004398020981924</v>
      </c>
      <c r="AK67" s="58">
        <f t="shared" ca="1" si="63"/>
        <v>1.4002160435931497</v>
      </c>
      <c r="AL67" s="58">
        <f t="shared" ca="1" si="64"/>
        <v>3.4256984761167524</v>
      </c>
      <c r="AM67" s="58"/>
      <c r="AN67" s="58">
        <f t="shared" ca="1" si="65"/>
        <v>-0.24998795894137241</v>
      </c>
      <c r="AO67" s="58">
        <f t="shared" ca="1" si="66"/>
        <v>2.7942445000971539</v>
      </c>
      <c r="AP67" s="58">
        <f t="shared" ca="1" si="67"/>
        <v>3.5592722991062904</v>
      </c>
      <c r="AQ67" s="58"/>
      <c r="AR67" s="58"/>
      <c r="AT67" s="72"/>
      <c r="AW67" s="72"/>
      <c r="AX67" s="64"/>
      <c r="AY67" s="64"/>
      <c r="AZ67" s="64"/>
      <c r="BA67" s="64"/>
      <c r="BB67" s="64"/>
      <c r="BC67" s="64"/>
      <c r="BD67" s="64"/>
      <c r="BE67" s="64"/>
      <c r="BF67" s="64"/>
      <c r="BG67" s="64"/>
      <c r="BH67" s="64"/>
      <c r="BI67" s="64"/>
      <c r="BJ67" s="64"/>
      <c r="BK67" s="67"/>
      <c r="BL67" s="55"/>
      <c r="BM67" s="52"/>
      <c r="BN67" s="52"/>
      <c r="BO67" s="52"/>
      <c r="BP67" s="52"/>
      <c r="BU67" s="67"/>
      <c r="BV67" s="55"/>
    </row>
    <row r="68" spans="1:82" x14ac:dyDescent="0.3">
      <c r="A68" s="57">
        <v>40269</v>
      </c>
      <c r="B68" s="58">
        <f>IF(CEIC!E83="","",CEIC!E83)</f>
        <v>13.037249283667625</v>
      </c>
      <c r="C68" s="58">
        <f>IF(CEIC!F83="","",CEIC!F83)</f>
        <v>32.958878448197723</v>
      </c>
      <c r="D68" s="58">
        <f>IF(CEIC!G83="","",CEIC!G83)</f>
        <v>23.842027787300115</v>
      </c>
      <c r="E68" s="58">
        <f>IF(CEIC!H83="","",CEIC!H83)</f>
        <v>24.867033357612929</v>
      </c>
      <c r="F68" s="58">
        <f>IF(CEIC!I83="","",CEIC!I83)</f>
        <v>16.606430214590887</v>
      </c>
      <c r="G68" s="58">
        <f>IF(CEIC!J83="","",CEIC!J83)</f>
        <v>7.0241465828787151</v>
      </c>
      <c r="H68" s="58">
        <f>IF(CEIC!K83="","",CEIC!K83)</f>
        <v>68.244851331196656</v>
      </c>
      <c r="I68" s="58" t="str">
        <f>IF(CEIC!L83="","",CEIC!L83)</f>
        <v/>
      </c>
      <c r="J68" s="58">
        <f>IF(CEIC!M83="","",CEIC!M83)</f>
        <v>-2.0681602279923994</v>
      </c>
      <c r="K68" s="58">
        <f>IF(CEIC!N83="","",CEIC!N83)</f>
        <v>45.395448752374598</v>
      </c>
      <c r="L68" s="58">
        <f>IF(CEIC!O83="","",CEIC!O83)</f>
        <v>63.773286385704765</v>
      </c>
      <c r="M68" s="103"/>
      <c r="N68" s="103"/>
      <c r="O68" s="59"/>
      <c r="Q68" s="58">
        <f t="shared" ca="1" si="46"/>
        <v>2.9440524034846449</v>
      </c>
      <c r="R68" s="58">
        <f t="shared" ca="1" si="47"/>
        <v>2.4254376014655601</v>
      </c>
      <c r="S68" s="58">
        <f t="shared" ca="1" si="48"/>
        <v>0.7054023755776111</v>
      </c>
      <c r="T68" s="58">
        <f t="shared" ca="1" si="49"/>
        <v>1.5471191829655675</v>
      </c>
      <c r="U68" s="58">
        <f t="shared" ca="1" si="50"/>
        <v>1.8852173738433859</v>
      </c>
      <c r="V68" s="58">
        <f t="shared" ca="1" si="51"/>
        <v>3.0089409857703451E-2</v>
      </c>
      <c r="W68" s="58">
        <f t="shared" ca="1" si="52"/>
        <v>2.4832557298085152</v>
      </c>
      <c r="X68" s="58"/>
      <c r="Y68" s="58">
        <f t="shared" ca="1" si="53"/>
        <v>-0.4777464696514872</v>
      </c>
      <c r="Z68" s="58">
        <f t="shared" ca="1" si="54"/>
        <v>3.4784415294630735</v>
      </c>
      <c r="AA68" s="58">
        <f t="shared" ca="1" si="55"/>
        <v>3.5683016680917401</v>
      </c>
      <c r="AB68" s="58"/>
      <c r="AC68" s="58"/>
      <c r="AD68" s="60"/>
      <c r="AE68" s="57">
        <v>40269</v>
      </c>
      <c r="AF68" s="58">
        <f t="shared" ca="1" si="58"/>
        <v>3.1992468735447219</v>
      </c>
      <c r="AG68" s="58">
        <f t="shared" ca="1" si="59"/>
        <v>2.1751195864297959</v>
      </c>
      <c r="AH68" s="58">
        <f t="shared" ca="1" si="60"/>
        <v>1.9479077019934392</v>
      </c>
      <c r="AI68" s="58">
        <f t="shared" ca="1" si="61"/>
        <v>1.9624096580407349</v>
      </c>
      <c r="AJ68" s="58">
        <f t="shared" ca="1" si="62"/>
        <v>1.7282875597665524</v>
      </c>
      <c r="AK68" s="58">
        <f t="shared" ca="1" si="63"/>
        <v>0.80594602332062204</v>
      </c>
      <c r="AL68" s="58">
        <f t="shared" ca="1" si="64"/>
        <v>2.6684875183316863</v>
      </c>
      <c r="AM68" s="58"/>
      <c r="AN68" s="58">
        <f t="shared" ca="1" si="65"/>
        <v>-0.32664324317797416</v>
      </c>
      <c r="AO68" s="58">
        <f t="shared" ca="1" si="66"/>
        <v>3.4264265494879154</v>
      </c>
      <c r="AP68" s="58">
        <f t="shared" ca="1" si="67"/>
        <v>4.0247107452034134</v>
      </c>
      <c r="AQ68" s="58"/>
      <c r="AR68" s="58"/>
      <c r="AT68" s="72"/>
      <c r="AW68" s="72"/>
      <c r="AX68" s="64"/>
      <c r="AY68" s="64"/>
      <c r="AZ68" s="64"/>
      <c r="BA68" s="64"/>
      <c r="BB68" s="64"/>
      <c r="BC68" s="64"/>
      <c r="BD68" s="64"/>
      <c r="BE68" s="64"/>
      <c r="BF68" s="64"/>
      <c r="BG68" s="64"/>
      <c r="BH68" s="64"/>
      <c r="BI68" s="64"/>
      <c r="BJ68" s="64"/>
      <c r="BK68" s="67"/>
      <c r="BL68" s="55"/>
      <c r="BM68" s="52"/>
      <c r="BN68" s="52"/>
      <c r="BO68" s="52"/>
      <c r="BP68" s="52"/>
      <c r="BU68" s="67"/>
      <c r="BV68" s="55"/>
    </row>
    <row r="69" spans="1:82" x14ac:dyDescent="0.3">
      <c r="A69" s="57">
        <v>40299</v>
      </c>
      <c r="B69" s="58">
        <f>IF(CEIC!E84="","",CEIC!E84)</f>
        <v>8.454608454608449</v>
      </c>
      <c r="C69" s="58">
        <f>IF(CEIC!F84="","",CEIC!F84)</f>
        <v>30.959931659138253</v>
      </c>
      <c r="D69" s="58">
        <f>IF(CEIC!G84="","",CEIC!G84)</f>
        <v>46.305346985210463</v>
      </c>
      <c r="E69" s="58">
        <f>IF(CEIC!H84="","",CEIC!H84)</f>
        <v>28.592849802486214</v>
      </c>
      <c r="F69" s="58">
        <f>IF(CEIC!I84="","",CEIC!I84)</f>
        <v>17.8019311265761</v>
      </c>
      <c r="G69" s="58">
        <f>IF(CEIC!J84="","",CEIC!J84)</f>
        <v>8.8156941900433505</v>
      </c>
      <c r="H69" s="58">
        <f>IF(CEIC!K84="","",CEIC!K84)</f>
        <v>61.21541950113378</v>
      </c>
      <c r="I69" s="58" t="str">
        <f>IF(CEIC!L84="","",CEIC!L84)</f>
        <v/>
      </c>
      <c r="J69" s="58">
        <f>IF(CEIC!M84="","",CEIC!M84)</f>
        <v>24.531697341513304</v>
      </c>
      <c r="K69" s="58">
        <f>IF(CEIC!N84="","",CEIC!N84)</f>
        <v>40.315836479519348</v>
      </c>
      <c r="L69" s="58">
        <f>IF(CEIC!O84="","",CEIC!O84)</f>
        <v>48.465293166437071</v>
      </c>
      <c r="M69" s="103"/>
      <c r="N69" s="103"/>
      <c r="O69" s="59"/>
      <c r="Q69" s="58">
        <f t="shared" ref="Q69:Q100" ca="1" si="73">(B69-B$2)/B$3</f>
        <v>1.6088573112243256</v>
      </c>
      <c r="R69" s="58">
        <f t="shared" ref="R69:R100" ca="1" si="74">(C69-C$2)/C$3</f>
        <v>2.2793218018624501</v>
      </c>
      <c r="S69" s="58">
        <f t="shared" ref="S69:S100" ca="1" si="75">(D69-D$2)/D$3</f>
        <v>1.7840737635423454</v>
      </c>
      <c r="T69" s="58">
        <f t="shared" ref="T69:T100" ca="1" si="76">(E69-E$2)/E$3</f>
        <v>1.7927226623995136</v>
      </c>
      <c r="U69" s="58">
        <f t="shared" ref="U69:U100" ca="1" si="77">(F69-F$2)/F$3</f>
        <v>2.2462679866606057</v>
      </c>
      <c r="V69" s="58">
        <f t="shared" ref="V69:V100" ca="1" si="78">(G69-G$2)/G$3</f>
        <v>0.31688048114302436</v>
      </c>
      <c r="W69" s="58">
        <f t="shared" ref="W69:W100" ca="1" si="79">(H69-H$2)/H$3</f>
        <v>2.2376663576981004</v>
      </c>
      <c r="X69" s="58"/>
      <c r="Y69" s="58">
        <f t="shared" ref="Y69:Y100" ca="1" si="80">(J69-J$2)/J$3</f>
        <v>0.46649211204191088</v>
      </c>
      <c r="Z69" s="58">
        <f t="shared" ref="Z69:Z100" ca="1" si="81">(K69-K$2)/K$3</f>
        <v>3.0853451162578498</v>
      </c>
      <c r="AA69" s="58">
        <f t="shared" ref="AA69:AA100" ca="1" si="82">(L69-L$2)/L$3</f>
        <v>2.7186931200200286</v>
      </c>
      <c r="AB69" s="58"/>
      <c r="AC69" s="58"/>
      <c r="AD69" s="60"/>
      <c r="AE69" s="57">
        <v>40299</v>
      </c>
      <c r="AF69" s="58">
        <f t="shared" ca="1" si="58"/>
        <v>2.6880275188182399</v>
      </c>
      <c r="AG69" s="58">
        <f t="shared" ca="1" si="59"/>
        <v>2.0756922968617109</v>
      </c>
      <c r="AH69" s="58">
        <f t="shared" ca="1" si="60"/>
        <v>1.9597198040756378</v>
      </c>
      <c r="AI69" s="58">
        <f t="shared" ca="1" si="61"/>
        <v>1.8807410305108643</v>
      </c>
      <c r="AJ69" s="58">
        <f t="shared" ca="1" si="62"/>
        <v>1.9741596189513999</v>
      </c>
      <c r="AK69" s="58">
        <f t="shared" ca="1" si="63"/>
        <v>0.59691390055073434</v>
      </c>
      <c r="AL69" s="58">
        <f t="shared" ca="1" si="64"/>
        <v>2.3493547474352718</v>
      </c>
      <c r="AM69" s="58"/>
      <c r="AN69" s="58">
        <f t="shared" ca="1" si="65"/>
        <v>8.1352966982437699E-2</v>
      </c>
      <c r="AO69" s="58">
        <f t="shared" ca="1" si="66"/>
        <v>3.6418656738303654</v>
      </c>
      <c r="AP69" s="58">
        <f t="shared" ca="1" si="67"/>
        <v>3.5577672920517571</v>
      </c>
      <c r="AQ69" s="58"/>
      <c r="AR69" s="58"/>
    </row>
    <row r="70" spans="1:82" x14ac:dyDescent="0.3">
      <c r="A70" s="57">
        <v>40330</v>
      </c>
      <c r="B70" s="58">
        <f>IF(CEIC!E85="","",CEIC!E85)</f>
        <v>7.481125600549082</v>
      </c>
      <c r="C70" s="58">
        <f>IF(CEIC!F85="","",CEIC!F85)</f>
        <v>22.257533022424532</v>
      </c>
      <c r="D70" s="58">
        <f>IF(CEIC!G85="","",CEIC!G85)</f>
        <v>46.892600760924005</v>
      </c>
      <c r="E70" s="58">
        <f>IF(CEIC!H85="","",CEIC!H85)</f>
        <v>34.183882851846207</v>
      </c>
      <c r="F70" s="58">
        <f>IF(CEIC!I85="","",CEIC!I85)</f>
        <v>19.262002920281262</v>
      </c>
      <c r="G70" s="58">
        <f>IF(CEIC!J85="","",CEIC!J85)</f>
        <v>9.1638215085439878</v>
      </c>
      <c r="H70" s="58">
        <f>IF(CEIC!K85="","",CEIC!K85)</f>
        <v>47.865294477277359</v>
      </c>
      <c r="I70" s="58" t="str">
        <f>IF(CEIC!L85="","",CEIC!L85)</f>
        <v/>
      </c>
      <c r="J70" s="58">
        <f>IF(CEIC!M85="","",CEIC!M85)</f>
        <v>31.738030840563415</v>
      </c>
      <c r="K70" s="58">
        <f>IF(CEIC!N85="","",CEIC!N85)</f>
        <v>51.893608108008792</v>
      </c>
      <c r="L70" s="58">
        <f>IF(CEIC!O85="","",CEIC!O85)</f>
        <v>24.261982216438945</v>
      </c>
      <c r="M70" s="103"/>
      <c r="N70" s="103"/>
      <c r="O70" s="59"/>
      <c r="Q70" s="58">
        <f t="shared" ca="1" si="73"/>
        <v>1.3252240138256979</v>
      </c>
      <c r="R70" s="58">
        <f t="shared" ca="1" si="74"/>
        <v>1.6432078531431225</v>
      </c>
      <c r="S70" s="58">
        <f t="shared" ca="1" si="75"/>
        <v>1.8122732401982882</v>
      </c>
      <c r="T70" s="58">
        <f t="shared" ca="1" si="76"/>
        <v>2.1612800486450134</v>
      </c>
      <c r="U70" s="58">
        <f t="shared" ca="1" si="77"/>
        <v>2.6872210721743586</v>
      </c>
      <c r="V70" s="58">
        <f t="shared" ca="1" si="78"/>
        <v>0.37260872761395891</v>
      </c>
      <c r="W70" s="58">
        <f t="shared" ca="1" si="79"/>
        <v>1.7712490281804305</v>
      </c>
      <c r="X70" s="58"/>
      <c r="Y70" s="58">
        <f t="shared" ca="1" si="80"/>
        <v>0.7223016818703385</v>
      </c>
      <c r="Z70" s="58">
        <f t="shared" ca="1" si="81"/>
        <v>3.9813151737343397</v>
      </c>
      <c r="AA70" s="58">
        <f t="shared" ca="1" si="82"/>
        <v>1.3753857654757617</v>
      </c>
      <c r="AB70" s="58"/>
      <c r="AC70" s="58"/>
      <c r="AD70" s="60"/>
      <c r="AE70" s="57">
        <v>40330</v>
      </c>
      <c r="AF70" s="58">
        <f t="shared" ca="1" si="58"/>
        <v>1.9593779095115564</v>
      </c>
      <c r="AG70" s="58">
        <f t="shared" ca="1" si="59"/>
        <v>2.1159890854903778</v>
      </c>
      <c r="AH70" s="58">
        <f t="shared" ca="1" si="60"/>
        <v>1.4339164597727481</v>
      </c>
      <c r="AI70" s="58">
        <f t="shared" ca="1" si="61"/>
        <v>1.8337072980033646</v>
      </c>
      <c r="AJ70" s="58">
        <f t="shared" ca="1" si="62"/>
        <v>2.272902144226117</v>
      </c>
      <c r="AK70" s="58">
        <f t="shared" ca="1" si="63"/>
        <v>0.23985953953822892</v>
      </c>
      <c r="AL70" s="58">
        <f t="shared" ca="1" si="64"/>
        <v>2.1640570385623485</v>
      </c>
      <c r="AM70" s="58"/>
      <c r="AN70" s="58">
        <f t="shared" ca="1" si="65"/>
        <v>0.2370157747535874</v>
      </c>
      <c r="AO70" s="58">
        <f t="shared" ca="1" si="66"/>
        <v>3.5150339398184212</v>
      </c>
      <c r="AP70" s="58">
        <f t="shared" ca="1" si="67"/>
        <v>2.5541268511958433</v>
      </c>
      <c r="AQ70" s="58"/>
      <c r="AR70" s="58"/>
    </row>
    <row r="71" spans="1:82" x14ac:dyDescent="0.3">
      <c r="A71" s="57">
        <v>40360</v>
      </c>
      <c r="B71" s="58">
        <f>IF(CEIC!E86="","",CEIC!E86)</f>
        <v>9.9522835719154941</v>
      </c>
      <c r="C71" s="58">
        <f>IF(CEIC!F86="","",CEIC!F86)</f>
        <v>30.245464365231577</v>
      </c>
      <c r="D71" s="58">
        <f>IF(CEIC!G86="","",CEIC!G86)</f>
        <v>36.541148082296168</v>
      </c>
      <c r="E71" s="58">
        <f>IF(CEIC!H86="","",CEIC!H86)</f>
        <v>32.268549035401392</v>
      </c>
      <c r="F71" s="58">
        <f>IF(CEIC!I86="","",CEIC!I86)</f>
        <v>20.087641777101307</v>
      </c>
      <c r="G71" s="58">
        <f>IF(CEIC!J86="","",CEIC!J86)</f>
        <v>7.8112728112728114</v>
      </c>
      <c r="H71" s="58">
        <f>IF(CEIC!K86="","",CEIC!K86)</f>
        <v>41.392498161314045</v>
      </c>
      <c r="I71" s="58" t="str">
        <f>IF(CEIC!L86="","",CEIC!L86)</f>
        <v/>
      </c>
      <c r="J71" s="58">
        <f>IF(CEIC!M86="","",CEIC!M86)</f>
        <v>36.880370125578324</v>
      </c>
      <c r="K71" s="58">
        <f>IF(CEIC!N86="","",CEIC!N86)</f>
        <v>18.22150014294381</v>
      </c>
      <c r="L71" s="58">
        <f>IF(CEIC!O86="","",CEIC!O86)</f>
        <v>36.579740833659407</v>
      </c>
      <c r="M71" s="103"/>
      <c r="N71" s="103"/>
      <c r="O71" s="59"/>
      <c r="Q71" s="58">
        <f t="shared" ca="1" si="73"/>
        <v>2.0452189073041351</v>
      </c>
      <c r="R71" s="58">
        <f t="shared" ca="1" si="74"/>
        <v>2.2270968199315586</v>
      </c>
      <c r="S71" s="58">
        <f t="shared" ca="1" si="75"/>
        <v>1.3152044085651846</v>
      </c>
      <c r="T71" s="58">
        <f t="shared" ca="1" si="76"/>
        <v>2.0350224467055429</v>
      </c>
      <c r="U71" s="58">
        <f t="shared" ca="1" si="77"/>
        <v>2.9365704555433552</v>
      </c>
      <c r="V71" s="58">
        <f t="shared" ca="1" si="78"/>
        <v>0.15609263376040627</v>
      </c>
      <c r="W71" s="58">
        <f t="shared" ca="1" si="79"/>
        <v>1.5451069982886889</v>
      </c>
      <c r="X71" s="58"/>
      <c r="Y71" s="58">
        <f t="shared" ca="1" si="80"/>
        <v>0.90484383046572103</v>
      </c>
      <c r="Z71" s="58">
        <f t="shared" ca="1" si="81"/>
        <v>1.375528716988516</v>
      </c>
      <c r="AA71" s="58">
        <f t="shared" ca="1" si="82"/>
        <v>2.0590333778291678</v>
      </c>
      <c r="AB71" s="58"/>
      <c r="AC71" s="58"/>
      <c r="AD71" s="60"/>
      <c r="AE71" s="57">
        <v>40360</v>
      </c>
      <c r="AF71" s="58">
        <f t="shared" ref="AF71:AF102" ca="1" si="83">IF(OR(Q71="",Q70="",Q69=""),"",AVERAGE(Q69:Q71))</f>
        <v>1.6597667441180528</v>
      </c>
      <c r="AG71" s="58">
        <f t="shared" ref="AG71:AG102" ca="1" si="84">IF(OR(R71="",R70="",R69=""),"",AVERAGE(R69:R71))</f>
        <v>2.0498754916457105</v>
      </c>
      <c r="AH71" s="58">
        <f t="shared" ref="AH71:AH102" ca="1" si="85">IF(OR(S71="",S70="",S69=""),"",AVERAGE(S69:S71))</f>
        <v>1.6371838041019393</v>
      </c>
      <c r="AI71" s="58">
        <f t="shared" ref="AI71:AI102" ca="1" si="86">IF(OR(T71="",T70="",T69=""),"",AVERAGE(T69:T71))</f>
        <v>1.9963417192500235</v>
      </c>
      <c r="AJ71" s="58">
        <f t="shared" ref="AJ71:AJ102" ca="1" si="87">IF(OR(U71="",U70="",U69=""),"",AVERAGE(U69:U71))</f>
        <v>2.6233531714594398</v>
      </c>
      <c r="AK71" s="58">
        <f t="shared" ref="AK71:AK102" ca="1" si="88">IF(OR(V71="",V70="",V69=""),"",AVERAGE(V69:V71))</f>
        <v>0.28186061417246316</v>
      </c>
      <c r="AL71" s="58">
        <f t="shared" ref="AL71:AL102" ca="1" si="89">IF(OR(W71="",W70="",W69=""),"",AVERAGE(W69:W71))</f>
        <v>1.8513407947224065</v>
      </c>
      <c r="AM71" s="58"/>
      <c r="AN71" s="58">
        <f t="shared" ref="AN71:AN102" ca="1" si="90">IF(OR(Y71="",Y70="",Y69=""),"",AVERAGE(Y69:Y71))</f>
        <v>0.69787920812599014</v>
      </c>
      <c r="AO71" s="58">
        <f t="shared" ref="AO71:AO102" ca="1" si="91">IF(OR(Z71="",Z70="",Z69=""),"",AVERAGE(Z69:Z71))</f>
        <v>2.8140630023269018</v>
      </c>
      <c r="AP71" s="58">
        <f t="shared" ref="AP71:AP102" ca="1" si="92">IF(OR(AA71="",AA70="",AA69=""),"",AVERAGE(AA69:AA71))</f>
        <v>2.0510374211083193</v>
      </c>
      <c r="AQ71" s="58"/>
      <c r="AR71" s="58"/>
    </row>
    <row r="72" spans="1:82" x14ac:dyDescent="0.3">
      <c r="A72" s="57">
        <v>40391</v>
      </c>
      <c r="B72" s="58">
        <f>IF(CEIC!E87="","",CEIC!E87)</f>
        <v>4.4846050870147254</v>
      </c>
      <c r="C72" s="58">
        <f>IF(CEIC!F87="","",CEIC!F87)</f>
        <v>24.403392791610028</v>
      </c>
      <c r="D72" s="58">
        <f>IF(CEIC!G87="","",CEIC!G87)</f>
        <v>44.638927951029864</v>
      </c>
      <c r="E72" s="58">
        <f>IF(CEIC!H87="","",CEIC!H87)</f>
        <v>21.364123720785084</v>
      </c>
      <c r="F72" s="58">
        <f>IF(CEIC!I87="","",CEIC!I87)</f>
        <v>19.267902096980404</v>
      </c>
      <c r="G72" s="58">
        <f>IF(CEIC!J87="","",CEIC!J87)</f>
        <v>14.191237926249705</v>
      </c>
      <c r="H72" s="58">
        <f>IF(CEIC!K87="","",CEIC!K87)</f>
        <v>33.057138316950805</v>
      </c>
      <c r="I72" s="58" t="str">
        <f>IF(CEIC!L87="","",CEIC!L87)</f>
        <v/>
      </c>
      <c r="J72" s="58">
        <f>IF(CEIC!M87="","",CEIC!M87)</f>
        <v>44.45446175093992</v>
      </c>
      <c r="K72" s="58">
        <f>IF(CEIC!N87="","",CEIC!N87)</f>
        <v>30.649256972096911</v>
      </c>
      <c r="L72" s="58">
        <f>IF(CEIC!O87="","",CEIC!O87)</f>
        <v>20.75398575418621</v>
      </c>
      <c r="M72" s="103"/>
      <c r="N72" s="103"/>
      <c r="O72" s="59"/>
      <c r="Q72" s="58">
        <f t="shared" ca="1" si="73"/>
        <v>0.45215985000166015</v>
      </c>
      <c r="R72" s="58">
        <f t="shared" ca="1" si="74"/>
        <v>1.8000624616433369</v>
      </c>
      <c r="S72" s="58">
        <f t="shared" ca="1" si="75"/>
        <v>1.7040535974799031</v>
      </c>
      <c r="T72" s="58">
        <f t="shared" ca="1" si="76"/>
        <v>1.3162095802846769</v>
      </c>
      <c r="U72" s="58">
        <f t="shared" ca="1" si="77"/>
        <v>2.6890026696127118</v>
      </c>
      <c r="V72" s="58">
        <f t="shared" ca="1" si="78"/>
        <v>1.177397913491695</v>
      </c>
      <c r="W72" s="58">
        <f t="shared" ca="1" si="79"/>
        <v>1.2538920267262972</v>
      </c>
      <c r="X72" s="58"/>
      <c r="Y72" s="58">
        <f t="shared" ca="1" si="80"/>
        <v>1.1737080345412383</v>
      </c>
      <c r="Z72" s="58">
        <f t="shared" ca="1" si="81"/>
        <v>2.3372766558682634</v>
      </c>
      <c r="AA72" s="58">
        <f t="shared" ca="1" si="82"/>
        <v>1.1806885417283748</v>
      </c>
      <c r="AB72" s="58"/>
      <c r="AC72" s="58"/>
      <c r="AD72" s="60"/>
      <c r="AE72" s="57">
        <v>40391</v>
      </c>
      <c r="AF72" s="58">
        <f t="shared" ca="1" si="83"/>
        <v>1.2742009237104976</v>
      </c>
      <c r="AG72" s="58">
        <f t="shared" ca="1" si="84"/>
        <v>1.8901223782393395</v>
      </c>
      <c r="AH72" s="58">
        <f t="shared" ca="1" si="85"/>
        <v>1.6105104154144587</v>
      </c>
      <c r="AI72" s="58">
        <f t="shared" ca="1" si="86"/>
        <v>1.8375040252117445</v>
      </c>
      <c r="AJ72" s="58">
        <f t="shared" ca="1" si="87"/>
        <v>2.7709313991101419</v>
      </c>
      <c r="AK72" s="58">
        <f t="shared" ca="1" si="88"/>
        <v>0.56869975828868669</v>
      </c>
      <c r="AL72" s="58">
        <f t="shared" ca="1" si="89"/>
        <v>1.5234160177318055</v>
      </c>
      <c r="AM72" s="58"/>
      <c r="AN72" s="58">
        <f t="shared" ca="1" si="90"/>
        <v>0.93361784895909927</v>
      </c>
      <c r="AO72" s="58">
        <f t="shared" ca="1" si="91"/>
        <v>2.5647068488637061</v>
      </c>
      <c r="AP72" s="58">
        <f t="shared" ca="1" si="92"/>
        <v>1.538369228344435</v>
      </c>
      <c r="AQ72" s="58"/>
      <c r="AR72" s="58"/>
    </row>
    <row r="73" spans="1:82" x14ac:dyDescent="0.3">
      <c r="A73" s="57">
        <v>40422</v>
      </c>
      <c r="B73" s="58">
        <f>IF(CEIC!E88="","",CEIC!E88)</f>
        <v>6.1589403973509951</v>
      </c>
      <c r="C73" s="58">
        <f>IF(CEIC!F88="","",CEIC!F88)</f>
        <v>21.051586629024683</v>
      </c>
      <c r="D73" s="58">
        <f>IF(CEIC!G88="","",CEIC!G88)</f>
        <v>35.977214862124022</v>
      </c>
      <c r="E73" s="58">
        <f>IF(CEIC!H88="","",CEIC!H88)</f>
        <v>16.913038540019816</v>
      </c>
      <c r="F73" s="58">
        <f>IF(CEIC!I88="","",CEIC!I88)</f>
        <v>19.037490765920388</v>
      </c>
      <c r="G73" s="58">
        <f>IF(CEIC!J88="","",CEIC!J88)</f>
        <v>11.827387989972998</v>
      </c>
      <c r="H73" s="58">
        <f>IF(CEIC!K88="","",CEIC!K88)</f>
        <v>32.150900900900901</v>
      </c>
      <c r="I73" s="58" t="str">
        <f>IF(CEIC!L88="","",CEIC!L88)</f>
        <v/>
      </c>
      <c r="J73" s="58">
        <f>IF(CEIC!M88="","",CEIC!M88)</f>
        <v>-21.527197918557516</v>
      </c>
      <c r="K73" s="58">
        <f>IF(CEIC!N88="","",CEIC!N88)</f>
        <v>29.813596641183786</v>
      </c>
      <c r="L73" s="58">
        <f>IF(CEIC!O88="","",CEIC!O88)</f>
        <v>37.090750306588866</v>
      </c>
      <c r="M73" s="103"/>
      <c r="N73" s="103"/>
      <c r="O73" s="59"/>
      <c r="Q73" s="58">
        <f t="shared" ca="1" si="73"/>
        <v>0.93999303888766561</v>
      </c>
      <c r="R73" s="58">
        <f t="shared" ca="1" si="74"/>
        <v>1.5550575219214426</v>
      </c>
      <c r="S73" s="58">
        <f t="shared" ca="1" si="75"/>
        <v>1.2881247671300444</v>
      </c>
      <c r="T73" s="58">
        <f t="shared" ca="1" si="76"/>
        <v>1.0227968414051041</v>
      </c>
      <c r="U73" s="58">
        <f t="shared" ca="1" si="77"/>
        <v>2.6194166480168719</v>
      </c>
      <c r="V73" s="58">
        <f t="shared" ca="1" si="78"/>
        <v>0.79899264372861489</v>
      </c>
      <c r="W73" s="58">
        <f t="shared" ca="1" si="79"/>
        <v>1.2222305378078293</v>
      </c>
      <c r="X73" s="58"/>
      <c r="Y73" s="58">
        <f t="shared" ca="1" si="80"/>
        <v>-1.168501076214556</v>
      </c>
      <c r="Z73" s="58">
        <f t="shared" ca="1" si="81"/>
        <v>2.2726073344526756</v>
      </c>
      <c r="AA73" s="58">
        <f t="shared" ca="1" si="82"/>
        <v>2.0873949017812445</v>
      </c>
      <c r="AB73" s="58"/>
      <c r="AC73" s="58"/>
      <c r="AD73" s="60"/>
      <c r="AE73" s="57">
        <v>40422</v>
      </c>
      <c r="AF73" s="58">
        <f t="shared" ca="1" si="83"/>
        <v>1.1457905987311536</v>
      </c>
      <c r="AG73" s="58">
        <f t="shared" ca="1" si="84"/>
        <v>1.8607389344987795</v>
      </c>
      <c r="AH73" s="58">
        <f t="shared" ca="1" si="85"/>
        <v>1.4357942577250442</v>
      </c>
      <c r="AI73" s="58">
        <f t="shared" ca="1" si="86"/>
        <v>1.4580096227984412</v>
      </c>
      <c r="AJ73" s="58">
        <f t="shared" ca="1" si="87"/>
        <v>2.7483299243909798</v>
      </c>
      <c r="AK73" s="58">
        <f t="shared" ca="1" si="88"/>
        <v>0.71082773032690538</v>
      </c>
      <c r="AL73" s="58">
        <f t="shared" ca="1" si="89"/>
        <v>1.3404098542742717</v>
      </c>
      <c r="AM73" s="58"/>
      <c r="AN73" s="58">
        <f t="shared" ca="1" si="90"/>
        <v>0.30335026293080114</v>
      </c>
      <c r="AO73" s="58">
        <f t="shared" ca="1" si="91"/>
        <v>1.9951375691031519</v>
      </c>
      <c r="AP73" s="58">
        <f t="shared" ca="1" si="92"/>
        <v>1.7757056071129291</v>
      </c>
      <c r="AQ73" s="58"/>
      <c r="AR73" s="58"/>
    </row>
    <row r="74" spans="1:82" x14ac:dyDescent="0.3">
      <c r="A74" s="57">
        <v>40452</v>
      </c>
      <c r="B74" s="58">
        <f>IF(CEIC!E89="","",CEIC!E89)</f>
        <v>11.363636363636363</v>
      </c>
      <c r="C74" s="58">
        <f>IF(CEIC!F89="","",CEIC!F89)</f>
        <v>26.01616572285949</v>
      </c>
      <c r="D74" s="58">
        <f>IF(CEIC!G89="","",CEIC!G89)</f>
        <v>98.48730807010287</v>
      </c>
      <c r="E74" s="58">
        <f>IF(CEIC!H89="","",CEIC!H89)</f>
        <v>41.678204781845196</v>
      </c>
      <c r="F74" s="58">
        <f>IF(CEIC!I89="","",CEIC!I89)</f>
        <v>20.998469673245403</v>
      </c>
      <c r="G74" s="58">
        <f>IF(CEIC!J89="","",CEIC!J89)</f>
        <v>10.514134279468845</v>
      </c>
      <c r="H74" s="58">
        <f>IF(CEIC!K89="","",CEIC!K89)</f>
        <v>25.966732859308607</v>
      </c>
      <c r="I74" s="58" t="str">
        <f>IF(CEIC!L89="","",CEIC!L89)</f>
        <v/>
      </c>
      <c r="J74" s="58">
        <f>IF(CEIC!M89="","",CEIC!M89)</f>
        <v>-15.846872913420873</v>
      </c>
      <c r="K74" s="58">
        <f>IF(CEIC!N89="","",CEIC!N89)</f>
        <v>28.872078886937725</v>
      </c>
      <c r="L74" s="58">
        <f>IF(CEIC!O89="","",CEIC!O89)</f>
        <v>25.161745540912566</v>
      </c>
      <c r="M74" s="103"/>
      <c r="N74" s="103"/>
      <c r="O74" s="59"/>
      <c r="Q74" s="58">
        <f t="shared" ca="1" si="73"/>
        <v>2.4564296897429765</v>
      </c>
      <c r="R74" s="58">
        <f t="shared" ca="1" si="74"/>
        <v>1.9179503452616118</v>
      </c>
      <c r="S74" s="58">
        <f t="shared" ca="1" si="75"/>
        <v>4.2898115796794531</v>
      </c>
      <c r="T74" s="58">
        <f t="shared" ca="1" si="76"/>
        <v>2.6553010422284689</v>
      </c>
      <c r="U74" s="58">
        <f t="shared" ca="1" si="77"/>
        <v>3.2116475941527747</v>
      </c>
      <c r="V74" s="58">
        <f t="shared" ca="1" si="78"/>
        <v>0.5887668942153349</v>
      </c>
      <c r="W74" s="58">
        <f t="shared" ca="1" si="79"/>
        <v>1.0061724006672692</v>
      </c>
      <c r="X74" s="58"/>
      <c r="Y74" s="58">
        <f t="shared" ca="1" si="80"/>
        <v>-0.96686157448441812</v>
      </c>
      <c r="Z74" s="58">
        <f t="shared" ca="1" si="81"/>
        <v>2.1997460150679333</v>
      </c>
      <c r="AA74" s="58">
        <f t="shared" ca="1" si="82"/>
        <v>1.4253235072009165</v>
      </c>
      <c r="AB74" s="58"/>
      <c r="AC74" s="58"/>
      <c r="AD74" s="60"/>
      <c r="AE74" s="57">
        <v>40452</v>
      </c>
      <c r="AF74" s="58">
        <f t="shared" ca="1" si="83"/>
        <v>1.2828608595441009</v>
      </c>
      <c r="AG74" s="58">
        <f t="shared" ca="1" si="84"/>
        <v>1.7576901096087971</v>
      </c>
      <c r="AH74" s="58">
        <f t="shared" ca="1" si="85"/>
        <v>2.4273299814298004</v>
      </c>
      <c r="AI74" s="58">
        <f t="shared" ca="1" si="86"/>
        <v>1.6647691546394168</v>
      </c>
      <c r="AJ74" s="58">
        <f t="shared" ca="1" si="87"/>
        <v>2.8400223039274528</v>
      </c>
      <c r="AK74" s="58">
        <f t="shared" ca="1" si="88"/>
        <v>0.85505248381188148</v>
      </c>
      <c r="AL74" s="58">
        <f t="shared" ca="1" si="89"/>
        <v>1.1607649884004652</v>
      </c>
      <c r="AM74" s="58"/>
      <c r="AN74" s="58">
        <f t="shared" ca="1" si="90"/>
        <v>-0.3205515387192453</v>
      </c>
      <c r="AO74" s="58">
        <f t="shared" ca="1" si="91"/>
        <v>2.2698766684629574</v>
      </c>
      <c r="AP74" s="58">
        <f t="shared" ca="1" si="92"/>
        <v>1.5644689835701786</v>
      </c>
      <c r="AQ74" s="58"/>
      <c r="AR74" s="58"/>
    </row>
    <row r="75" spans="1:82" x14ac:dyDescent="0.3">
      <c r="A75" s="57">
        <v>40483</v>
      </c>
      <c r="B75" s="58">
        <f>IF(CEIC!E90="","",CEIC!E90)</f>
        <v>6.3973063973063935</v>
      </c>
      <c r="C75" s="58">
        <f>IF(CEIC!F90="","",CEIC!F90)</f>
        <v>11.943442072566892</v>
      </c>
      <c r="D75" s="58">
        <f>IF(CEIC!G90="","",CEIC!G90)</f>
        <v>31.465650746453573</v>
      </c>
      <c r="E75" s="58">
        <f>IF(CEIC!H90="","",CEIC!H90)</f>
        <v>12.468553739345973</v>
      </c>
      <c r="F75" s="58">
        <f>IF(CEIC!I90="","",CEIC!I90)</f>
        <v>22.480257091994797</v>
      </c>
      <c r="G75" s="58">
        <f>IF(CEIC!J90="","",CEIC!J90)</f>
        <v>12.30859574090899</v>
      </c>
      <c r="H75" s="58">
        <f>IF(CEIC!K90="","",CEIC!K90)</f>
        <v>20.745879932590665</v>
      </c>
      <c r="I75" s="58" t="str">
        <f>IF(CEIC!L90="","",CEIC!L90)</f>
        <v/>
      </c>
      <c r="J75" s="58">
        <f>IF(CEIC!M90="","",CEIC!M90)</f>
        <v>-0.18791897800987112</v>
      </c>
      <c r="K75" s="58">
        <f>IF(CEIC!N90="","",CEIC!N90)</f>
        <v>51.178286579118307</v>
      </c>
      <c r="L75" s="58">
        <f>IF(CEIC!O90="","",CEIC!O90)</f>
        <v>15.385353949552934</v>
      </c>
      <c r="M75" s="103"/>
      <c r="N75" s="103"/>
      <c r="O75" s="59"/>
      <c r="Q75" s="58">
        <f t="shared" ca="1" si="73"/>
        <v>1.0094431933235113</v>
      </c>
      <c r="R75" s="58">
        <f t="shared" ca="1" si="74"/>
        <v>0.88928501009098859</v>
      </c>
      <c r="S75" s="58">
        <f t="shared" ca="1" si="75"/>
        <v>1.0714829127510692</v>
      </c>
      <c r="T75" s="58">
        <f t="shared" ca="1" si="76"/>
        <v>0.72981919543470308</v>
      </c>
      <c r="U75" s="58">
        <f t="shared" ca="1" si="77"/>
        <v>3.6591589680386458</v>
      </c>
      <c r="V75" s="58">
        <f t="shared" ca="1" si="78"/>
        <v>0.87602441550505472</v>
      </c>
      <c r="W75" s="58">
        <f t="shared" ca="1" si="79"/>
        <v>0.82376989316019911</v>
      </c>
      <c r="X75" s="58"/>
      <c r="Y75" s="58">
        <f t="shared" ca="1" si="80"/>
        <v>-0.41100188929101744</v>
      </c>
      <c r="Z75" s="58">
        <f t="shared" ca="1" si="81"/>
        <v>3.9259585220469719</v>
      </c>
      <c r="AA75" s="58">
        <f t="shared" ca="1" si="82"/>
        <v>0.8827242424677112</v>
      </c>
      <c r="AB75" s="58"/>
      <c r="AC75" s="58"/>
      <c r="AD75" s="60"/>
      <c r="AE75" s="57">
        <v>40483</v>
      </c>
      <c r="AF75" s="58">
        <f t="shared" ca="1" si="83"/>
        <v>1.4686219739847177</v>
      </c>
      <c r="AG75" s="58">
        <f t="shared" ca="1" si="84"/>
        <v>1.4540976257580143</v>
      </c>
      <c r="AH75" s="58">
        <f t="shared" ca="1" si="85"/>
        <v>2.2164730865201889</v>
      </c>
      <c r="AI75" s="58">
        <f t="shared" ca="1" si="86"/>
        <v>1.4693056930227586</v>
      </c>
      <c r="AJ75" s="58">
        <f t="shared" ca="1" si="87"/>
        <v>3.1634077367360973</v>
      </c>
      <c r="AK75" s="58">
        <f t="shared" ca="1" si="88"/>
        <v>0.75459465114966806</v>
      </c>
      <c r="AL75" s="58">
        <f t="shared" ca="1" si="89"/>
        <v>1.0173909438784325</v>
      </c>
      <c r="AM75" s="58"/>
      <c r="AN75" s="58">
        <f t="shared" ca="1" si="90"/>
        <v>-0.84878817999666378</v>
      </c>
      <c r="AO75" s="58">
        <f t="shared" ca="1" si="91"/>
        <v>2.7994372905225267</v>
      </c>
      <c r="AP75" s="58">
        <f t="shared" ca="1" si="92"/>
        <v>1.4651475504832907</v>
      </c>
      <c r="AQ75" s="58"/>
      <c r="AR75" s="58"/>
    </row>
    <row r="76" spans="1:82" x14ac:dyDescent="0.3">
      <c r="A76" s="57">
        <v>40513</v>
      </c>
      <c r="B76" s="58">
        <f>IF(CEIC!E91="","",CEIC!E91)</f>
        <v>8.1280788177339822</v>
      </c>
      <c r="C76" s="58">
        <f>IF(CEIC!F91="","",CEIC!F91)</f>
        <v>21.737039835564033</v>
      </c>
      <c r="D76" s="58">
        <f>IF(CEIC!G91="","",CEIC!G91)</f>
        <v>48.371643097332907</v>
      </c>
      <c r="E76" s="58">
        <f>IF(CEIC!H91="","",CEIC!H91)</f>
        <v>24.679745702795479</v>
      </c>
      <c r="F76" s="58">
        <f>IF(CEIC!I91="","",CEIC!I91)</f>
        <v>27.34684361109354</v>
      </c>
      <c r="G76" s="58">
        <f>IF(CEIC!J91="","",CEIC!J91)</f>
        <v>10.43059559092201</v>
      </c>
      <c r="H76" s="58">
        <f>IF(CEIC!K91="","",CEIC!K91)</f>
        <v>33.005879148744341</v>
      </c>
      <c r="I76" s="58" t="str">
        <f>IF(CEIC!L91="","",CEIC!L91)</f>
        <v/>
      </c>
      <c r="J76" s="58">
        <f>IF(CEIC!M91="","",CEIC!M91)</f>
        <v>10.686647076018897</v>
      </c>
      <c r="K76" s="58">
        <f>IF(CEIC!N91="","",CEIC!N91)</f>
        <v>41.567284081607916</v>
      </c>
      <c r="L76" s="58">
        <f>IF(CEIC!O91="","",CEIC!O91)</f>
        <v>11.538189257877475</v>
      </c>
      <c r="M76" s="103"/>
      <c r="N76" s="103"/>
      <c r="O76" s="59"/>
      <c r="Q76" s="58">
        <f t="shared" ca="1" si="73"/>
        <v>1.5137198599390935</v>
      </c>
      <c r="R76" s="58">
        <f t="shared" ca="1" si="74"/>
        <v>1.6051616787265057</v>
      </c>
      <c r="S76" s="58">
        <f t="shared" ca="1" si="75"/>
        <v>1.8832957207060306</v>
      </c>
      <c r="T76" s="58">
        <f t="shared" ca="1" si="76"/>
        <v>1.5347732984168312</v>
      </c>
      <c r="U76" s="58">
        <f t="shared" ca="1" si="77"/>
        <v>5.128906107027321</v>
      </c>
      <c r="V76" s="58">
        <f t="shared" ca="1" si="78"/>
        <v>0.57539401487553643</v>
      </c>
      <c r="W76" s="58">
        <f t="shared" ca="1" si="79"/>
        <v>1.2521011697638771</v>
      </c>
      <c r="X76" s="58"/>
      <c r="Y76" s="58">
        <f t="shared" ca="1" si="80"/>
        <v>-2.4977836321695181E-2</v>
      </c>
      <c r="Z76" s="58">
        <f t="shared" ca="1" si="81"/>
        <v>3.1821910047372035</v>
      </c>
      <c r="AA76" s="58">
        <f t="shared" ca="1" si="82"/>
        <v>0.66920285131808122</v>
      </c>
      <c r="AB76" s="58"/>
      <c r="AC76" s="58"/>
      <c r="AD76" s="60"/>
      <c r="AE76" s="57">
        <v>40513</v>
      </c>
      <c r="AF76" s="58">
        <f t="shared" ca="1" si="83"/>
        <v>1.659864247668527</v>
      </c>
      <c r="AG76" s="58">
        <f t="shared" ca="1" si="84"/>
        <v>1.470799011359702</v>
      </c>
      <c r="AH76" s="58">
        <f t="shared" ca="1" si="85"/>
        <v>2.4148634043788508</v>
      </c>
      <c r="AI76" s="58">
        <f t="shared" ca="1" si="86"/>
        <v>1.6399645120266679</v>
      </c>
      <c r="AJ76" s="58">
        <f t="shared" ca="1" si="87"/>
        <v>3.9999042230729138</v>
      </c>
      <c r="AK76" s="58">
        <f t="shared" ca="1" si="88"/>
        <v>0.68006177486530872</v>
      </c>
      <c r="AL76" s="58">
        <f t="shared" ca="1" si="89"/>
        <v>1.0273478211971152</v>
      </c>
      <c r="AM76" s="58"/>
      <c r="AN76" s="58">
        <f t="shared" ca="1" si="90"/>
        <v>-0.46761376669904359</v>
      </c>
      <c r="AO76" s="58">
        <f t="shared" ca="1" si="91"/>
        <v>3.102631847284036</v>
      </c>
      <c r="AP76" s="58">
        <f t="shared" ca="1" si="92"/>
        <v>0.99241686699556964</v>
      </c>
      <c r="AQ76" s="58"/>
      <c r="AR76" s="58"/>
    </row>
    <row r="77" spans="1:82" x14ac:dyDescent="0.3">
      <c r="A77" s="57">
        <v>40544</v>
      </c>
      <c r="B77" s="58">
        <f>IF(CEIC!E92="","",CEIC!E92)</f>
        <v>7.5183374083129637</v>
      </c>
      <c r="C77" s="58">
        <f>IF(CEIC!F92="","",CEIC!F92)</f>
        <v>16.901103465952531</v>
      </c>
      <c r="D77" s="58">
        <f>IF(CEIC!G92="","",CEIC!G92)</f>
        <v>30.711193129391724</v>
      </c>
      <c r="E77" s="58">
        <f>IF(CEIC!H92="","",CEIC!H92)</f>
        <v>18.194186161648634</v>
      </c>
      <c r="F77" s="58">
        <f>IF(CEIC!I92="","",CEIC!I92)</f>
        <v>22.872623176067993</v>
      </c>
      <c r="G77" s="58">
        <f>IF(CEIC!J92="","",CEIC!J92)</f>
        <v>9.4939680228724548</v>
      </c>
      <c r="H77" s="58">
        <f>IF(CEIC!K92="","",CEIC!K92)</f>
        <v>17.674882608920004</v>
      </c>
      <c r="I77" s="58" t="str">
        <f>IF(CEIC!L92="","",CEIC!L92)</f>
        <v/>
      </c>
      <c r="J77" s="58">
        <f>IF(CEIC!M92="","",CEIC!M92)</f>
        <v>41.061022010306793</v>
      </c>
      <c r="K77" s="58">
        <f>IF(CEIC!N92="","",CEIC!N92)</f>
        <v>45.861375192034501</v>
      </c>
      <c r="L77" s="58">
        <f>IF(CEIC!O92="","",CEIC!O92)</f>
        <v>32.004590968456874</v>
      </c>
      <c r="M77" s="103"/>
      <c r="N77" s="103"/>
      <c r="O77" s="59"/>
      <c r="Q77" s="58">
        <f t="shared" ca="1" si="73"/>
        <v>1.3360660206409405</v>
      </c>
      <c r="R77" s="58">
        <f t="shared" ca="1" si="74"/>
        <v>1.2516721744821164</v>
      </c>
      <c r="S77" s="58">
        <f t="shared" ca="1" si="75"/>
        <v>1.035254435659742</v>
      </c>
      <c r="T77" s="58">
        <f t="shared" ca="1" si="76"/>
        <v>1.1072492877872993</v>
      </c>
      <c r="U77" s="58">
        <f t="shared" ca="1" si="77"/>
        <v>3.7776565899836405</v>
      </c>
      <c r="V77" s="58">
        <f t="shared" ca="1" si="78"/>
        <v>0.42545860564495597</v>
      </c>
      <c r="W77" s="58">
        <f t="shared" ca="1" si="79"/>
        <v>0.7164775368637023</v>
      </c>
      <c r="X77" s="58"/>
      <c r="Y77" s="58">
        <f t="shared" ca="1" si="80"/>
        <v>1.0532481140553942</v>
      </c>
      <c r="Z77" s="58">
        <f t="shared" ca="1" si="81"/>
        <v>3.5144982208815385</v>
      </c>
      <c r="AA77" s="58">
        <f t="shared" ca="1" si="82"/>
        <v>1.805108099805615</v>
      </c>
      <c r="AB77" s="58"/>
      <c r="AC77" s="58"/>
      <c r="AD77" s="60"/>
      <c r="AE77" s="57">
        <v>40544</v>
      </c>
      <c r="AF77" s="58">
        <f t="shared" ca="1" si="83"/>
        <v>1.2864096913011818</v>
      </c>
      <c r="AG77" s="58">
        <f t="shared" ca="1" si="84"/>
        <v>1.2487062877665369</v>
      </c>
      <c r="AH77" s="58">
        <f t="shared" ca="1" si="85"/>
        <v>1.3300110230389472</v>
      </c>
      <c r="AI77" s="58">
        <f t="shared" ca="1" si="86"/>
        <v>1.1239472605462779</v>
      </c>
      <c r="AJ77" s="58">
        <f t="shared" ca="1" si="87"/>
        <v>4.1885738883498691</v>
      </c>
      <c r="AK77" s="58">
        <f t="shared" ca="1" si="88"/>
        <v>0.62562567867518226</v>
      </c>
      <c r="AL77" s="58">
        <f t="shared" ca="1" si="89"/>
        <v>0.93078286659592602</v>
      </c>
      <c r="AM77" s="58"/>
      <c r="AN77" s="58">
        <f t="shared" ca="1" si="90"/>
        <v>0.20575612948089383</v>
      </c>
      <c r="AO77" s="58">
        <f t="shared" ca="1" si="91"/>
        <v>3.5408825825552377</v>
      </c>
      <c r="AP77" s="58">
        <f t="shared" ca="1" si="92"/>
        <v>1.1190117311971359</v>
      </c>
      <c r="AQ77" s="58"/>
      <c r="AR77" s="58"/>
    </row>
    <row r="78" spans="1:82" x14ac:dyDescent="0.3">
      <c r="A78" s="57">
        <v>40575</v>
      </c>
      <c r="B78" s="58">
        <f>IF(CEIC!E93="","",CEIC!E93)</f>
        <v>6.6666666666666732</v>
      </c>
      <c r="C78" s="58">
        <f>IF(CEIC!F93="","",CEIC!F93)</f>
        <v>19.336641917078079</v>
      </c>
      <c r="D78" s="58">
        <f>IF(CEIC!G93="","",CEIC!G93)</f>
        <v>28.477133427628477</v>
      </c>
      <c r="E78" s="58">
        <f>IF(CEIC!H93="","",CEIC!H93)</f>
        <v>21.80241981585726</v>
      </c>
      <c r="F78" s="58">
        <f>IF(CEIC!I93="","",CEIC!I93)</f>
        <v>22.872040265449087</v>
      </c>
      <c r="G78" s="58">
        <f>IF(CEIC!J93="","",CEIC!J93)</f>
        <v>13.685905330416261</v>
      </c>
      <c r="H78" s="58">
        <f>IF(CEIC!K93="","",CEIC!K93)</f>
        <v>14.093776586352472</v>
      </c>
      <c r="I78" s="58" t="str">
        <f>IF(CEIC!L93="","",CEIC!L93)</f>
        <v/>
      </c>
      <c r="J78" s="58">
        <f>IF(CEIC!M93="","",CEIC!M93)</f>
        <v>25.941459538210232</v>
      </c>
      <c r="K78" s="58">
        <f>IF(CEIC!N93="","",CEIC!N93)</f>
        <v>47.505663897650031</v>
      </c>
      <c r="L78" s="58">
        <f>IF(CEIC!O93="","",CEIC!O93)</f>
        <v>26.026800388322808</v>
      </c>
      <c r="M78" s="103"/>
      <c r="N78" s="103"/>
      <c r="O78" s="59"/>
      <c r="Q78" s="58">
        <f t="shared" ca="1" si="73"/>
        <v>1.0879238168581293</v>
      </c>
      <c r="R78" s="58">
        <f t="shared" ca="1" si="74"/>
        <v>1.4297012496921531</v>
      </c>
      <c r="S78" s="58">
        <f t="shared" ca="1" si="75"/>
        <v>0.92797659937625909</v>
      </c>
      <c r="T78" s="58">
        <f t="shared" ca="1" si="76"/>
        <v>1.3451017835278507</v>
      </c>
      <c r="U78" s="58">
        <f t="shared" ca="1" si="77"/>
        <v>3.7774805464239378</v>
      </c>
      <c r="V78" s="58">
        <f t="shared" ca="1" si="78"/>
        <v>1.0965042347890517</v>
      </c>
      <c r="W78" s="58">
        <f t="shared" ca="1" si="79"/>
        <v>0.59136335967204179</v>
      </c>
      <c r="X78" s="58"/>
      <c r="Y78" s="58">
        <f t="shared" ca="1" si="80"/>
        <v>0.51653568290148266</v>
      </c>
      <c r="Z78" s="58">
        <f t="shared" ca="1" si="81"/>
        <v>3.6417449392788077</v>
      </c>
      <c r="AA78" s="58">
        <f t="shared" ca="1" si="82"/>
        <v>1.4733348946103089</v>
      </c>
      <c r="AB78" s="58"/>
      <c r="AC78" s="58"/>
      <c r="AD78" s="60"/>
      <c r="AE78" s="57">
        <v>40575</v>
      </c>
      <c r="AF78" s="58">
        <f t="shared" ca="1" si="83"/>
        <v>1.3125698991460544</v>
      </c>
      <c r="AG78" s="58">
        <f t="shared" ca="1" si="84"/>
        <v>1.4288450343002583</v>
      </c>
      <c r="AH78" s="58">
        <f t="shared" ca="1" si="85"/>
        <v>1.2821755852473438</v>
      </c>
      <c r="AI78" s="58">
        <f t="shared" ca="1" si="86"/>
        <v>1.329041456577327</v>
      </c>
      <c r="AJ78" s="58">
        <f t="shared" ca="1" si="87"/>
        <v>4.2280144144782996</v>
      </c>
      <c r="AK78" s="58">
        <f t="shared" ca="1" si="88"/>
        <v>0.69911895176984806</v>
      </c>
      <c r="AL78" s="58">
        <f t="shared" ca="1" si="89"/>
        <v>0.85331402209987373</v>
      </c>
      <c r="AM78" s="58"/>
      <c r="AN78" s="58">
        <f t="shared" ca="1" si="90"/>
        <v>0.51493532021172717</v>
      </c>
      <c r="AO78" s="58">
        <f t="shared" ca="1" si="91"/>
        <v>3.4461447216325163</v>
      </c>
      <c r="AP78" s="58">
        <f t="shared" ca="1" si="92"/>
        <v>1.3158819485780018</v>
      </c>
      <c r="AQ78" s="58"/>
      <c r="AR78" s="58"/>
    </row>
    <row r="79" spans="1:82" x14ac:dyDescent="0.3">
      <c r="A79" s="57">
        <v>40603</v>
      </c>
      <c r="B79" s="58">
        <f>IF(CEIC!E94="","",CEIC!E94)</f>
        <v>9.4050991501416394</v>
      </c>
      <c r="C79" s="58">
        <f>IF(CEIC!F94="","",CEIC!F94)</f>
        <v>22.242273949194573</v>
      </c>
      <c r="D79" s="58">
        <f>IF(CEIC!G94="","",CEIC!G94)</f>
        <v>19.528905007395672</v>
      </c>
      <c r="E79" s="58">
        <f>IF(CEIC!H94="","",CEIC!H94)</f>
        <v>18.061222962726475</v>
      </c>
      <c r="F79" s="58">
        <f>IF(CEIC!I94="","",CEIC!I94)</f>
        <v>21.329906096735289</v>
      </c>
      <c r="G79" s="58">
        <f>IF(CEIC!J94="","",CEIC!J94)</f>
        <v>4.5808666177228634</v>
      </c>
      <c r="H79" s="58">
        <f>IF(CEIC!K94="","",CEIC!K94)</f>
        <v>18.809321917995568</v>
      </c>
      <c r="I79" s="58" t="str">
        <f>IF(CEIC!L94="","",CEIC!L94)</f>
        <v/>
      </c>
      <c r="J79" s="58">
        <f>IF(CEIC!M94="","",CEIC!M94)</f>
        <v>34.950872070081296</v>
      </c>
      <c r="K79" s="58">
        <f>IF(CEIC!N94="","",CEIC!N94)</f>
        <v>50.184407107696728</v>
      </c>
      <c r="L79" s="58">
        <f>IF(CEIC!O94="","",CEIC!O94)</f>
        <v>15.661780341513957</v>
      </c>
      <c r="M79" s="103"/>
      <c r="N79" s="103"/>
      <c r="O79" s="59"/>
      <c r="Q79" s="58">
        <f t="shared" ca="1" si="73"/>
        <v>1.8857916290673322</v>
      </c>
      <c r="R79" s="58">
        <f t="shared" ca="1" si="74"/>
        <v>1.6420924699331239</v>
      </c>
      <c r="S79" s="58">
        <f t="shared" ca="1" si="75"/>
        <v>0.49828952219774936</v>
      </c>
      <c r="T79" s="58">
        <f t="shared" ca="1" si="76"/>
        <v>1.0984844372437665</v>
      </c>
      <c r="U79" s="58">
        <f t="shared" ca="1" si="77"/>
        <v>3.3117439827136654</v>
      </c>
      <c r="V79" s="58">
        <f t="shared" ca="1" si="78"/>
        <v>-0.36103102470667703</v>
      </c>
      <c r="W79" s="58">
        <f t="shared" ca="1" si="79"/>
        <v>0.75611178389085476</v>
      </c>
      <c r="X79" s="58"/>
      <c r="Y79" s="58">
        <f t="shared" ca="1" si="80"/>
        <v>0.83635073787896475</v>
      </c>
      <c r="Z79" s="58">
        <f t="shared" ca="1" si="81"/>
        <v>3.8490450817314734</v>
      </c>
      <c r="AA79" s="58">
        <f t="shared" ca="1" si="82"/>
        <v>0.89806617672119005</v>
      </c>
      <c r="AB79" s="58"/>
      <c r="AC79" s="58"/>
      <c r="AD79" s="60"/>
      <c r="AE79" s="57">
        <v>40603</v>
      </c>
      <c r="AF79" s="58">
        <f t="shared" ca="1" si="83"/>
        <v>1.4365938221888008</v>
      </c>
      <c r="AG79" s="58">
        <f t="shared" ca="1" si="84"/>
        <v>1.4411552980357978</v>
      </c>
      <c r="AH79" s="58">
        <f t="shared" ca="1" si="85"/>
        <v>0.8205068524112501</v>
      </c>
      <c r="AI79" s="58">
        <f t="shared" ca="1" si="86"/>
        <v>1.1836118361863055</v>
      </c>
      <c r="AJ79" s="58">
        <f t="shared" ca="1" si="87"/>
        <v>3.6222937063737479</v>
      </c>
      <c r="AK79" s="58">
        <f t="shared" ca="1" si="88"/>
        <v>0.38697727190911019</v>
      </c>
      <c r="AL79" s="58">
        <f t="shared" ca="1" si="89"/>
        <v>0.68798422680886617</v>
      </c>
      <c r="AM79" s="58"/>
      <c r="AN79" s="58">
        <f t="shared" ca="1" si="90"/>
        <v>0.8020448449452805</v>
      </c>
      <c r="AO79" s="58">
        <f t="shared" ca="1" si="91"/>
        <v>3.6684294139639397</v>
      </c>
      <c r="AP79" s="58">
        <f t="shared" ca="1" si="92"/>
        <v>1.3921697237123711</v>
      </c>
      <c r="AQ79" s="58"/>
      <c r="AR79" s="58"/>
    </row>
    <row r="80" spans="1:82" x14ac:dyDescent="0.3">
      <c r="A80" s="57">
        <v>40634</v>
      </c>
      <c r="B80" s="58">
        <f>IF(CEIC!E95="","",CEIC!E95)</f>
        <v>5.3231939163497977</v>
      </c>
      <c r="C80" s="58">
        <f>IF(CEIC!F95="","",CEIC!F95)</f>
        <v>13.789216777940888</v>
      </c>
      <c r="D80" s="58">
        <f>IF(CEIC!G95="","",CEIC!G95)</f>
        <v>47.490413501697482</v>
      </c>
      <c r="E80" s="58">
        <f>IF(CEIC!H95="","",CEIC!H95)</f>
        <v>24.980853475477133</v>
      </c>
      <c r="F80" s="58">
        <f>IF(CEIC!I95="","",CEIC!I95)</f>
        <v>21.896928373788189</v>
      </c>
      <c r="G80" s="58">
        <f>IF(CEIC!J95="","",CEIC!J95)</f>
        <v>20.04403746679715</v>
      </c>
      <c r="H80" s="58">
        <f>IF(CEIC!K95="","",CEIC!K95)</f>
        <v>11.678832116788321</v>
      </c>
      <c r="I80" s="58" t="str">
        <f>IF(CEIC!L95="","",CEIC!L95)</f>
        <v/>
      </c>
      <c r="J80" s="58">
        <f>IF(CEIC!M95="","",CEIC!M95)</f>
        <v>5.9293090556352679</v>
      </c>
      <c r="K80" s="58">
        <f>IF(CEIC!N95="","",CEIC!N95)</f>
        <v>29.386379131268932</v>
      </c>
      <c r="L80" s="58">
        <f>IF(CEIC!O95="","",CEIC!O95)</f>
        <v>15.535839106042948</v>
      </c>
      <c r="M80" s="103"/>
      <c r="N80" s="103"/>
      <c r="O80" s="59"/>
      <c r="Q80" s="58">
        <f t="shared" ca="1" si="73"/>
        <v>0.69649051677625595</v>
      </c>
      <c r="R80" s="58">
        <f t="shared" ca="1" si="74"/>
        <v>1.0242044829048758</v>
      </c>
      <c r="S80" s="58">
        <f t="shared" ca="1" si="75"/>
        <v>1.8409797502715242</v>
      </c>
      <c r="T80" s="58">
        <f t="shared" ca="1" si="76"/>
        <v>1.5546221336317219</v>
      </c>
      <c r="U80" s="58">
        <f t="shared" ca="1" si="77"/>
        <v>3.4829891390816403</v>
      </c>
      <c r="V80" s="58">
        <f t="shared" ca="1" si="78"/>
        <v>2.1143144897183994</v>
      </c>
      <c r="W80" s="58">
        <f t="shared" ca="1" si="79"/>
        <v>0.50699171907580975</v>
      </c>
      <c r="X80" s="58"/>
      <c r="Y80" s="58">
        <f t="shared" ca="1" si="80"/>
        <v>-0.19385325579585255</v>
      </c>
      <c r="Z80" s="58">
        <f t="shared" ca="1" si="81"/>
        <v>2.2395462144724299</v>
      </c>
      <c r="AA80" s="58">
        <f t="shared" ca="1" si="82"/>
        <v>0.89107631536717524</v>
      </c>
      <c r="AB80" s="58"/>
      <c r="AC80" s="58"/>
      <c r="AD80" s="60"/>
      <c r="AE80" s="57">
        <v>40634</v>
      </c>
      <c r="AF80" s="58">
        <f t="shared" ca="1" si="83"/>
        <v>1.2234019875672391</v>
      </c>
      <c r="AG80" s="58">
        <f t="shared" ca="1" si="84"/>
        <v>1.3653327341767174</v>
      </c>
      <c r="AH80" s="58">
        <f t="shared" ca="1" si="85"/>
        <v>1.0890819572818442</v>
      </c>
      <c r="AI80" s="58">
        <f t="shared" ca="1" si="86"/>
        <v>1.3327361181344464</v>
      </c>
      <c r="AJ80" s="58">
        <f t="shared" ca="1" si="87"/>
        <v>3.5240712227397477</v>
      </c>
      <c r="AK80" s="58">
        <f t="shared" ca="1" si="88"/>
        <v>0.94992923326692458</v>
      </c>
      <c r="AL80" s="58">
        <f t="shared" ca="1" si="89"/>
        <v>0.61815562087956877</v>
      </c>
      <c r="AM80" s="58"/>
      <c r="AN80" s="58">
        <f t="shared" ca="1" si="90"/>
        <v>0.38634438832819828</v>
      </c>
      <c r="AO80" s="58">
        <f t="shared" ca="1" si="91"/>
        <v>3.2434454118275702</v>
      </c>
      <c r="AP80" s="58">
        <f t="shared" ca="1" si="92"/>
        <v>1.0874924622328914</v>
      </c>
      <c r="AQ80" s="58"/>
      <c r="AR80" s="58"/>
      <c r="CD80" s="79" t="s">
        <v>146</v>
      </c>
    </row>
    <row r="81" spans="1:44" x14ac:dyDescent="0.3">
      <c r="A81" s="57">
        <v>40664</v>
      </c>
      <c r="B81" s="58">
        <f>IF(CEIC!E96="","",CEIC!E96)</f>
        <v>6.1980830670926403</v>
      </c>
      <c r="C81" s="58">
        <f>IF(CEIC!F96="","",CEIC!F96)</f>
        <v>7.1726960383520764</v>
      </c>
      <c r="D81" s="58">
        <f>IF(CEIC!G96="","",CEIC!G96)</f>
        <v>12.396036154846254</v>
      </c>
      <c r="E81" s="58">
        <f>IF(CEIC!H96="","",CEIC!H96)</f>
        <v>16.74561208725834</v>
      </c>
      <c r="F81" s="58">
        <f>IF(CEIC!I96="","",CEIC!I96)</f>
        <v>22.201707393398344</v>
      </c>
      <c r="G81" s="58">
        <f>IF(CEIC!J96="","",CEIC!J96)</f>
        <v>15.463417718850783</v>
      </c>
      <c r="H81" s="58">
        <f>IF(CEIC!K96="","",CEIC!K96)</f>
        <v>22.750459472637935</v>
      </c>
      <c r="I81" s="58" t="str">
        <f>IF(CEIC!L96="","",CEIC!L96)</f>
        <v/>
      </c>
      <c r="J81" s="58">
        <f>IF(CEIC!M96="","",CEIC!M96)</f>
        <v>9.3624102294622489</v>
      </c>
      <c r="K81" s="58">
        <f>IF(CEIC!N96="","",CEIC!N96)</f>
        <v>53.465615212359673</v>
      </c>
      <c r="L81" s="58">
        <f>IF(CEIC!O96="","",CEIC!O96)</f>
        <v>52.129922422689944</v>
      </c>
      <c r="M81" s="103"/>
      <c r="N81" s="103"/>
      <c r="O81" s="59"/>
      <c r="Q81" s="58">
        <f t="shared" ca="1" si="73"/>
        <v>0.95139762032586239</v>
      </c>
      <c r="R81" s="58">
        <f t="shared" ca="1" si="74"/>
        <v>0.54056068420703163</v>
      </c>
      <c r="S81" s="58">
        <f t="shared" ca="1" si="75"/>
        <v>0.15577462145834128</v>
      </c>
      <c r="T81" s="58">
        <f t="shared" ca="1" si="76"/>
        <v>1.0117601948188013</v>
      </c>
      <c r="U81" s="58">
        <f t="shared" ca="1" si="77"/>
        <v>3.5750347834645857</v>
      </c>
      <c r="V81" s="58">
        <f t="shared" ca="1" si="78"/>
        <v>1.3810485472390306</v>
      </c>
      <c r="W81" s="58">
        <f t="shared" ca="1" si="79"/>
        <v>0.89380449090395298</v>
      </c>
      <c r="X81" s="58"/>
      <c r="Y81" s="58">
        <f t="shared" ca="1" si="80"/>
        <v>-7.198543846961987E-2</v>
      </c>
      <c r="Z81" s="58">
        <f t="shared" ca="1" si="81"/>
        <v>4.1029682293338201</v>
      </c>
      <c r="AA81" s="58">
        <f t="shared" ca="1" si="82"/>
        <v>2.9220836165422801</v>
      </c>
      <c r="AB81" s="58"/>
      <c r="AC81" s="58"/>
      <c r="AD81" s="60"/>
      <c r="AE81" s="57">
        <v>40664</v>
      </c>
      <c r="AF81" s="58">
        <f t="shared" ca="1" si="83"/>
        <v>1.1778932553898167</v>
      </c>
      <c r="AG81" s="58">
        <f t="shared" ca="1" si="84"/>
        <v>1.0689525456816771</v>
      </c>
      <c r="AH81" s="58">
        <f t="shared" ca="1" si="85"/>
        <v>0.83168129797587165</v>
      </c>
      <c r="AI81" s="58">
        <f t="shared" ca="1" si="86"/>
        <v>1.22162225523143</v>
      </c>
      <c r="AJ81" s="58">
        <f t="shared" ca="1" si="87"/>
        <v>3.4565893017532971</v>
      </c>
      <c r="AK81" s="58">
        <f t="shared" ca="1" si="88"/>
        <v>1.0447773374169176</v>
      </c>
      <c r="AL81" s="58">
        <f t="shared" ca="1" si="89"/>
        <v>0.71896933129020579</v>
      </c>
      <c r="AM81" s="58"/>
      <c r="AN81" s="58">
        <f t="shared" ca="1" si="90"/>
        <v>0.19017068120449743</v>
      </c>
      <c r="AO81" s="58">
        <f t="shared" ca="1" si="91"/>
        <v>3.3971865085125743</v>
      </c>
      <c r="AP81" s="58">
        <f t="shared" ca="1" si="92"/>
        <v>1.5704087028768818</v>
      </c>
      <c r="AQ81" s="58"/>
      <c r="AR81" s="58"/>
    </row>
    <row r="82" spans="1:44" x14ac:dyDescent="0.3">
      <c r="A82" s="57">
        <v>40695</v>
      </c>
      <c r="B82" s="58">
        <f>IF(CEIC!E97="","",CEIC!E97)</f>
        <v>9.4508301404853245</v>
      </c>
      <c r="C82" s="58">
        <f>IF(CEIC!F97="","",CEIC!F97)</f>
        <v>6.7424713105767129</v>
      </c>
      <c r="D82" s="58">
        <f>IF(CEIC!G97="","",CEIC!G97)</f>
        <v>14.833380189858653</v>
      </c>
      <c r="E82" s="58">
        <f>IF(CEIC!H97="","",CEIC!H97)</f>
        <v>15.564505544983268</v>
      </c>
      <c r="F82" s="58">
        <f>IF(CEIC!I97="","",CEIC!I97)</f>
        <v>20.591757988553663</v>
      </c>
      <c r="G82" s="58">
        <f>IF(CEIC!J97="","",CEIC!J97)</f>
        <v>5.4133453964985625</v>
      </c>
      <c r="H82" s="58">
        <f>IF(CEIC!K97="","",CEIC!K97)</f>
        <v>16.414567756606829</v>
      </c>
      <c r="I82" s="58" t="str">
        <f>IF(CEIC!L97="","",CEIC!L97)</f>
        <v/>
      </c>
      <c r="J82" s="58">
        <f>IF(CEIC!M97="","",CEIC!M97)</f>
        <v>-2.6930101721126753</v>
      </c>
      <c r="K82" s="58">
        <f>IF(CEIC!N97="","",CEIC!N97)</f>
        <v>28.397949059132639</v>
      </c>
      <c r="L82" s="58">
        <f>IF(CEIC!O97="","",CEIC!O97)</f>
        <v>42.588014765119418</v>
      </c>
      <c r="M82" s="103"/>
      <c r="N82" s="103"/>
      <c r="O82" s="59"/>
      <c r="Q82" s="58">
        <f t="shared" ca="1" si="73"/>
        <v>1.8991157790822981</v>
      </c>
      <c r="R82" s="58">
        <f t="shared" ca="1" si="74"/>
        <v>0.50911280852970797</v>
      </c>
      <c r="S82" s="58">
        <f t="shared" ca="1" si="75"/>
        <v>0.27281401577184783</v>
      </c>
      <c r="T82" s="58">
        <f t="shared" ca="1" si="76"/>
        <v>0.93390239354034343</v>
      </c>
      <c r="U82" s="58">
        <f t="shared" ca="1" si="77"/>
        <v>3.0888174887754127</v>
      </c>
      <c r="V82" s="58">
        <f t="shared" ca="1" si="78"/>
        <v>-0.22776776123960771</v>
      </c>
      <c r="W82" s="58">
        <f t="shared" ca="1" si="79"/>
        <v>0.67244553815830277</v>
      </c>
      <c r="X82" s="58"/>
      <c r="Y82" s="58">
        <f t="shared" ca="1" si="80"/>
        <v>-0.49992731868293905</v>
      </c>
      <c r="Z82" s="58">
        <f t="shared" ca="1" si="81"/>
        <v>2.1630544873110273</v>
      </c>
      <c r="AA82" s="58">
        <f t="shared" ca="1" si="82"/>
        <v>2.3924984387425572</v>
      </c>
      <c r="AB82" s="58"/>
      <c r="AC82" s="58"/>
      <c r="AD82" s="60"/>
      <c r="AE82" s="57">
        <v>40695</v>
      </c>
      <c r="AF82" s="58">
        <f t="shared" ca="1" si="83"/>
        <v>1.1823346387281388</v>
      </c>
      <c r="AG82" s="58">
        <f t="shared" ca="1" si="84"/>
        <v>0.69129265854720512</v>
      </c>
      <c r="AH82" s="58">
        <f t="shared" ca="1" si="85"/>
        <v>0.75652279583390447</v>
      </c>
      <c r="AI82" s="58">
        <f t="shared" ca="1" si="86"/>
        <v>1.1667615739969557</v>
      </c>
      <c r="AJ82" s="58">
        <f t="shared" ca="1" si="87"/>
        <v>3.3822804704405462</v>
      </c>
      <c r="AK82" s="58">
        <f t="shared" ca="1" si="88"/>
        <v>1.0891984252392741</v>
      </c>
      <c r="AL82" s="58">
        <f t="shared" ca="1" si="89"/>
        <v>0.69108058271268857</v>
      </c>
      <c r="AM82" s="58"/>
      <c r="AN82" s="58">
        <f t="shared" ca="1" si="90"/>
        <v>-0.25525533764947045</v>
      </c>
      <c r="AO82" s="58">
        <f t="shared" ca="1" si="91"/>
        <v>2.8351896437057591</v>
      </c>
      <c r="AP82" s="58">
        <f t="shared" ca="1" si="92"/>
        <v>2.0685527902173373</v>
      </c>
      <c r="AQ82" s="58"/>
      <c r="AR82" s="58"/>
    </row>
    <row r="83" spans="1:44" x14ac:dyDescent="0.3">
      <c r="A83" s="57">
        <v>40725</v>
      </c>
      <c r="B83" s="58">
        <f>IF(CEIC!E98="","",CEIC!E98)</f>
        <v>3.6577805331679922</v>
      </c>
      <c r="C83" s="58">
        <f>IF(CEIC!F98="","",CEIC!F98)</f>
        <v>-1.5664338031506391</v>
      </c>
      <c r="D83" s="58">
        <f>IF(CEIC!G98="","",CEIC!G98)</f>
        <v>24.334379723287991</v>
      </c>
      <c r="E83" s="58">
        <f>IF(CEIC!H98="","",CEIC!H98)</f>
        <v>13.206956964398071</v>
      </c>
      <c r="F83" s="58">
        <f>IF(CEIC!I98="","",CEIC!I98)</f>
        <v>18.762110706207658</v>
      </c>
      <c r="G83" s="58">
        <f>IF(CEIC!J98="","",CEIC!J98)</f>
        <v>1.8917326419763667</v>
      </c>
      <c r="H83" s="58">
        <f>IF(CEIC!K98="","",CEIC!K98)</f>
        <v>24.357596143842979</v>
      </c>
      <c r="I83" s="58" t="str">
        <f>IF(CEIC!L98="","",CEIC!L98)</f>
        <v/>
      </c>
      <c r="J83" s="58">
        <f>IF(CEIC!M98="","",CEIC!M98)</f>
        <v>48.487320801212142</v>
      </c>
      <c r="K83" s="58">
        <f>IF(CEIC!N98="","",CEIC!N98)</f>
        <v>55.867380465363183</v>
      </c>
      <c r="L83" s="58">
        <f>IF(CEIC!O98="","",CEIC!O98)</f>
        <v>38.544046740973172</v>
      </c>
      <c r="M83" s="103"/>
      <c r="N83" s="103"/>
      <c r="O83" s="59"/>
      <c r="Q83" s="58">
        <f t="shared" ca="1" si="73"/>
        <v>0.21125681447331535</v>
      </c>
      <c r="R83" s="58">
        <f t="shared" ca="1" si="74"/>
        <v>-9.8238183084167874E-2</v>
      </c>
      <c r="S83" s="58">
        <f t="shared" ca="1" si="75"/>
        <v>0.72904473855523244</v>
      </c>
      <c r="T83" s="58">
        <f t="shared" ca="1" si="76"/>
        <v>0.77849427215448752</v>
      </c>
      <c r="U83" s="58">
        <f t="shared" ca="1" si="77"/>
        <v>2.5362497191419955</v>
      </c>
      <c r="V83" s="58">
        <f t="shared" ca="1" si="78"/>
        <v>-0.79150778717164472</v>
      </c>
      <c r="W83" s="58">
        <f t="shared" ca="1" si="79"/>
        <v>0.94995350771194986</v>
      </c>
      <c r="X83" s="58"/>
      <c r="Y83" s="58">
        <f t="shared" ca="1" si="80"/>
        <v>1.3168659856636507</v>
      </c>
      <c r="Z83" s="58">
        <f t="shared" ca="1" si="81"/>
        <v>4.2888338536378425</v>
      </c>
      <c r="AA83" s="58">
        <f t="shared" ca="1" si="82"/>
        <v>2.1680542707690047</v>
      </c>
      <c r="AB83" s="58"/>
      <c r="AC83" s="58"/>
      <c r="AD83" s="60"/>
      <c r="AE83" s="57">
        <v>40725</v>
      </c>
      <c r="AF83" s="58">
        <f t="shared" ca="1" si="83"/>
        <v>1.0205900712938254</v>
      </c>
      <c r="AG83" s="58">
        <f t="shared" ca="1" si="84"/>
        <v>0.31714510321752393</v>
      </c>
      <c r="AH83" s="58">
        <f t="shared" ca="1" si="85"/>
        <v>0.38587779192847388</v>
      </c>
      <c r="AI83" s="58">
        <f t="shared" ca="1" si="86"/>
        <v>0.90805228683787742</v>
      </c>
      <c r="AJ83" s="58">
        <f t="shared" ca="1" si="87"/>
        <v>3.066700663793998</v>
      </c>
      <c r="AK83" s="58">
        <f t="shared" ca="1" si="88"/>
        <v>0.12059099960925941</v>
      </c>
      <c r="AL83" s="58">
        <f t="shared" ca="1" si="89"/>
        <v>0.8387345122580685</v>
      </c>
      <c r="AM83" s="58"/>
      <c r="AN83" s="58">
        <f t="shared" ca="1" si="90"/>
        <v>0.24831774283703056</v>
      </c>
      <c r="AO83" s="58">
        <f t="shared" ca="1" si="91"/>
        <v>3.5182855234275636</v>
      </c>
      <c r="AP83" s="58">
        <f t="shared" ca="1" si="92"/>
        <v>2.4942121086846143</v>
      </c>
      <c r="AQ83" s="58"/>
      <c r="AR83" s="58"/>
    </row>
    <row r="84" spans="1:44" x14ac:dyDescent="0.3">
      <c r="A84" s="57">
        <v>40756</v>
      </c>
      <c r="B84" s="58">
        <f>IF(CEIC!E99="","",CEIC!E99)</f>
        <v>3.3952594490711099</v>
      </c>
      <c r="C84" s="58">
        <f>IF(CEIC!F99="","",CEIC!F99)</f>
        <v>0.3647967027031519</v>
      </c>
      <c r="D84" s="58">
        <f>IF(CEIC!G99="","",CEIC!G99)</f>
        <v>26.325963375158707</v>
      </c>
      <c r="E84" s="58">
        <f>IF(CEIC!H99="","",CEIC!H99)</f>
        <v>17.901622637904172</v>
      </c>
      <c r="F84" s="58">
        <f>IF(CEIC!I99="","",CEIC!I99)</f>
        <v>20.528457642992713</v>
      </c>
      <c r="G84" s="58">
        <f>IF(CEIC!J99="","",CEIC!J99)</f>
        <v>1.4963060167277396</v>
      </c>
      <c r="H84" s="58">
        <f>IF(CEIC!K99="","",CEIC!K99)</f>
        <v>21.049937727125382</v>
      </c>
      <c r="I84" s="58" t="str">
        <f>IF(CEIC!L99="","",CEIC!L99)</f>
        <v/>
      </c>
      <c r="J84" s="58">
        <f>IF(CEIC!M99="","",CEIC!M99)</f>
        <v>-28.594951332545449</v>
      </c>
      <c r="K84" s="58">
        <f>IF(CEIC!N99="","",CEIC!N99)</f>
        <v>39.53686545655308</v>
      </c>
      <c r="L84" s="58">
        <f>IF(CEIC!O99="","",CEIC!O99)</f>
        <v>47.503063118597296</v>
      </c>
      <c r="M84" s="103"/>
      <c r="N84" s="103"/>
      <c r="O84" s="59"/>
      <c r="Q84" s="58">
        <f t="shared" ca="1" si="73"/>
        <v>0.13476885127132521</v>
      </c>
      <c r="R84" s="58">
        <f t="shared" ca="1" si="74"/>
        <v>4.292780048536788E-2</v>
      </c>
      <c r="S84" s="58">
        <f t="shared" ca="1" si="75"/>
        <v>0.82467906058414719</v>
      </c>
      <c r="T84" s="58">
        <f t="shared" ca="1" si="76"/>
        <v>1.0879636840947267</v>
      </c>
      <c r="U84" s="58">
        <f t="shared" ca="1" si="77"/>
        <v>3.0697002900119497</v>
      </c>
      <c r="V84" s="58">
        <f t="shared" ca="1" si="78"/>
        <v>-0.8548077101076984</v>
      </c>
      <c r="W84" s="58">
        <f t="shared" ca="1" si="79"/>
        <v>0.83439285169373267</v>
      </c>
      <c r="X84" s="58"/>
      <c r="Y84" s="58">
        <f t="shared" ca="1" si="80"/>
        <v>-1.4193913466584609</v>
      </c>
      <c r="Z84" s="58">
        <f t="shared" ca="1" si="81"/>
        <v>3.0250628154304442</v>
      </c>
      <c r="AA84" s="58">
        <f t="shared" ca="1" si="82"/>
        <v>2.6652884142466333</v>
      </c>
      <c r="AB84" s="58"/>
      <c r="AC84" s="58"/>
      <c r="AD84" s="60"/>
      <c r="AE84" s="57">
        <v>40756</v>
      </c>
      <c r="AF84" s="58">
        <f t="shared" ca="1" si="83"/>
        <v>0.74838048160897952</v>
      </c>
      <c r="AG84" s="58">
        <f t="shared" ca="1" si="84"/>
        <v>0.15126747531030266</v>
      </c>
      <c r="AH84" s="58">
        <f t="shared" ca="1" si="85"/>
        <v>0.60884593830374245</v>
      </c>
      <c r="AI84" s="58">
        <f t="shared" ca="1" si="86"/>
        <v>0.93345344992985257</v>
      </c>
      <c r="AJ84" s="58">
        <f t="shared" ca="1" si="87"/>
        <v>2.8982558326431196</v>
      </c>
      <c r="AK84" s="58">
        <f t="shared" ca="1" si="88"/>
        <v>-0.62469441950631699</v>
      </c>
      <c r="AL84" s="58">
        <f t="shared" ca="1" si="89"/>
        <v>0.81893063252132847</v>
      </c>
      <c r="AM84" s="58"/>
      <c r="AN84" s="58">
        <f t="shared" ca="1" si="90"/>
        <v>-0.2008175598925831</v>
      </c>
      <c r="AO84" s="58">
        <f t="shared" ca="1" si="91"/>
        <v>3.1589837187931047</v>
      </c>
      <c r="AP84" s="58">
        <f t="shared" ca="1" si="92"/>
        <v>2.4086137079193985</v>
      </c>
      <c r="AQ84" s="58"/>
      <c r="AR84" s="58"/>
    </row>
    <row r="85" spans="1:44" x14ac:dyDescent="0.3">
      <c r="A85" s="57">
        <v>40787</v>
      </c>
      <c r="B85" s="58">
        <f>IF(CEIC!E100="","",CEIC!E100)</f>
        <v>2.4953212726138494</v>
      </c>
      <c r="C85" s="58">
        <f>IF(CEIC!F100="","",CEIC!F100)</f>
        <v>3.1330506440515244</v>
      </c>
      <c r="D85" s="58">
        <f>IF(CEIC!G100="","",CEIC!G100)</f>
        <v>52.384639796889878</v>
      </c>
      <c r="E85" s="58">
        <f>IF(CEIC!H100="","",CEIC!H100)</f>
        <v>22.762396514258533</v>
      </c>
      <c r="F85" s="58">
        <f>IF(CEIC!I100="","",CEIC!I100)</f>
        <v>19.486493998640832</v>
      </c>
      <c r="G85" s="58">
        <f>IF(CEIC!J100="","",CEIC!J100)</f>
        <v>12.886504552202283</v>
      </c>
      <c r="H85" s="58">
        <f>IF(CEIC!K100="","",CEIC!K100)</f>
        <v>22.005295514030067</v>
      </c>
      <c r="I85" s="58" t="str">
        <f>IF(CEIC!L100="","",CEIC!L100)</f>
        <v/>
      </c>
      <c r="J85" s="58">
        <f>IF(CEIC!M100="","",CEIC!M100)</f>
        <v>33.396046016716532</v>
      </c>
      <c r="K85" s="58">
        <f>IF(CEIC!N100="","",CEIC!N100)</f>
        <v>39.912122343843826</v>
      </c>
      <c r="L85" s="58">
        <f>IF(CEIC!O100="","",CEIC!O100)</f>
        <v>34.712453865911272</v>
      </c>
      <c r="M85" s="103"/>
      <c r="N85" s="103"/>
      <c r="O85" s="59"/>
      <c r="Q85" s="58">
        <f t="shared" ca="1" si="73"/>
        <v>-0.12743651924865168</v>
      </c>
      <c r="R85" s="58">
        <f t="shared" ca="1" si="74"/>
        <v>0.24527717784668027</v>
      </c>
      <c r="S85" s="58">
        <f t="shared" ca="1" si="75"/>
        <v>2.0759967495108791</v>
      </c>
      <c r="T85" s="58">
        <f t="shared" ca="1" si="76"/>
        <v>1.4083828444151332</v>
      </c>
      <c r="U85" s="58">
        <f t="shared" ca="1" si="77"/>
        <v>2.7550191312148384</v>
      </c>
      <c r="V85" s="58">
        <f t="shared" ca="1" si="78"/>
        <v>0.96853610005824065</v>
      </c>
      <c r="W85" s="58">
        <f t="shared" ca="1" si="79"/>
        <v>0.86777047376886107</v>
      </c>
      <c r="X85" s="58"/>
      <c r="Y85" s="58">
        <f t="shared" ca="1" si="80"/>
        <v>0.78115770748123214</v>
      </c>
      <c r="Z85" s="58">
        <f t="shared" ca="1" si="81"/>
        <v>3.0541028540201673</v>
      </c>
      <c r="AA85" s="58">
        <f t="shared" ca="1" si="82"/>
        <v>1.9553971306230422</v>
      </c>
      <c r="AB85" s="58"/>
      <c r="AC85" s="58"/>
      <c r="AD85" s="60"/>
      <c r="AE85" s="57">
        <v>40787</v>
      </c>
      <c r="AF85" s="58">
        <f t="shared" ca="1" si="83"/>
        <v>7.2863048831996291E-2</v>
      </c>
      <c r="AG85" s="58">
        <f t="shared" ca="1" si="84"/>
        <v>6.3322265082626755E-2</v>
      </c>
      <c r="AH85" s="58">
        <f t="shared" ca="1" si="85"/>
        <v>1.2099068495500862</v>
      </c>
      <c r="AI85" s="58">
        <f t="shared" ca="1" si="86"/>
        <v>1.0916136002214492</v>
      </c>
      <c r="AJ85" s="58">
        <f t="shared" ca="1" si="87"/>
        <v>2.7869897134562613</v>
      </c>
      <c r="AK85" s="58">
        <f t="shared" ca="1" si="88"/>
        <v>-0.22592646574036745</v>
      </c>
      <c r="AL85" s="58">
        <f t="shared" ca="1" si="89"/>
        <v>0.88403894439151454</v>
      </c>
      <c r="AM85" s="58"/>
      <c r="AN85" s="58">
        <f t="shared" ca="1" si="90"/>
        <v>0.22621078216214063</v>
      </c>
      <c r="AO85" s="58">
        <f t="shared" ca="1" si="91"/>
        <v>3.4559998410294845</v>
      </c>
      <c r="AP85" s="58">
        <f t="shared" ca="1" si="92"/>
        <v>2.2629132718795599</v>
      </c>
      <c r="AQ85" s="58"/>
      <c r="AR85" s="58"/>
    </row>
    <row r="86" spans="1:44" x14ac:dyDescent="0.3">
      <c r="A86" s="57">
        <v>40817</v>
      </c>
      <c r="B86" s="58">
        <f>IF(CEIC!E101="","",CEIC!E101)</f>
        <v>-4.9819927971188394</v>
      </c>
      <c r="C86" s="58">
        <f>IF(CEIC!F101="","",CEIC!F101)</f>
        <v>-16.219340764013182</v>
      </c>
      <c r="D86" s="58">
        <f>IF(CEIC!G101="","",CEIC!G101)</f>
        <v>14.107112159902483</v>
      </c>
      <c r="E86" s="58">
        <f>IF(CEIC!H101="","",CEIC!H101)</f>
        <v>2.291710117291859</v>
      </c>
      <c r="F86" s="58">
        <f>IF(CEIC!I101="","",CEIC!I101)</f>
        <v>19.416600275126189</v>
      </c>
      <c r="G86" s="58">
        <f>IF(CEIC!J101="","",CEIC!J101)</f>
        <v>10.362596210162634</v>
      </c>
      <c r="H86" s="58">
        <f>IF(CEIC!K101="","",CEIC!K101)</f>
        <v>14.935417161067226</v>
      </c>
      <c r="I86" s="58" t="str">
        <f>IF(CEIC!L101="","",CEIC!L101)</f>
        <v/>
      </c>
      <c r="J86" s="58">
        <f>IF(CEIC!M101="","",CEIC!M101)</f>
        <v>-5.8555937582650097</v>
      </c>
      <c r="K86" s="58">
        <f>IF(CEIC!N101="","",CEIC!N101)</f>
        <v>23.852359245943568</v>
      </c>
      <c r="L86" s="58">
        <f>IF(CEIC!O101="","",CEIC!O101)</f>
        <v>26.841973011271737</v>
      </c>
      <c r="M86" s="103"/>
      <c r="N86" s="103"/>
      <c r="O86" s="59"/>
      <c r="Q86" s="58">
        <f t="shared" ca="1" si="73"/>
        <v>-2.3060216236906652</v>
      </c>
      <c r="R86" s="58">
        <f t="shared" ca="1" si="74"/>
        <v>-1.1693128253980765</v>
      </c>
      <c r="S86" s="58">
        <f t="shared" ca="1" si="75"/>
        <v>0.23793918106887521</v>
      </c>
      <c r="T86" s="58">
        <f t="shared" ca="1" si="76"/>
        <v>5.8968057110131443E-2</v>
      </c>
      <c r="U86" s="58">
        <f t="shared" ca="1" si="77"/>
        <v>2.7339106808121247</v>
      </c>
      <c r="V86" s="58">
        <f t="shared" ca="1" si="78"/>
        <v>0.5645086690567982</v>
      </c>
      <c r="W86" s="58">
        <f t="shared" ca="1" si="79"/>
        <v>0.62076800933417475</v>
      </c>
      <c r="X86" s="58"/>
      <c r="Y86" s="58">
        <f t="shared" ca="1" si="80"/>
        <v>-0.61219233484222646</v>
      </c>
      <c r="Z86" s="58">
        <f t="shared" ca="1" si="81"/>
        <v>1.8112845183676229</v>
      </c>
      <c r="AA86" s="58">
        <f t="shared" ca="1" si="82"/>
        <v>1.5185777699298328</v>
      </c>
      <c r="AB86" s="58"/>
      <c r="AC86" s="58"/>
      <c r="AD86" s="60"/>
      <c r="AE86" s="57">
        <v>40817</v>
      </c>
      <c r="AF86" s="58">
        <f t="shared" ca="1" si="83"/>
        <v>-0.76622976388933051</v>
      </c>
      <c r="AG86" s="58">
        <f t="shared" ca="1" si="84"/>
        <v>-0.29370261568867612</v>
      </c>
      <c r="AH86" s="58">
        <f t="shared" ca="1" si="85"/>
        <v>1.0462049970546339</v>
      </c>
      <c r="AI86" s="58">
        <f t="shared" ca="1" si="86"/>
        <v>0.85177152853999705</v>
      </c>
      <c r="AJ86" s="58">
        <f t="shared" ca="1" si="87"/>
        <v>2.8528767006796376</v>
      </c>
      <c r="AK86" s="58">
        <f t="shared" ca="1" si="88"/>
        <v>0.22607901966911348</v>
      </c>
      <c r="AL86" s="58">
        <f t="shared" ca="1" si="89"/>
        <v>0.7743104449322562</v>
      </c>
      <c r="AM86" s="58"/>
      <c r="AN86" s="58">
        <f t="shared" ca="1" si="90"/>
        <v>-0.41680865800648509</v>
      </c>
      <c r="AO86" s="58">
        <f t="shared" ca="1" si="91"/>
        <v>2.6301500626060785</v>
      </c>
      <c r="AP86" s="58">
        <f t="shared" ca="1" si="92"/>
        <v>2.0464211049331698</v>
      </c>
      <c r="AQ86" s="58"/>
      <c r="AR86" s="58"/>
    </row>
    <row r="87" spans="1:44" x14ac:dyDescent="0.3">
      <c r="A87" s="57">
        <v>40848</v>
      </c>
      <c r="B87" s="58">
        <f>IF(CEIC!E102="","",CEIC!E102)</f>
        <v>6.012658227848112</v>
      </c>
      <c r="C87" s="58">
        <f>IF(CEIC!F102="","",CEIC!F102)</f>
        <v>12.29691066874377</v>
      </c>
      <c r="D87" s="58">
        <f>IF(CEIC!G102="","",CEIC!G102)</f>
        <v>39.948168217693485</v>
      </c>
      <c r="E87" s="58">
        <f>IF(CEIC!H102="","",CEIC!H102)</f>
        <v>24.724300221730029</v>
      </c>
      <c r="F87" s="58">
        <f>IF(CEIC!I102="","",CEIC!I102)</f>
        <v>17.638049163213999</v>
      </c>
      <c r="G87" s="58">
        <f>IF(CEIC!J102="","",CEIC!J102)</f>
        <v>10.126804981436356</v>
      </c>
      <c r="H87" s="58">
        <f>IF(CEIC!K102="","",CEIC!K102)</f>
        <v>33.346021388435744</v>
      </c>
      <c r="I87" s="58" t="str">
        <f>IF(CEIC!L102="","",CEIC!L102)</f>
        <v/>
      </c>
      <c r="J87" s="58">
        <f>IF(CEIC!M102="","",CEIC!M102)</f>
        <v>-11.010336899654227</v>
      </c>
      <c r="K87" s="58">
        <f>IF(CEIC!N102="","",CEIC!N102)</f>
        <v>3.0773246777408607</v>
      </c>
      <c r="L87" s="58">
        <f>IF(CEIC!O102="","",CEIC!O102)</f>
        <v>35.573374346012635</v>
      </c>
      <c r="M87" s="103"/>
      <c r="N87" s="103"/>
      <c r="O87" s="59"/>
      <c r="Q87" s="58">
        <f t="shared" ca="1" si="73"/>
        <v>0.89737236620327798</v>
      </c>
      <c r="R87" s="58">
        <f t="shared" ca="1" si="74"/>
        <v>0.91512228942610985</v>
      </c>
      <c r="S87" s="58">
        <f t="shared" ca="1" si="75"/>
        <v>1.478806906748743</v>
      </c>
      <c r="T87" s="58">
        <f t="shared" ca="1" si="76"/>
        <v>1.5377103043151996</v>
      </c>
      <c r="U87" s="58">
        <f t="shared" ca="1" si="77"/>
        <v>2.196774353733701</v>
      </c>
      <c r="V87" s="58">
        <f t="shared" ca="1" si="78"/>
        <v>0.52676319200910005</v>
      </c>
      <c r="W87" s="58">
        <f t="shared" ca="1" si="79"/>
        <v>1.2639848214008109</v>
      </c>
      <c r="X87" s="58"/>
      <c r="Y87" s="58">
        <f t="shared" ca="1" si="80"/>
        <v>-0.79517479405655878</v>
      </c>
      <c r="Z87" s="58">
        <f t="shared" ca="1" si="81"/>
        <v>0.20356504406519277</v>
      </c>
      <c r="AA87" s="58">
        <f t="shared" ca="1" si="82"/>
        <v>2.0031790566160241</v>
      </c>
      <c r="AB87" s="58"/>
      <c r="AC87" s="58"/>
      <c r="AD87" s="60"/>
      <c r="AE87" s="57">
        <v>40848</v>
      </c>
      <c r="AF87" s="58">
        <f t="shared" ca="1" si="83"/>
        <v>-0.51202859224534625</v>
      </c>
      <c r="AG87" s="58">
        <f t="shared" ca="1" si="84"/>
        <v>-2.9711193750954581E-3</v>
      </c>
      <c r="AH87" s="58">
        <f t="shared" ca="1" si="85"/>
        <v>1.2642476124428326</v>
      </c>
      <c r="AI87" s="58">
        <f t="shared" ca="1" si="86"/>
        <v>1.001687068613488</v>
      </c>
      <c r="AJ87" s="58">
        <f t="shared" ca="1" si="87"/>
        <v>2.5619013885868882</v>
      </c>
      <c r="AK87" s="58">
        <f t="shared" ca="1" si="88"/>
        <v>0.68660265370804618</v>
      </c>
      <c r="AL87" s="58">
        <f t="shared" ca="1" si="89"/>
        <v>0.91750776816794899</v>
      </c>
      <c r="AM87" s="58"/>
      <c r="AN87" s="58">
        <f t="shared" ca="1" si="90"/>
        <v>-0.20873647380585103</v>
      </c>
      <c r="AO87" s="58">
        <f t="shared" ca="1" si="91"/>
        <v>1.6896508054843276</v>
      </c>
      <c r="AP87" s="58">
        <f t="shared" ca="1" si="92"/>
        <v>1.8257179857229664</v>
      </c>
      <c r="AQ87" s="58"/>
      <c r="AR87" s="58"/>
    </row>
    <row r="88" spans="1:44" x14ac:dyDescent="0.3">
      <c r="A88" s="57">
        <v>40878</v>
      </c>
      <c r="B88" s="58">
        <f>IF(CEIC!E103="","",CEIC!E103)</f>
        <v>2.6765375854214315</v>
      </c>
      <c r="C88" s="58">
        <f>IF(CEIC!F103="","",CEIC!F103)</f>
        <v>8.0011806016728073</v>
      </c>
      <c r="D88" s="58">
        <f>IF(CEIC!G103="","",CEIC!G103)</f>
        <v>17.427817447997516</v>
      </c>
      <c r="E88" s="58">
        <f>IF(CEIC!H103="","",CEIC!H103)</f>
        <v>8.8031764685747547</v>
      </c>
      <c r="F88" s="58">
        <f>IF(CEIC!I103="","",CEIC!I103)</f>
        <v>16.163529145211019</v>
      </c>
      <c r="G88" s="58">
        <f>IF(CEIC!J103="","",CEIC!J103)</f>
        <v>8.358627302192339</v>
      </c>
      <c r="H88" s="58">
        <f>IF(CEIC!K103="","",CEIC!K103)</f>
        <v>14.703930180339214</v>
      </c>
      <c r="I88" s="58" t="str">
        <f>IF(CEIC!L103="","",CEIC!L103)</f>
        <v/>
      </c>
      <c r="J88" s="58">
        <f>IF(CEIC!M103="","",CEIC!M103)</f>
        <v>35.949293190442447</v>
      </c>
      <c r="K88" s="58">
        <f>IF(CEIC!N103="","",CEIC!N103)</f>
        <v>8.6353125262319228</v>
      </c>
      <c r="L88" s="58">
        <f>IF(CEIC!O103="","",CEIC!O103)</f>
        <v>27.079214537099627</v>
      </c>
      <c r="M88" s="103"/>
      <c r="N88" s="103"/>
      <c r="O88" s="59"/>
      <c r="Q88" s="58">
        <f t="shared" ca="1" si="73"/>
        <v>-7.4637458505357718E-2</v>
      </c>
      <c r="R88" s="58">
        <f t="shared" ca="1" si="74"/>
        <v>0.60111991724464531</v>
      </c>
      <c r="S88" s="58">
        <f t="shared" ca="1" si="75"/>
        <v>0.39739690637531672</v>
      </c>
      <c r="T88" s="58">
        <f t="shared" ca="1" si="76"/>
        <v>0.48819982838879672</v>
      </c>
      <c r="U88" s="58">
        <f t="shared" ca="1" si="77"/>
        <v>1.7514577916349023</v>
      </c>
      <c r="V88" s="58">
        <f t="shared" ca="1" si="78"/>
        <v>0.24371318048541291</v>
      </c>
      <c r="W88" s="58">
        <f t="shared" ca="1" si="79"/>
        <v>0.6126804791293019</v>
      </c>
      <c r="X88" s="58"/>
      <c r="Y88" s="58">
        <f t="shared" ca="1" si="80"/>
        <v>0.87179257211281869</v>
      </c>
      <c r="Z88" s="58">
        <f t="shared" ca="1" si="81"/>
        <v>0.6336815510977194</v>
      </c>
      <c r="AA88" s="58">
        <f t="shared" ca="1" si="82"/>
        <v>1.5317449059099593</v>
      </c>
      <c r="AB88" s="58"/>
      <c r="AC88" s="58"/>
      <c r="AD88" s="60"/>
      <c r="AE88" s="57">
        <v>40878</v>
      </c>
      <c r="AF88" s="58">
        <f t="shared" ca="1" si="83"/>
        <v>-0.49442890533091499</v>
      </c>
      <c r="AG88" s="58">
        <f t="shared" ca="1" si="84"/>
        <v>0.1156431270908929</v>
      </c>
      <c r="AH88" s="58">
        <f t="shared" ca="1" si="85"/>
        <v>0.70471433139764494</v>
      </c>
      <c r="AI88" s="58">
        <f t="shared" ca="1" si="86"/>
        <v>0.69495939660470929</v>
      </c>
      <c r="AJ88" s="58">
        <f t="shared" ca="1" si="87"/>
        <v>2.2273809420602428</v>
      </c>
      <c r="AK88" s="58">
        <f t="shared" ca="1" si="88"/>
        <v>0.44499501385043705</v>
      </c>
      <c r="AL88" s="58">
        <f t="shared" ca="1" si="89"/>
        <v>0.83247776995476253</v>
      </c>
      <c r="AM88" s="58"/>
      <c r="AN88" s="58">
        <f t="shared" ca="1" si="90"/>
        <v>-0.17852485226198886</v>
      </c>
      <c r="AO88" s="58">
        <f t="shared" ca="1" si="91"/>
        <v>0.88284370451017846</v>
      </c>
      <c r="AP88" s="58">
        <f t="shared" ca="1" si="92"/>
        <v>1.6845005774852719</v>
      </c>
      <c r="AQ88" s="58"/>
      <c r="AR88" s="58"/>
    </row>
    <row r="89" spans="1:44" x14ac:dyDescent="0.3">
      <c r="A89" s="57">
        <v>40909</v>
      </c>
      <c r="B89" s="58">
        <f>IF(CEIC!E104="","",CEIC!E104)</f>
        <v>0.96645821489481609</v>
      </c>
      <c r="C89" s="58">
        <f>IF(CEIC!F104="","",CEIC!F104)</f>
        <v>14.208488954077389</v>
      </c>
      <c r="D89" s="58">
        <f>IF(CEIC!G104="","",CEIC!G104)</f>
        <v>26.41358825797273</v>
      </c>
      <c r="E89" s="58">
        <f>IF(CEIC!H104="","",CEIC!H104)</f>
        <v>11.056535869704927</v>
      </c>
      <c r="F89" s="58">
        <f>IF(CEIC!I104="","",CEIC!I104)</f>
        <v>16.744193220485716</v>
      </c>
      <c r="G89" s="58">
        <f>IF(CEIC!J104="","",CEIC!J104)</f>
        <v>9.3604919120044059</v>
      </c>
      <c r="H89" s="58">
        <f>IF(CEIC!K104="","",CEIC!K104)</f>
        <v>17.211137908353429</v>
      </c>
      <c r="I89" s="58" t="str">
        <f>IF(CEIC!L104="","",CEIC!L104)</f>
        <v/>
      </c>
      <c r="J89" s="58">
        <f>IF(CEIC!M104="","",CEIC!M104)</f>
        <v>25.160045751745574</v>
      </c>
      <c r="K89" s="58">
        <f>IF(CEIC!N104="","",CEIC!N104)</f>
        <v>11.842385875073818</v>
      </c>
      <c r="L89" s="58">
        <f>IF(CEIC!O104="","",CEIC!O104)</f>
        <v>28.779110317926715</v>
      </c>
      <c r="M89" s="103"/>
      <c r="N89" s="103"/>
      <c r="O89" s="59"/>
      <c r="Q89" s="58">
        <f t="shared" ca="1" si="73"/>
        <v>-0.5728850122791751</v>
      </c>
      <c r="R89" s="58">
        <f t="shared" ca="1" si="74"/>
        <v>1.0548517665658608</v>
      </c>
      <c r="S89" s="58">
        <f t="shared" ca="1" si="75"/>
        <v>0.82888674036345789</v>
      </c>
      <c r="T89" s="58">
        <f t="shared" ca="1" si="76"/>
        <v>0.63673986451813569</v>
      </c>
      <c r="U89" s="58">
        <f t="shared" ca="1" si="77"/>
        <v>1.9268228776144156</v>
      </c>
      <c r="V89" s="58">
        <f t="shared" ca="1" si="78"/>
        <v>0.40409174010716048</v>
      </c>
      <c r="W89" s="58">
        <f t="shared" ca="1" si="79"/>
        <v>0.70027554891005295</v>
      </c>
      <c r="X89" s="58"/>
      <c r="Y89" s="58">
        <f t="shared" ca="1" si="80"/>
        <v>0.48879714920749318</v>
      </c>
      <c r="Z89" s="58">
        <f t="shared" ca="1" si="81"/>
        <v>0.88186762566344223</v>
      </c>
      <c r="AA89" s="58">
        <f t="shared" ca="1" si="82"/>
        <v>1.626090779045303</v>
      </c>
      <c r="AB89" s="58"/>
      <c r="AC89" s="58"/>
      <c r="AD89" s="60"/>
      <c r="AE89" s="57">
        <v>40909</v>
      </c>
      <c r="AF89" s="58">
        <f t="shared" ca="1" si="83"/>
        <v>8.3283298472915046E-2</v>
      </c>
      <c r="AG89" s="58">
        <f t="shared" ca="1" si="84"/>
        <v>0.85703132441220531</v>
      </c>
      <c r="AH89" s="58">
        <f t="shared" ca="1" si="85"/>
        <v>0.90169685116250575</v>
      </c>
      <c r="AI89" s="58">
        <f t="shared" ca="1" si="86"/>
        <v>0.88754999907404397</v>
      </c>
      <c r="AJ89" s="58">
        <f t="shared" ca="1" si="87"/>
        <v>1.958351674327673</v>
      </c>
      <c r="AK89" s="58">
        <f t="shared" ca="1" si="88"/>
        <v>0.39152270420055779</v>
      </c>
      <c r="AL89" s="58">
        <f t="shared" ca="1" si="89"/>
        <v>0.85898028314672192</v>
      </c>
      <c r="AM89" s="58"/>
      <c r="AN89" s="58">
        <f t="shared" ca="1" si="90"/>
        <v>0.18847164242125103</v>
      </c>
      <c r="AO89" s="58">
        <f t="shared" ca="1" si="91"/>
        <v>0.57303807360878478</v>
      </c>
      <c r="AP89" s="58">
        <f t="shared" ca="1" si="92"/>
        <v>1.7203382471904287</v>
      </c>
      <c r="AQ89" s="58"/>
      <c r="AR89" s="58"/>
    </row>
    <row r="90" spans="1:44" x14ac:dyDescent="0.3">
      <c r="A90" s="57">
        <v>40940</v>
      </c>
      <c r="B90" s="58">
        <f>IF(CEIC!E105="","",CEIC!E105)</f>
        <v>4.2857142857142696</v>
      </c>
      <c r="C90" s="58">
        <f>IF(CEIC!F105="","",CEIC!F105)</f>
        <v>11.238675724880288</v>
      </c>
      <c r="D90" s="58">
        <f>IF(CEIC!G105="","",CEIC!G105)</f>
        <v>27.36356487549148</v>
      </c>
      <c r="E90" s="58">
        <f>IF(CEIC!H105="","",CEIC!H105)</f>
        <v>8.5349638997541781</v>
      </c>
      <c r="F90" s="58">
        <f>IF(CEIC!I105="","",CEIC!I105)</f>
        <v>15.833321144929869</v>
      </c>
      <c r="G90" s="58">
        <f>IF(CEIC!J105="","",CEIC!J105)</f>
        <v>8.5187798999233735</v>
      </c>
      <c r="H90" s="58">
        <f>IF(CEIC!K105="","",CEIC!K105)</f>
        <v>20.021948028194775</v>
      </c>
      <c r="I90" s="58" t="str">
        <f>IF(CEIC!L105="","",CEIC!L105)</f>
        <v/>
      </c>
      <c r="J90" s="58">
        <f>IF(CEIC!M105="","",CEIC!M105)</f>
        <v>4.9900094647176374</v>
      </c>
      <c r="K90" s="58">
        <f>IF(CEIC!N105="","",CEIC!N105)</f>
        <v>8.3934025297394914</v>
      </c>
      <c r="L90" s="58">
        <f>IF(CEIC!O105="","",CEIC!O105)</f>
        <v>21.669395691678744</v>
      </c>
      <c r="M90" s="103"/>
      <c r="N90" s="103"/>
      <c r="O90" s="59"/>
      <c r="Q90" s="58">
        <f t="shared" ca="1" si="73"/>
        <v>0.39421116240036486</v>
      </c>
      <c r="R90" s="58">
        <f t="shared" ca="1" si="74"/>
        <v>0.83776913233516104</v>
      </c>
      <c r="S90" s="58">
        <f t="shared" ca="1" si="75"/>
        <v>0.87450389014995589</v>
      </c>
      <c r="T90" s="58">
        <f t="shared" ca="1" si="76"/>
        <v>0.47051942434718252</v>
      </c>
      <c r="U90" s="58">
        <f t="shared" ca="1" si="77"/>
        <v>1.6517323964775859</v>
      </c>
      <c r="V90" s="58">
        <f t="shared" ca="1" si="78"/>
        <v>0.26935041998087983</v>
      </c>
      <c r="W90" s="58">
        <f t="shared" ca="1" si="79"/>
        <v>0.79847766668309939</v>
      </c>
      <c r="X90" s="58"/>
      <c r="Y90" s="58">
        <f t="shared" ca="1" si="80"/>
        <v>-0.22719640100614977</v>
      </c>
      <c r="Z90" s="58">
        <f t="shared" ca="1" si="81"/>
        <v>0.61496084037579446</v>
      </c>
      <c r="AA90" s="58">
        <f t="shared" ca="1" si="82"/>
        <v>1.2314946857306159</v>
      </c>
      <c r="AB90" s="58"/>
      <c r="AC90" s="58"/>
      <c r="AD90" s="60"/>
      <c r="AE90" s="57">
        <v>40940</v>
      </c>
      <c r="AF90" s="58">
        <f t="shared" ca="1" si="83"/>
        <v>-8.4437102794722663E-2</v>
      </c>
      <c r="AG90" s="58">
        <f t="shared" ca="1" si="84"/>
        <v>0.83124693871522248</v>
      </c>
      <c r="AH90" s="58">
        <f t="shared" ca="1" si="85"/>
        <v>0.70026251229624348</v>
      </c>
      <c r="AI90" s="58">
        <f t="shared" ca="1" si="86"/>
        <v>0.53181970575137161</v>
      </c>
      <c r="AJ90" s="58">
        <f t="shared" ca="1" si="87"/>
        <v>1.7766710219089681</v>
      </c>
      <c r="AK90" s="58">
        <f t="shared" ca="1" si="88"/>
        <v>0.30571844685781774</v>
      </c>
      <c r="AL90" s="58">
        <f t="shared" ca="1" si="89"/>
        <v>0.70381123157415137</v>
      </c>
      <c r="AM90" s="58"/>
      <c r="AN90" s="58">
        <f t="shared" ca="1" si="90"/>
        <v>0.37779777343805404</v>
      </c>
      <c r="AO90" s="58">
        <f t="shared" ca="1" si="91"/>
        <v>0.7101700057123187</v>
      </c>
      <c r="AP90" s="58">
        <f t="shared" ca="1" si="92"/>
        <v>1.4631101235619592</v>
      </c>
      <c r="AQ90" s="58"/>
      <c r="AR90" s="58"/>
    </row>
    <row r="91" spans="1:44" x14ac:dyDescent="0.3">
      <c r="A91" s="57">
        <v>40969</v>
      </c>
      <c r="B91" s="58">
        <f>IF(CEIC!E106="","",CEIC!E106)</f>
        <v>-2.8482651475919289</v>
      </c>
      <c r="C91" s="58">
        <f>IF(CEIC!F106="","",CEIC!F106)</f>
        <v>17.852929744768193</v>
      </c>
      <c r="D91" s="58">
        <f>IF(CEIC!G106="","",CEIC!G106)</f>
        <v>37.424405600198824</v>
      </c>
      <c r="E91" s="58">
        <f>IF(CEIC!H106="","",CEIC!H106)</f>
        <v>4.3966235722487301</v>
      </c>
      <c r="F91" s="58">
        <f>IF(CEIC!I106="","",CEIC!I106)</f>
        <v>17.802901491364295</v>
      </c>
      <c r="G91" s="58">
        <f>IF(CEIC!J106="","",CEIC!J106)</f>
        <v>13.226527362106596</v>
      </c>
      <c r="H91" s="58">
        <f>IF(CEIC!K106="","",CEIC!K106)</f>
        <v>13.474001680652922</v>
      </c>
      <c r="I91" s="58" t="str">
        <f>IF(CEIC!L106="","",CEIC!L106)</f>
        <v/>
      </c>
      <c r="J91" s="58">
        <f>IF(CEIC!M106="","",CEIC!M106)</f>
        <v>-1.8596899054803884</v>
      </c>
      <c r="K91" s="58">
        <f>IF(CEIC!N106="","",CEIC!N106)</f>
        <v>-5.1913473708434044</v>
      </c>
      <c r="L91" s="58">
        <f>IF(CEIC!O106="","",CEIC!O106)</f>
        <v>23.677853328275024</v>
      </c>
      <c r="M91" s="103"/>
      <c r="N91" s="103"/>
      <c r="O91" s="59"/>
      <c r="Q91" s="58">
        <f t="shared" ca="1" si="73"/>
        <v>-1.6843401976005103</v>
      </c>
      <c r="R91" s="58">
        <f t="shared" ca="1" si="74"/>
        <v>1.3212472419994667</v>
      </c>
      <c r="S91" s="58">
        <f t="shared" ca="1" si="75"/>
        <v>1.3576177582742059</v>
      </c>
      <c r="T91" s="58">
        <f t="shared" ca="1" si="76"/>
        <v>0.19772262972362967</v>
      </c>
      <c r="U91" s="58">
        <f t="shared" ca="1" si="77"/>
        <v>2.2465610444056239</v>
      </c>
      <c r="V91" s="58">
        <f t="shared" ca="1" si="78"/>
        <v>1.0229669762034939</v>
      </c>
      <c r="W91" s="58">
        <f t="shared" ca="1" si="79"/>
        <v>0.56971009755637769</v>
      </c>
      <c r="X91" s="58"/>
      <c r="Y91" s="58">
        <f t="shared" ca="1" si="80"/>
        <v>-0.47034621492683137</v>
      </c>
      <c r="Z91" s="58">
        <f t="shared" ca="1" si="81"/>
        <v>-0.43632342569821331</v>
      </c>
      <c r="AA91" s="58">
        <f t="shared" ca="1" si="82"/>
        <v>1.3429660426909986</v>
      </c>
      <c r="AB91" s="58"/>
      <c r="AC91" s="58"/>
      <c r="AD91" s="60"/>
      <c r="AE91" s="57">
        <v>40969</v>
      </c>
      <c r="AF91" s="58">
        <f t="shared" ca="1" si="83"/>
        <v>-0.62100468249310692</v>
      </c>
      <c r="AG91" s="58">
        <f t="shared" ca="1" si="84"/>
        <v>1.0712893803001629</v>
      </c>
      <c r="AH91" s="58">
        <f t="shared" ca="1" si="85"/>
        <v>1.0203361295958733</v>
      </c>
      <c r="AI91" s="58">
        <f t="shared" ca="1" si="86"/>
        <v>0.43499397286298264</v>
      </c>
      <c r="AJ91" s="58">
        <f t="shared" ca="1" si="87"/>
        <v>1.9417054394992084</v>
      </c>
      <c r="AK91" s="58">
        <f t="shared" ca="1" si="88"/>
        <v>0.565469712097178</v>
      </c>
      <c r="AL91" s="58">
        <f t="shared" ca="1" si="89"/>
        <v>0.68948777104984338</v>
      </c>
      <c r="AM91" s="58"/>
      <c r="AN91" s="58">
        <f t="shared" ca="1" si="90"/>
        <v>-6.9581822241829336E-2</v>
      </c>
      <c r="AO91" s="58">
        <f t="shared" ca="1" si="91"/>
        <v>0.3535016801136745</v>
      </c>
      <c r="AP91" s="58">
        <f t="shared" ca="1" si="92"/>
        <v>1.4001838358223058</v>
      </c>
      <c r="AQ91" s="58"/>
      <c r="AR91" s="58"/>
    </row>
    <row r="92" spans="1:44" x14ac:dyDescent="0.3">
      <c r="A92" s="57">
        <v>41000</v>
      </c>
      <c r="B92" s="58">
        <f>IF(CEIC!E107="","",CEIC!E107)</f>
        <v>-4.8196058572450395</v>
      </c>
      <c r="C92" s="58">
        <f>IF(CEIC!F107="","",CEIC!F107)</f>
        <v>5.9296952074354845</v>
      </c>
      <c r="D92" s="58">
        <f>IF(CEIC!G107="","",CEIC!G107)</f>
        <v>31.112104702446995</v>
      </c>
      <c r="E92" s="58">
        <f>IF(CEIC!H107="","",CEIC!H107)</f>
        <v>6.6797393631145701</v>
      </c>
      <c r="F92" s="58">
        <f>IF(CEIC!I107="","",CEIC!I107)</f>
        <v>17.74238730019092</v>
      </c>
      <c r="G92" s="58">
        <f>IF(CEIC!J107="","",CEIC!J107)</f>
        <v>0.23963575365444525</v>
      </c>
      <c r="H92" s="58">
        <f>IF(CEIC!K107="","",CEIC!K107)</f>
        <v>2.7630001182212762</v>
      </c>
      <c r="I92" s="103">
        <f>AVERAGE(I101:I112)</f>
        <v>155.40316444009585</v>
      </c>
      <c r="J92" s="58">
        <f>IF(CEIC!M107="","",CEIC!M107)</f>
        <v>0.15071446286509804</v>
      </c>
      <c r="K92" s="58">
        <f>IF(CEIC!N107="","",CEIC!N107)</f>
        <v>1.3734040086512809</v>
      </c>
      <c r="L92" s="58">
        <f>IF(CEIC!O107="","",CEIC!O107)</f>
        <v>4.304246473216546</v>
      </c>
      <c r="M92" s="58">
        <f>IF(CEIC!P107="","",CEIC!P107)</f>
        <v>-8.5883686459150752</v>
      </c>
      <c r="N92" s="58">
        <f>IF(CEIC!Q107="","",CEIC!Q107)</f>
        <v>-5.5015241689650169</v>
      </c>
      <c r="O92" s="59"/>
      <c r="Q92" s="58">
        <f t="shared" ca="1" si="73"/>
        <v>-2.2587086761448321</v>
      </c>
      <c r="R92" s="58">
        <f t="shared" ca="1" si="74"/>
        <v>0.44970180726705888</v>
      </c>
      <c r="S92" s="58">
        <f t="shared" ca="1" si="75"/>
        <v>1.0545059024242298</v>
      </c>
      <c r="T92" s="58">
        <f t="shared" ca="1" si="76"/>
        <v>0.34822418837094687</v>
      </c>
      <c r="U92" s="58">
        <f t="shared" ca="1" si="77"/>
        <v>2.2282852860283224</v>
      </c>
      <c r="V92" s="58">
        <f t="shared" ca="1" si="78"/>
        <v>-1.0559755772399486</v>
      </c>
      <c r="W92" s="58">
        <f t="shared" ca="1" si="79"/>
        <v>0.19549661743678592</v>
      </c>
      <c r="X92" s="58">
        <f t="shared" ref="X92:X123" ca="1" si="93">(I92-I$2)/I$3</f>
        <v>-5.2559834486503032E-2</v>
      </c>
      <c r="Y92" s="58">
        <f t="shared" ca="1" si="80"/>
        <v>-0.39898111966508149</v>
      </c>
      <c r="Z92" s="58">
        <f t="shared" ca="1" si="81"/>
        <v>7.1703581530994029E-2</v>
      </c>
      <c r="AA92" s="58">
        <f t="shared" ca="1" si="82"/>
        <v>0.26771197409625169</v>
      </c>
      <c r="AB92" s="58">
        <f t="shared" ref="AB92:AB123" ca="1" si="94">(M92-M$2)/M$3</f>
        <v>-1.4481099884527815</v>
      </c>
      <c r="AC92" s="58">
        <f t="shared" ref="AC92:AC123" ca="1" si="95">(N92-N$2)/N$3</f>
        <v>-0.82457499397723366</v>
      </c>
      <c r="AD92" s="60"/>
      <c r="AE92" s="57">
        <v>41000</v>
      </c>
      <c r="AF92" s="58">
        <f t="shared" ca="1" si="83"/>
        <v>-1.1829459037816592</v>
      </c>
      <c r="AG92" s="58">
        <f t="shared" ca="1" si="84"/>
        <v>0.86957272720056211</v>
      </c>
      <c r="AH92" s="58">
        <f t="shared" ca="1" si="85"/>
        <v>1.0955425169494639</v>
      </c>
      <c r="AI92" s="58">
        <f t="shared" ca="1" si="86"/>
        <v>0.33882208081391968</v>
      </c>
      <c r="AJ92" s="58">
        <f t="shared" ca="1" si="87"/>
        <v>2.0421929089705109</v>
      </c>
      <c r="AK92" s="58">
        <f t="shared" ca="1" si="88"/>
        <v>7.8780606314808363E-2</v>
      </c>
      <c r="AL92" s="58">
        <f t="shared" ca="1" si="89"/>
        <v>0.521228127225421</v>
      </c>
      <c r="AM92" s="58"/>
      <c r="AN92" s="58">
        <f t="shared" ca="1" si="90"/>
        <v>-0.36550791186602088</v>
      </c>
      <c r="AO92" s="58">
        <f t="shared" ca="1" si="91"/>
        <v>8.3446998736191727E-2</v>
      </c>
      <c r="AP92" s="58">
        <f t="shared" ca="1" si="92"/>
        <v>0.9473909008392889</v>
      </c>
      <c r="AQ92" s="58"/>
      <c r="AR92" s="58"/>
    </row>
    <row r="93" spans="1:44" x14ac:dyDescent="0.3">
      <c r="A93" s="57">
        <v>41030</v>
      </c>
      <c r="B93" s="58">
        <f>IF(CEIC!E108="","",CEIC!E108)</f>
        <v>0.64392129898561035</v>
      </c>
      <c r="C93" s="58">
        <f>IF(CEIC!F108="","",CEIC!F108)</f>
        <v>11.462219906201145</v>
      </c>
      <c r="D93" s="58">
        <f>IF(CEIC!G108="","",CEIC!G108)</f>
        <v>36.066526455612127</v>
      </c>
      <c r="E93" s="58">
        <f>IF(CEIC!H108="","",CEIC!H108)</f>
        <v>6.9090132378593623</v>
      </c>
      <c r="F93" s="58">
        <f>IF(CEIC!I108="","",CEIC!I108)</f>
        <v>17.662754670922919</v>
      </c>
      <c r="G93" s="58">
        <f>IF(CEIC!J108="","",CEIC!J108)</f>
        <v>-2.3375295679364907</v>
      </c>
      <c r="H93" s="58">
        <f>IF(CEIC!K108="","",CEIC!K108)</f>
        <v>6.7850213130032238</v>
      </c>
      <c r="I93" s="103">
        <f t="shared" ref="I93:I100" si="96">AVERAGE(I102:I113)</f>
        <v>129.73181257714273</v>
      </c>
      <c r="J93" s="58">
        <f>IF(CEIC!M108="","",CEIC!M108)</f>
        <v>38.540081684952355</v>
      </c>
      <c r="K93" s="58">
        <f>IF(CEIC!N108="","",CEIC!N108)</f>
        <v>-6.4116470201568392</v>
      </c>
      <c r="L93" s="58">
        <f>IF(CEIC!O108="","",CEIC!O108)</f>
        <v>-6.777086285464204</v>
      </c>
      <c r="M93" s="58">
        <f>IF(CEIC!P108="","",CEIC!P108)</f>
        <v>1.8335445711871567</v>
      </c>
      <c r="N93" s="58">
        <f>IF(CEIC!Q108="","",CEIC!Q108)</f>
        <v>8.7895033860045135</v>
      </c>
      <c r="O93" s="59"/>
      <c r="Q93" s="58">
        <f t="shared" ca="1" si="73"/>
        <v>-0.66685914711949246</v>
      </c>
      <c r="R93" s="58">
        <f t="shared" ca="1" si="74"/>
        <v>0.85410940561261439</v>
      </c>
      <c r="S93" s="58">
        <f t="shared" ca="1" si="75"/>
        <v>1.2924134414644286</v>
      </c>
      <c r="T93" s="58">
        <f t="shared" ca="1" si="76"/>
        <v>0.36333777816093954</v>
      </c>
      <c r="U93" s="58">
        <f t="shared" ca="1" si="77"/>
        <v>2.2042356100228773</v>
      </c>
      <c r="V93" s="58">
        <f t="shared" ca="1" si="78"/>
        <v>-1.4685283894022669</v>
      </c>
      <c r="W93" s="58">
        <f t="shared" ca="1" si="79"/>
        <v>0.33601518049004531</v>
      </c>
      <c r="X93" s="58">
        <f t="shared" ca="1" si="93"/>
        <v>-7.6695974488007218E-2</v>
      </c>
      <c r="Y93" s="58">
        <f t="shared" ca="1" si="80"/>
        <v>0.96376007408651709</v>
      </c>
      <c r="Z93" s="58">
        <f t="shared" ca="1" si="81"/>
        <v>-0.53075886474621503</v>
      </c>
      <c r="AA93" s="58">
        <f t="shared" ca="1" si="82"/>
        <v>-0.34731279766495698</v>
      </c>
      <c r="AB93" s="58">
        <f t="shared" ca="1" si="94"/>
        <v>-0.4194236763617244</v>
      </c>
      <c r="AC93" s="58">
        <f t="shared" ca="1" si="95"/>
        <v>9.7113387013850389E-2</v>
      </c>
      <c r="AD93" s="60"/>
      <c r="AE93" s="57">
        <v>41030</v>
      </c>
      <c r="AF93" s="58">
        <f t="shared" ca="1" si="83"/>
        <v>-1.536636006954945</v>
      </c>
      <c r="AG93" s="58">
        <f t="shared" ca="1" si="84"/>
        <v>0.87501948495971327</v>
      </c>
      <c r="AH93" s="58">
        <f t="shared" ca="1" si="85"/>
        <v>1.2348457007209548</v>
      </c>
      <c r="AI93" s="58">
        <f t="shared" ca="1" si="86"/>
        <v>0.30309486541850533</v>
      </c>
      <c r="AJ93" s="58">
        <f t="shared" ca="1" si="87"/>
        <v>2.2263606468189412</v>
      </c>
      <c r="AK93" s="58">
        <f t="shared" ca="1" si="88"/>
        <v>-0.50051233014624052</v>
      </c>
      <c r="AL93" s="58">
        <f t="shared" ca="1" si="89"/>
        <v>0.36707396516106966</v>
      </c>
      <c r="AM93" s="58"/>
      <c r="AN93" s="58">
        <f t="shared" ca="1" si="90"/>
        <v>3.1477579831534763E-2</v>
      </c>
      <c r="AO93" s="58">
        <f t="shared" ca="1" si="91"/>
        <v>-0.29845956963781145</v>
      </c>
      <c r="AP93" s="58">
        <f t="shared" ca="1" si="92"/>
        <v>0.42112173970743111</v>
      </c>
      <c r="AQ93" s="58"/>
      <c r="AR93" s="58"/>
    </row>
    <row r="94" spans="1:44" x14ac:dyDescent="0.3">
      <c r="A94" s="57">
        <v>41061</v>
      </c>
      <c r="B94" s="58">
        <f>IF(CEIC!E109="","",CEIC!E109)</f>
        <v>-4.9189244126859624</v>
      </c>
      <c r="C94" s="58">
        <f>IF(CEIC!F109="","",CEIC!F109)</f>
        <v>11.841818065095975</v>
      </c>
      <c r="D94" s="58">
        <f>IF(CEIC!G109="","",CEIC!G109)</f>
        <v>19.222815470764424</v>
      </c>
      <c r="E94" s="58">
        <f>IF(CEIC!H109="","",CEIC!H109)</f>
        <v>4.4968155837150139</v>
      </c>
      <c r="F94" s="58">
        <f>IF(CEIC!I109="","",CEIC!I109)</f>
        <v>19.149749239313593</v>
      </c>
      <c r="G94" s="58">
        <f>IF(CEIC!J109="","",CEIC!J109)</f>
        <v>6.8874178718702526</v>
      </c>
      <c r="H94" s="58">
        <f>IF(CEIC!K109="","",CEIC!K109)</f>
        <v>8.8051617486015346</v>
      </c>
      <c r="I94" s="103">
        <f t="shared" si="96"/>
        <v>134.00440234033371</v>
      </c>
      <c r="J94" s="58">
        <f>IF(CEIC!M109="","",CEIC!M109)</f>
        <v>22.084149666388075</v>
      </c>
      <c r="K94" s="58">
        <f>IF(CEIC!N109="","",CEIC!N109)</f>
        <v>-6.0742436983902115</v>
      </c>
      <c r="L94" s="58">
        <f>IF(CEIC!O109="","",CEIC!O109)</f>
        <v>-11.486316280798082</v>
      </c>
      <c r="M94" s="58">
        <f>IF(CEIC!P109="","",CEIC!P109)</f>
        <v>-1.7844202898550723</v>
      </c>
      <c r="N94" s="58">
        <f>IF(CEIC!Q109="","",CEIC!Q109)</f>
        <v>-12.324774462179041</v>
      </c>
      <c r="O94" s="59"/>
      <c r="Q94" s="58">
        <f t="shared" ca="1" si="73"/>
        <v>-2.2876460624122017</v>
      </c>
      <c r="R94" s="58">
        <f t="shared" ca="1" si="74"/>
        <v>0.88185666172686228</v>
      </c>
      <c r="S94" s="58">
        <f t="shared" ca="1" si="75"/>
        <v>0.48359133701814222</v>
      </c>
      <c r="T94" s="58">
        <f t="shared" ca="1" si="76"/>
        <v>0.2043272241774077</v>
      </c>
      <c r="U94" s="58">
        <f t="shared" ca="1" si="77"/>
        <v>2.6533195837705863</v>
      </c>
      <c r="V94" s="58">
        <f t="shared" ca="1" si="78"/>
        <v>8.2018678528123969E-3</v>
      </c>
      <c r="W94" s="58">
        <f t="shared" ca="1" si="79"/>
        <v>0.40659343391753622</v>
      </c>
      <c r="X94" s="58">
        <f t="shared" ca="1" si="93"/>
        <v>-7.2678896414211214E-2</v>
      </c>
      <c r="Y94" s="58">
        <f t="shared" ca="1" si="80"/>
        <v>0.3796093556456267</v>
      </c>
      <c r="Z94" s="58">
        <f t="shared" ca="1" si="81"/>
        <v>-0.50464820344658068</v>
      </c>
      <c r="AA94" s="58">
        <f t="shared" ca="1" si="82"/>
        <v>-0.60867965363112186</v>
      </c>
      <c r="AB94" s="58">
        <f t="shared" ca="1" si="94"/>
        <v>-0.77653190137296479</v>
      </c>
      <c r="AC94" s="58">
        <f t="shared" ca="1" si="95"/>
        <v>-1.2646350590536934</v>
      </c>
      <c r="AD94" s="60"/>
      <c r="AE94" s="57">
        <v>41061</v>
      </c>
      <c r="AF94" s="58">
        <f t="shared" ca="1" si="83"/>
        <v>-1.7377379618921751</v>
      </c>
      <c r="AG94" s="58">
        <f t="shared" ca="1" si="84"/>
        <v>0.72855595820217856</v>
      </c>
      <c r="AH94" s="58">
        <f t="shared" ca="1" si="85"/>
        <v>0.94350356030226701</v>
      </c>
      <c r="AI94" s="58">
        <f t="shared" ca="1" si="86"/>
        <v>0.30529639690309801</v>
      </c>
      <c r="AJ94" s="58">
        <f t="shared" ca="1" si="87"/>
        <v>2.3619468266072619</v>
      </c>
      <c r="AK94" s="58">
        <f t="shared" ca="1" si="88"/>
        <v>-0.83876736626313431</v>
      </c>
      <c r="AL94" s="58">
        <f t="shared" ca="1" si="89"/>
        <v>0.3127017439481225</v>
      </c>
      <c r="AM94" s="58">
        <f t="shared" ref="AM94:AM125" ca="1" si="97">IF(OR(X94="",X93="",X92=""),"",AVERAGE(X92:X94))</f>
        <v>-6.7311568462907159E-2</v>
      </c>
      <c r="AN94" s="58">
        <f t="shared" ca="1" si="90"/>
        <v>0.31479610335568747</v>
      </c>
      <c r="AO94" s="58">
        <f t="shared" ca="1" si="91"/>
        <v>-0.32123449555393391</v>
      </c>
      <c r="AP94" s="58">
        <f t="shared" ca="1" si="92"/>
        <v>-0.22942682573327575</v>
      </c>
      <c r="AQ94" s="58">
        <f t="shared" ref="AQ94:AQ125" ca="1" si="98">IF(OR(AB94="",AB93="",AB92=""),"",AVERAGE(AB92:AB94))</f>
        <v>-0.88135518872915686</v>
      </c>
      <c r="AR94" s="58">
        <f t="shared" ref="AR94:AR125" ca="1" si="99">IF(OR(AC94="",AC93="",AC92=""),"",AVERAGE(AC92:AC94))</f>
        <v>-0.66403222200569223</v>
      </c>
    </row>
    <row r="95" spans="1:44" x14ac:dyDescent="0.3">
      <c r="A95" s="57">
        <v>41091</v>
      </c>
      <c r="B95" s="58">
        <f>IF(CEIC!E110="","",CEIC!E110)</f>
        <v>-3.2927488283790147</v>
      </c>
      <c r="C95" s="58">
        <f>IF(CEIC!F110="","",CEIC!F110)</f>
        <v>7.9284360209946225</v>
      </c>
      <c r="D95" s="58">
        <f>IF(CEIC!G110="","",CEIC!G110)</f>
        <v>17.852534131288571</v>
      </c>
      <c r="E95" s="58">
        <f>IF(CEIC!H110="","",CEIC!H110)</f>
        <v>2.474130839275527</v>
      </c>
      <c r="F95" s="58">
        <f>IF(CEIC!I110="","",CEIC!I110)</f>
        <v>17.456021150094198</v>
      </c>
      <c r="G95" s="58">
        <f>IF(CEIC!J110="","",CEIC!J110)</f>
        <v>2.1583702033881198</v>
      </c>
      <c r="H95" s="58">
        <f>IF(CEIC!K110="","",CEIC!K110)</f>
        <v>2.4776219291151946</v>
      </c>
      <c r="I95" s="103">
        <f t="shared" si="96"/>
        <v>-322.72347699816459</v>
      </c>
      <c r="J95" s="58">
        <f>IF(CEIC!M110="","",CEIC!M110)</f>
        <v>3.3045525902668738</v>
      </c>
      <c r="K95" s="58">
        <f>IF(CEIC!N110="","",CEIC!N110)</f>
        <v>-12.588330491895547</v>
      </c>
      <c r="L95" s="58">
        <f>IF(CEIC!O110="","",CEIC!O110)</f>
        <v>-1.1833722049804647</v>
      </c>
      <c r="M95" s="58">
        <f>IF(CEIC!P110="","",CEIC!P110)</f>
        <v>6.3942307692307683</v>
      </c>
      <c r="N95" s="58">
        <f>IF(CEIC!Q110="","",CEIC!Q110)</f>
        <v>10.281642348150662</v>
      </c>
      <c r="O95" s="59"/>
      <c r="Q95" s="58">
        <f t="shared" ca="1" si="73"/>
        <v>-1.8138446583065353</v>
      </c>
      <c r="R95" s="58">
        <f t="shared" ca="1" si="74"/>
        <v>0.59580255080409728</v>
      </c>
      <c r="S95" s="58">
        <f t="shared" ca="1" si="75"/>
        <v>0.41779147630601327</v>
      </c>
      <c r="T95" s="58">
        <f t="shared" ca="1" si="76"/>
        <v>7.0993116503943077E-2</v>
      </c>
      <c r="U95" s="58">
        <f t="shared" ca="1" si="77"/>
        <v>2.1418004720511936</v>
      </c>
      <c r="V95" s="58">
        <f t="shared" ca="1" si="78"/>
        <v>-0.74882442694366558</v>
      </c>
      <c r="W95" s="58">
        <f t="shared" ca="1" si="79"/>
        <v>0.18552627389111945</v>
      </c>
      <c r="X95" s="58">
        <f t="shared" ca="1" si="93"/>
        <v>-0.50209329177422213</v>
      </c>
      <c r="Y95" s="58">
        <f t="shared" ca="1" si="80"/>
        <v>-0.28702654876082256</v>
      </c>
      <c r="Z95" s="58">
        <f t="shared" ca="1" si="81"/>
        <v>-1.0087544257892387</v>
      </c>
      <c r="AA95" s="58">
        <f t="shared" ca="1" si="82"/>
        <v>-3.6856212652475066E-2</v>
      </c>
      <c r="AB95" s="58">
        <f t="shared" ca="1" si="94"/>
        <v>3.0735077404460066E-2</v>
      </c>
      <c r="AC95" s="58">
        <f t="shared" ca="1" si="95"/>
        <v>0.19334769479502603</v>
      </c>
      <c r="AD95" s="60"/>
      <c r="AE95" s="57">
        <v>41091</v>
      </c>
      <c r="AF95" s="58">
        <f t="shared" ca="1" si="83"/>
        <v>-1.5894499559460764</v>
      </c>
      <c r="AG95" s="58">
        <f t="shared" ca="1" si="84"/>
        <v>0.77725620604785794</v>
      </c>
      <c r="AH95" s="58">
        <f t="shared" ca="1" si="85"/>
        <v>0.73126541826286129</v>
      </c>
      <c r="AI95" s="58">
        <f t="shared" ca="1" si="86"/>
        <v>0.2128860396140968</v>
      </c>
      <c r="AJ95" s="58">
        <f t="shared" ca="1" si="87"/>
        <v>2.3331185552815525</v>
      </c>
      <c r="AK95" s="58">
        <f t="shared" ca="1" si="88"/>
        <v>-0.73638364949770674</v>
      </c>
      <c r="AL95" s="58">
        <f t="shared" ca="1" si="89"/>
        <v>0.30937829609956696</v>
      </c>
      <c r="AM95" s="58">
        <f t="shared" ca="1" si="97"/>
        <v>-0.21715605422548021</v>
      </c>
      <c r="AN95" s="58">
        <f t="shared" ca="1" si="90"/>
        <v>0.35211429365710706</v>
      </c>
      <c r="AO95" s="58">
        <f t="shared" ca="1" si="91"/>
        <v>-0.68138716466067806</v>
      </c>
      <c r="AP95" s="58">
        <f t="shared" ca="1" si="92"/>
        <v>-0.33094955464951797</v>
      </c>
      <c r="AQ95" s="58">
        <f t="shared" ca="1" si="98"/>
        <v>-0.38840683344340965</v>
      </c>
      <c r="AR95" s="58">
        <f t="shared" ca="1" si="99"/>
        <v>-0.32472465908160569</v>
      </c>
    </row>
    <row r="96" spans="1:44" x14ac:dyDescent="0.3">
      <c r="A96" s="57">
        <v>41122</v>
      </c>
      <c r="B96" s="58">
        <f>IF(CEIC!E111="","",CEIC!E111)</f>
        <v>-1.3967504562960038</v>
      </c>
      <c r="C96" s="58">
        <f>IF(CEIC!F111="","",CEIC!F111)</f>
        <v>-9.4759066070541476</v>
      </c>
      <c r="D96" s="58">
        <f>IF(CEIC!G111="","",CEIC!G111)</f>
        <v>10.058129532881214</v>
      </c>
      <c r="E96" s="58">
        <f>IF(CEIC!H111="","",CEIC!H111)</f>
        <v>-8.2614872097559999</v>
      </c>
      <c r="F96" s="58">
        <f>IF(CEIC!I111="","",CEIC!I111)</f>
        <v>16.858018867492039</v>
      </c>
      <c r="G96" s="58">
        <f>IF(CEIC!J111="","",CEIC!J111)</f>
        <v>4.0005601064202203</v>
      </c>
      <c r="H96" s="58">
        <f>IF(CEIC!K111="","",CEIC!K111)</f>
        <v>3.6292652675790333</v>
      </c>
      <c r="I96" s="103">
        <f t="shared" si="96"/>
        <v>-46.527318791599519</v>
      </c>
      <c r="J96" s="58">
        <f>IF(CEIC!M111="","",CEIC!M111)</f>
        <v>55.230320049095269</v>
      </c>
      <c r="K96" s="58">
        <f>IF(CEIC!N111="","",CEIC!N111)</f>
        <v>-6.5966318204623269</v>
      </c>
      <c r="L96" s="58">
        <f>IF(CEIC!O111="","",CEIC!O111)</f>
        <v>-6.6961185307906597</v>
      </c>
      <c r="M96" s="58">
        <f>IF(CEIC!P111="","",CEIC!P111)</f>
        <v>-4.1607127847356473</v>
      </c>
      <c r="N96" s="58">
        <f>IF(CEIC!Q111="","",CEIC!Q111)</f>
        <v>-3.6734693877551026</v>
      </c>
      <c r="O96" s="59"/>
      <c r="Q96" s="58">
        <f t="shared" ca="1" si="73"/>
        <v>-1.2614278716175122</v>
      </c>
      <c r="R96" s="58">
        <f t="shared" ca="1" si="74"/>
        <v>-0.67639211369739105</v>
      </c>
      <c r="S96" s="58">
        <f t="shared" ca="1" si="75"/>
        <v>4.3510135581224477E-2</v>
      </c>
      <c r="T96" s="58">
        <f t="shared" ca="1" si="76"/>
        <v>-0.63669208101675434</v>
      </c>
      <c r="U96" s="58">
        <f t="shared" ca="1" si="77"/>
        <v>1.9611991120396199</v>
      </c>
      <c r="V96" s="58">
        <f t="shared" ca="1" si="78"/>
        <v>-0.45392653325178611</v>
      </c>
      <c r="W96" s="58">
        <f t="shared" ca="1" si="79"/>
        <v>0.22576158326262324</v>
      </c>
      <c r="X96" s="58">
        <f t="shared" ca="1" si="93"/>
        <v>-0.24241436337421268</v>
      </c>
      <c r="Y96" s="58">
        <f t="shared" ca="1" si="80"/>
        <v>1.5562281713273816</v>
      </c>
      <c r="Z96" s="58">
        <f t="shared" ca="1" si="81"/>
        <v>-0.54507430017544267</v>
      </c>
      <c r="AA96" s="58">
        <f t="shared" ca="1" si="82"/>
        <v>-0.3428190083417274</v>
      </c>
      <c r="AB96" s="58">
        <f t="shared" ca="1" si="94"/>
        <v>-1.0110818839037181</v>
      </c>
      <c r="AC96" s="58">
        <f t="shared" ca="1" si="95"/>
        <v>-0.70667606437433927</v>
      </c>
      <c r="AD96" s="60"/>
      <c r="AE96" s="57">
        <v>41122</v>
      </c>
      <c r="AF96" s="58">
        <f t="shared" ca="1" si="83"/>
        <v>-1.78763953077875</v>
      </c>
      <c r="AG96" s="58">
        <f t="shared" ca="1" si="84"/>
        <v>0.26708903294452285</v>
      </c>
      <c r="AH96" s="58">
        <f t="shared" ca="1" si="85"/>
        <v>0.31496431630179333</v>
      </c>
      <c r="AI96" s="58">
        <f t="shared" ca="1" si="86"/>
        <v>-0.12045724677846785</v>
      </c>
      <c r="AJ96" s="58">
        <f t="shared" ca="1" si="87"/>
        <v>2.2521063892871331</v>
      </c>
      <c r="AK96" s="58">
        <f t="shared" ca="1" si="88"/>
        <v>-0.39818303078087974</v>
      </c>
      <c r="AL96" s="58">
        <f t="shared" ca="1" si="89"/>
        <v>0.27262709702375965</v>
      </c>
      <c r="AM96" s="58">
        <f t="shared" ca="1" si="97"/>
        <v>-0.27239551718754867</v>
      </c>
      <c r="AN96" s="58">
        <f t="shared" ca="1" si="90"/>
        <v>0.54960365940406186</v>
      </c>
      <c r="AO96" s="58">
        <f t="shared" ca="1" si="91"/>
        <v>-0.68615897647042068</v>
      </c>
      <c r="AP96" s="58">
        <f t="shared" ca="1" si="92"/>
        <v>-0.3294516248751081</v>
      </c>
      <c r="AQ96" s="58">
        <f t="shared" ca="1" si="98"/>
        <v>-0.5856262359574077</v>
      </c>
      <c r="AR96" s="58">
        <f t="shared" ca="1" si="99"/>
        <v>-0.5926544762110022</v>
      </c>
    </row>
    <row r="97" spans="1:44" x14ac:dyDescent="0.3">
      <c r="A97" s="57">
        <v>41153</v>
      </c>
      <c r="B97" s="58">
        <f>IF(CEIC!E112="","",CEIC!E112)</f>
        <v>-4.0097990163609456</v>
      </c>
      <c r="C97" s="58">
        <f>IF(CEIC!F112="","",CEIC!F112)</f>
        <v>5.7693202798938765</v>
      </c>
      <c r="D97" s="58">
        <f>IF(CEIC!G112="","",CEIC!G112)</f>
        <v>9.2439249922942999</v>
      </c>
      <c r="E97" s="58">
        <f>IF(CEIC!H112="","",CEIC!H112)</f>
        <v>-17.586564778843329</v>
      </c>
      <c r="F97" s="58">
        <f>IF(CEIC!I112="","",CEIC!I112)</f>
        <v>16.461468628437832</v>
      </c>
      <c r="G97" s="58">
        <f>IF(CEIC!J112="","",CEIC!J112)</f>
        <v>-1.4170806605378008</v>
      </c>
      <c r="H97" s="58">
        <f>IF(CEIC!K112="","",CEIC!K112)</f>
        <v>-2.0068099330231863</v>
      </c>
      <c r="I97" s="103">
        <f t="shared" si="96"/>
        <v>-97.510104774444258</v>
      </c>
      <c r="J97" s="58">
        <f>IF(CEIC!M112="","",CEIC!M112)</f>
        <v>11.680654782548384</v>
      </c>
      <c r="K97" s="58">
        <f>IF(CEIC!N112="","",CEIC!N112)</f>
        <v>-6.2466863894699722</v>
      </c>
      <c r="L97" s="58">
        <f>IF(CEIC!O112="","",CEIC!O112)</f>
        <v>5.7736552589565928</v>
      </c>
      <c r="M97" s="58">
        <f>IF(CEIC!P112="","",CEIC!P112)</f>
        <v>6.3323833273957959</v>
      </c>
      <c r="N97" s="58">
        <f>IF(CEIC!Q112="","",CEIC!Q112)</f>
        <v>-9.7367259891160458</v>
      </c>
      <c r="O97" s="59"/>
      <c r="Q97" s="58">
        <f t="shared" ca="1" si="73"/>
        <v>-2.0227639098059749</v>
      </c>
      <c r="R97" s="58">
        <f t="shared" ca="1" si="74"/>
        <v>0.43797897857432588</v>
      </c>
      <c r="S97" s="58">
        <f t="shared" ca="1" si="75"/>
        <v>4.4126569697922179E-3</v>
      </c>
      <c r="T97" s="58">
        <f t="shared" ca="1" si="76"/>
        <v>-1.2513953362215831</v>
      </c>
      <c r="U97" s="58">
        <f t="shared" ca="1" si="77"/>
        <v>1.8414378426102354</v>
      </c>
      <c r="V97" s="58">
        <f t="shared" ca="1" si="78"/>
        <v>-1.3211828613456322</v>
      </c>
      <c r="W97" s="58">
        <f t="shared" ca="1" si="79"/>
        <v>2.8852330403335177E-2</v>
      </c>
      <c r="X97" s="58">
        <f t="shared" ca="1" si="93"/>
        <v>-0.29034824962678929</v>
      </c>
      <c r="Y97" s="58">
        <f t="shared" ca="1" si="80"/>
        <v>1.0307331072648571E-2</v>
      </c>
      <c r="Z97" s="58">
        <f t="shared" ca="1" si="81"/>
        <v>-0.51799304153769887</v>
      </c>
      <c r="AA97" s="58">
        <f t="shared" ca="1" si="82"/>
        <v>0.3492655942928603</v>
      </c>
      <c r="AB97" s="58">
        <f t="shared" ca="1" si="94"/>
        <v>2.4630476883599692E-2</v>
      </c>
      <c r="AC97" s="58">
        <f t="shared" ca="1" si="95"/>
        <v>-1.0977209447334539</v>
      </c>
      <c r="AD97" s="60"/>
      <c r="AE97" s="57">
        <v>41153</v>
      </c>
      <c r="AF97" s="58">
        <f t="shared" ca="1" si="83"/>
        <v>-1.6993454799100076</v>
      </c>
      <c r="AG97" s="58">
        <f t="shared" ca="1" si="84"/>
        <v>0.11912980522701071</v>
      </c>
      <c r="AH97" s="58">
        <f t="shared" ca="1" si="85"/>
        <v>0.15523808961900998</v>
      </c>
      <c r="AI97" s="58">
        <f t="shared" ca="1" si="86"/>
        <v>-0.60569810024479809</v>
      </c>
      <c r="AJ97" s="58">
        <f t="shared" ca="1" si="87"/>
        <v>1.9814791422336828</v>
      </c>
      <c r="AK97" s="58">
        <f t="shared" ca="1" si="88"/>
        <v>-0.84131127384702786</v>
      </c>
      <c r="AL97" s="58">
        <f t="shared" ca="1" si="89"/>
        <v>0.14671339585235929</v>
      </c>
      <c r="AM97" s="58">
        <f t="shared" ca="1" si="97"/>
        <v>-0.34495196825840807</v>
      </c>
      <c r="AN97" s="58">
        <f t="shared" ca="1" si="90"/>
        <v>0.42650298454640251</v>
      </c>
      <c r="AO97" s="58">
        <f t="shared" ca="1" si="91"/>
        <v>-0.69060725583412674</v>
      </c>
      <c r="AP97" s="58">
        <f t="shared" ca="1" si="92"/>
        <v>-1.0136542233780724E-2</v>
      </c>
      <c r="AQ97" s="58">
        <f t="shared" ca="1" si="98"/>
        <v>-0.31857210987188617</v>
      </c>
      <c r="AR97" s="58">
        <f t="shared" ca="1" si="99"/>
        <v>-0.53701643810425581</v>
      </c>
    </row>
    <row r="98" spans="1:44" x14ac:dyDescent="0.3">
      <c r="A98" s="57">
        <v>41183</v>
      </c>
      <c r="B98" s="58">
        <f>IF(CEIC!E113="","",CEIC!E113)</f>
        <v>4.3583277654085935</v>
      </c>
      <c r="C98" s="58">
        <f>IF(CEIC!F113="","",CEIC!F113)</f>
        <v>31.684339370934246</v>
      </c>
      <c r="D98" s="58">
        <f>IF(CEIC!G113="","",CEIC!G113)</f>
        <v>30.101165041452099</v>
      </c>
      <c r="E98" s="58">
        <f>IF(CEIC!H113="","",CEIC!H113)</f>
        <v>5.3595995980445936</v>
      </c>
      <c r="F98" s="58">
        <f>IF(CEIC!I113="","",CEIC!I113)</f>
        <v>15.959829400168566</v>
      </c>
      <c r="G98" s="58">
        <f>IF(CEIC!J113="","",CEIC!J113)</f>
        <v>-0.56339689193608045</v>
      </c>
      <c r="H98" s="58">
        <f>IF(CEIC!K113="","",CEIC!K113)</f>
        <v>6.9080451294152345</v>
      </c>
      <c r="I98" s="103">
        <f t="shared" si="96"/>
        <v>-103.80664053479431</v>
      </c>
      <c r="J98" s="58">
        <f>IF(CEIC!M113="","",CEIC!M113)</f>
        <v>-5.0623665580402317</v>
      </c>
      <c r="K98" s="58">
        <f>IF(CEIC!N113="","",CEIC!N113)</f>
        <v>1.6963418559404988</v>
      </c>
      <c r="L98" s="58">
        <f>IF(CEIC!O113="","",CEIC!O113)</f>
        <v>7.452791245186968</v>
      </c>
      <c r="M98" s="58">
        <f>IF(CEIC!P113="","",CEIC!P113)</f>
        <v>7.7957223919685719</v>
      </c>
      <c r="N98" s="58">
        <f>IF(CEIC!Q113="","",CEIC!Q113)</f>
        <v>-1.7155425219941349</v>
      </c>
      <c r="O98" s="59"/>
      <c r="Q98" s="58">
        <f t="shared" ca="1" si="73"/>
        <v>0.41536777609459369</v>
      </c>
      <c r="R98" s="58">
        <f t="shared" ca="1" si="74"/>
        <v>2.3322733924835961</v>
      </c>
      <c r="S98" s="58">
        <f t="shared" ca="1" si="75"/>
        <v>1.0059613539687458</v>
      </c>
      <c r="T98" s="58">
        <f t="shared" ca="1" si="76"/>
        <v>0.26120140438854234</v>
      </c>
      <c r="U98" s="58">
        <f t="shared" ca="1" si="77"/>
        <v>1.6899388776458191</v>
      </c>
      <c r="V98" s="58">
        <f t="shared" ca="1" si="78"/>
        <v>-1.1845251015646061</v>
      </c>
      <c r="W98" s="58">
        <f t="shared" ca="1" si="79"/>
        <v>0.34031330053127523</v>
      </c>
      <c r="X98" s="58">
        <f t="shared" ca="1" si="93"/>
        <v>-0.29626823660089191</v>
      </c>
      <c r="Y98" s="58">
        <f t="shared" ca="1" si="80"/>
        <v>-0.58403444999101117</v>
      </c>
      <c r="Z98" s="58">
        <f t="shared" ca="1" si="81"/>
        <v>9.6694801852274914E-2</v>
      </c>
      <c r="AA98" s="58">
        <f t="shared" ca="1" si="82"/>
        <v>0.44245927858849499</v>
      </c>
      <c r="AB98" s="58">
        <f t="shared" ca="1" si="94"/>
        <v>0.1690681472341779</v>
      </c>
      <c r="AC98" s="58">
        <f t="shared" ca="1" si="95"/>
        <v>-0.58040113865182552</v>
      </c>
      <c r="AD98" s="60"/>
      <c r="AE98" s="57">
        <v>41183</v>
      </c>
      <c r="AF98" s="58">
        <f t="shared" ca="1" si="83"/>
        <v>-0.95627466844296449</v>
      </c>
      <c r="AG98" s="58">
        <f t="shared" ca="1" si="84"/>
        <v>0.69795341912017694</v>
      </c>
      <c r="AH98" s="58">
        <f t="shared" ca="1" si="85"/>
        <v>0.35129471550658747</v>
      </c>
      <c r="AI98" s="58">
        <f t="shared" ca="1" si="86"/>
        <v>-0.54229533761659832</v>
      </c>
      <c r="AJ98" s="58">
        <f t="shared" ca="1" si="87"/>
        <v>1.8308586107652249</v>
      </c>
      <c r="AK98" s="58">
        <f t="shared" ca="1" si="88"/>
        <v>-0.98654483205400822</v>
      </c>
      <c r="AL98" s="58">
        <f t="shared" ca="1" si="89"/>
        <v>0.19830907139907791</v>
      </c>
      <c r="AM98" s="58">
        <f t="shared" ca="1" si="97"/>
        <v>-0.27634361653396461</v>
      </c>
      <c r="AN98" s="58">
        <f t="shared" ca="1" si="90"/>
        <v>0.32750035080300627</v>
      </c>
      <c r="AO98" s="58">
        <f t="shared" ca="1" si="91"/>
        <v>-0.32212417995362225</v>
      </c>
      <c r="AP98" s="58">
        <f t="shared" ca="1" si="92"/>
        <v>0.14963528817987595</v>
      </c>
      <c r="AQ98" s="58">
        <f t="shared" ca="1" si="98"/>
        <v>-0.27246108659531348</v>
      </c>
      <c r="AR98" s="58">
        <f t="shared" ca="1" si="99"/>
        <v>-0.79493271591987291</v>
      </c>
    </row>
    <row r="99" spans="1:44" x14ac:dyDescent="0.3">
      <c r="A99" s="57">
        <v>41214</v>
      </c>
      <c r="B99" s="58">
        <f>IF(CEIC!E114="","",CEIC!E114)</f>
        <v>-6.5093936906709224</v>
      </c>
      <c r="C99" s="58">
        <f>IF(CEIC!F114="","",CEIC!F114)</f>
        <v>6.2076094516752551</v>
      </c>
      <c r="D99" s="58">
        <f>IF(CEIC!G114="","",CEIC!G114)</f>
        <v>6.5386104611033486</v>
      </c>
      <c r="E99" s="58">
        <f>IF(CEIC!H114="","",CEIC!H114)</f>
        <v>-1.2174586125643447</v>
      </c>
      <c r="F99" s="58">
        <f>IF(CEIC!I114="","",CEIC!I114)</f>
        <v>18.39551861791702</v>
      </c>
      <c r="G99" s="58">
        <f>IF(CEIC!J114="","",CEIC!J114)</f>
        <v>4.690885039125547</v>
      </c>
      <c r="H99" s="58">
        <f>IF(CEIC!K114="","",CEIC!K114)</f>
        <v>-8.7308168064485443</v>
      </c>
      <c r="I99" s="103">
        <f t="shared" si="96"/>
        <v>-102.38183674523169</v>
      </c>
      <c r="J99" s="58">
        <f>IF(CEIC!M114="","",CEIC!M114)</f>
        <v>-0.80354781618080517</v>
      </c>
      <c r="K99" s="58">
        <f>IF(CEIC!N114="","",CEIC!N114)</f>
        <v>-8.0651431362729467E-2</v>
      </c>
      <c r="L99" s="58">
        <f>IF(CEIC!O114="","",CEIC!O114)</f>
        <v>3.4563717531496145</v>
      </c>
      <c r="M99" s="58">
        <f>IF(CEIC!P114="","",CEIC!P114)</f>
        <v>6.6495256671690743</v>
      </c>
      <c r="N99" s="58">
        <f>IF(CEIC!Q114="","",CEIC!Q114)</f>
        <v>-10.603809266513576</v>
      </c>
      <c r="O99" s="59"/>
      <c r="Q99" s="58">
        <f t="shared" ca="1" si="73"/>
        <v>-2.7510441015712752</v>
      </c>
      <c r="R99" s="58">
        <f t="shared" ca="1" si="74"/>
        <v>0.4700163360181191</v>
      </c>
      <c r="S99" s="58">
        <f t="shared" ca="1" si="75"/>
        <v>-0.12549447538811723</v>
      </c>
      <c r="T99" s="58">
        <f t="shared" ca="1" si="76"/>
        <v>-0.17235414105113528</v>
      </c>
      <c r="U99" s="58">
        <f t="shared" ca="1" si="77"/>
        <v>2.4255360452297867</v>
      </c>
      <c r="V99" s="58">
        <f t="shared" ca="1" si="78"/>
        <v>-0.34341926780498283</v>
      </c>
      <c r="W99" s="58">
        <f t="shared" ca="1" si="79"/>
        <v>-0.20606631822034399</v>
      </c>
      <c r="X99" s="58">
        <f t="shared" ca="1" si="93"/>
        <v>-0.29492863968666844</v>
      </c>
      <c r="Y99" s="58">
        <f t="shared" ca="1" si="80"/>
        <v>-0.43285540859972543</v>
      </c>
      <c r="Z99" s="58">
        <f t="shared" ca="1" si="81"/>
        <v>-4.0821537979705003E-2</v>
      </c>
      <c r="AA99" s="58">
        <f t="shared" ca="1" si="82"/>
        <v>0.2206541005040373</v>
      </c>
      <c r="AB99" s="58">
        <f t="shared" ca="1" si="94"/>
        <v>5.5933748856153341E-2</v>
      </c>
      <c r="AC99" s="58">
        <f t="shared" ca="1" si="95"/>
        <v>-1.1536427865362895</v>
      </c>
      <c r="AD99" s="60"/>
      <c r="AE99" s="57">
        <v>41214</v>
      </c>
      <c r="AF99" s="58">
        <f t="shared" ca="1" si="83"/>
        <v>-1.4528134117608855</v>
      </c>
      <c r="AG99" s="58">
        <f t="shared" ca="1" si="84"/>
        <v>1.0800895690253469</v>
      </c>
      <c r="AH99" s="58">
        <f t="shared" ca="1" si="85"/>
        <v>0.29495984518347357</v>
      </c>
      <c r="AI99" s="58">
        <f t="shared" ca="1" si="86"/>
        <v>-0.38751602429472531</v>
      </c>
      <c r="AJ99" s="58">
        <f t="shared" ca="1" si="87"/>
        <v>1.9856375884952804</v>
      </c>
      <c r="AK99" s="58">
        <f t="shared" ca="1" si="88"/>
        <v>-0.94970907690507378</v>
      </c>
      <c r="AL99" s="58">
        <f t="shared" ca="1" si="89"/>
        <v>5.4366437571422142E-2</v>
      </c>
      <c r="AM99" s="58">
        <f t="shared" ca="1" si="97"/>
        <v>-0.29384837530478319</v>
      </c>
      <c r="AN99" s="58">
        <f t="shared" ca="1" si="90"/>
        <v>-0.33552750917269597</v>
      </c>
      <c r="AO99" s="58">
        <f t="shared" ca="1" si="91"/>
        <v>-0.15403992588837631</v>
      </c>
      <c r="AP99" s="58">
        <f t="shared" ca="1" si="92"/>
        <v>0.33745965779513082</v>
      </c>
      <c r="AQ99" s="58">
        <f t="shared" ca="1" si="98"/>
        <v>8.3210790991310318E-2</v>
      </c>
      <c r="AR99" s="58">
        <f t="shared" ca="1" si="99"/>
        <v>-0.94392162330718976</v>
      </c>
    </row>
    <row r="100" spans="1:44" x14ac:dyDescent="0.3">
      <c r="A100" s="57">
        <v>41244</v>
      </c>
      <c r="B100" s="58">
        <f>IF(CEIC!E115="","",CEIC!E115)</f>
        <v>-5.3712694714962144</v>
      </c>
      <c r="C100" s="58">
        <f>IF(CEIC!F115="","",CEIC!F115)</f>
        <v>3.2460564653873201</v>
      </c>
      <c r="D100" s="58">
        <f>IF(CEIC!G115="","",CEIC!G115)</f>
        <v>7.2318355872231104</v>
      </c>
      <c r="E100" s="58">
        <f>IF(CEIC!H115="","",CEIC!H115)</f>
        <v>5.4570050335570466</v>
      </c>
      <c r="F100" s="58">
        <f>IF(CEIC!I115="","",CEIC!I115)</f>
        <v>15.145453888022734</v>
      </c>
      <c r="G100" s="58">
        <f>IF(CEIC!J115="","",CEIC!J115)</f>
        <v>2.1889330562955744</v>
      </c>
      <c r="H100" s="58">
        <f>IF(CEIC!K115="","",CEIC!K115)</f>
        <v>-14.424485675239772</v>
      </c>
      <c r="I100" s="103">
        <f t="shared" si="96"/>
        <v>-92.117421843008415</v>
      </c>
      <c r="J100" s="58">
        <f>IF(CEIC!M115="","",CEIC!M115)</f>
        <v>-13.958243870519194</v>
      </c>
      <c r="K100" s="58">
        <f>IF(CEIC!N115="","",CEIC!N115)</f>
        <v>0.36208689665749094</v>
      </c>
      <c r="L100" s="58">
        <f>IF(CEIC!O115="","",CEIC!O115)</f>
        <v>7.5080184582445879</v>
      </c>
      <c r="M100" s="58">
        <f>IF(CEIC!P115="","",CEIC!P115)</f>
        <v>15.204364546999374</v>
      </c>
      <c r="N100" s="58">
        <f>IF(CEIC!Q115="","",CEIC!Q115)</f>
        <v>-11.6901776384535</v>
      </c>
      <c r="O100" s="59"/>
      <c r="Q100" s="58">
        <f t="shared" ca="1" si="73"/>
        <v>-2.4194410088330081</v>
      </c>
      <c r="R100" s="58">
        <f t="shared" ca="1" si="74"/>
        <v>0.25353749574741591</v>
      </c>
      <c r="S100" s="58">
        <f t="shared" ca="1" si="75"/>
        <v>-9.2206335626777242E-2</v>
      </c>
      <c r="T100" s="58">
        <f t="shared" ca="1" si="76"/>
        <v>0.2676223095060114</v>
      </c>
      <c r="U100" s="58">
        <f t="shared" ca="1" si="77"/>
        <v>1.4439911123402029</v>
      </c>
      <c r="V100" s="58">
        <f t="shared" ca="1" si="78"/>
        <v>-0.74393192322687252</v>
      </c>
      <c r="W100" s="58">
        <f t="shared" ca="1" si="79"/>
        <v>-0.40498773837138713</v>
      </c>
      <c r="X100" s="58">
        <f t="shared" ca="1" si="93"/>
        <v>-0.28527806279316592</v>
      </c>
      <c r="Y100" s="58">
        <f t="shared" ca="1" si="80"/>
        <v>-0.89981924524808232</v>
      </c>
      <c r="Z100" s="58">
        <f t="shared" ca="1" si="81"/>
        <v>-6.5593070485636534E-3</v>
      </c>
      <c r="AA100" s="58">
        <f t="shared" ca="1" si="82"/>
        <v>0.44552444275651104</v>
      </c>
      <c r="AB100" s="58">
        <f t="shared" ca="1" si="94"/>
        <v>0.90033203490067004</v>
      </c>
      <c r="AC100" s="58">
        <f t="shared" ca="1" si="95"/>
        <v>-1.2237072449555193</v>
      </c>
      <c r="AD100" s="60"/>
      <c r="AE100" s="57">
        <v>41244</v>
      </c>
      <c r="AF100" s="58">
        <f t="shared" ca="1" si="83"/>
        <v>-1.5850391114365632</v>
      </c>
      <c r="AG100" s="58">
        <f t="shared" ca="1" si="84"/>
        <v>1.0186090747497103</v>
      </c>
      <c r="AH100" s="58">
        <f t="shared" ca="1" si="85"/>
        <v>0.26275351431795041</v>
      </c>
      <c r="AI100" s="58">
        <f t="shared" ca="1" si="86"/>
        <v>0.11882319094780615</v>
      </c>
      <c r="AJ100" s="58">
        <f t="shared" ca="1" si="87"/>
        <v>1.8531553450719365</v>
      </c>
      <c r="AK100" s="58">
        <f t="shared" ca="1" si="88"/>
        <v>-0.75729209753215387</v>
      </c>
      <c r="AL100" s="58">
        <f t="shared" ca="1" si="89"/>
        <v>-9.0246918686818625E-2</v>
      </c>
      <c r="AM100" s="58">
        <f t="shared" ca="1" si="97"/>
        <v>-0.29215831302690876</v>
      </c>
      <c r="AN100" s="58">
        <f t="shared" ca="1" si="90"/>
        <v>-0.63890303461293962</v>
      </c>
      <c r="AO100" s="58">
        <f t="shared" ca="1" si="91"/>
        <v>1.6437985608002085E-2</v>
      </c>
      <c r="AP100" s="58">
        <f t="shared" ca="1" si="92"/>
        <v>0.36954594061634777</v>
      </c>
      <c r="AQ100" s="58">
        <f t="shared" ca="1" si="98"/>
        <v>0.37511131033033379</v>
      </c>
      <c r="AR100" s="58">
        <f t="shared" ca="1" si="99"/>
        <v>-0.98591705671454477</v>
      </c>
    </row>
    <row r="101" spans="1:44" x14ac:dyDescent="0.3">
      <c r="A101" s="57">
        <v>41275</v>
      </c>
      <c r="B101" s="58">
        <f>IF(CEIC!E116="","",CEIC!E116)</f>
        <v>-3.8429582811905338</v>
      </c>
      <c r="C101" s="58">
        <f>IF(CEIC!F116="","",CEIC!F116)</f>
        <v>-6.0320801805916897</v>
      </c>
      <c r="D101" s="58">
        <f>IF(CEIC!G116="","",CEIC!G116)</f>
        <v>10.131356259825946</v>
      </c>
      <c r="E101" s="58">
        <f>IF(CEIC!H116="","",CEIC!H116)</f>
        <v>6.9761914603397672</v>
      </c>
      <c r="F101" s="58">
        <f>IF(CEIC!I116="","",CEIC!I116)</f>
        <v>16.066203201354252</v>
      </c>
      <c r="G101" s="58">
        <f>IF(CEIC!J116="","",CEIC!J116)</f>
        <v>5.7736981682873179</v>
      </c>
      <c r="H101" s="58">
        <f>IF(CEIC!K116="","",CEIC!K116)</f>
        <v>-14.333458037161742</v>
      </c>
      <c r="I101" s="58">
        <f>IF(CEIC!L116="","",CEIC!L116)</f>
        <v>274.80818414322255</v>
      </c>
      <c r="J101" s="58">
        <f>IF(CEIC!M116="","",CEIC!M116)</f>
        <v>9.6351360567414659</v>
      </c>
      <c r="K101" s="58">
        <f>IF(CEIC!N116="","",CEIC!N116)</f>
        <v>1.5608962940478772</v>
      </c>
      <c r="L101" s="58">
        <f>IF(CEIC!O116="","",CEIC!O116)</f>
        <v>4.195828406921474</v>
      </c>
      <c r="M101" s="58">
        <f>IF(CEIC!P116="","",CEIC!P116)</f>
        <v>26.045161875396754</v>
      </c>
      <c r="N101" s="58">
        <f>IF(CEIC!Q116="","",CEIC!Q116)</f>
        <v>2.5913802509547188</v>
      </c>
      <c r="O101" s="59"/>
      <c r="Q101" s="58">
        <f t="shared" ref="Q101:Q132" ca="1" si="100">(B101-B$2)/B$3</f>
        <v>-1.9741533075139397</v>
      </c>
      <c r="R101" s="58">
        <f t="shared" ref="R101:R132" ca="1" si="101">(C101-C$2)/C$3</f>
        <v>-0.42466082462508714</v>
      </c>
      <c r="S101" s="58">
        <f t="shared" ref="S101:S132" ca="1" si="102">(D101-D$2)/D$3</f>
        <v>4.7026426940203009E-2</v>
      </c>
      <c r="T101" s="58">
        <f t="shared" ref="T101:T132" ca="1" si="103">(E101-E$2)/E$3</f>
        <v>0.36776612438451101</v>
      </c>
      <c r="U101" s="58">
        <f t="shared" ref="U101:U132" ca="1" si="104">(F101-F$2)/F$3</f>
        <v>1.7220645964309371</v>
      </c>
      <c r="V101" s="58">
        <f t="shared" ref="V101:V132" ca="1" si="105">(G101-G$2)/G$3</f>
        <v>-0.17008246331694141</v>
      </c>
      <c r="W101" s="58">
        <f t="shared" ref="W101:W132" ca="1" si="106">(H101-H$2)/H$3</f>
        <v>-0.40180747842709547</v>
      </c>
      <c r="X101" s="58">
        <f t="shared" ca="1" si="93"/>
        <v>5.9704462610997058E-2</v>
      </c>
      <c r="Y101" s="58">
        <f t="shared" ref="Y101:Y132" ca="1" si="107">(J101-J$2)/J$3</f>
        <v>-6.2304249475716854E-2</v>
      </c>
      <c r="Z101" s="58">
        <f t="shared" ref="Z101:Z132" ca="1" si="108">(K101-K$2)/K$3</f>
        <v>8.6213063935174458E-2</v>
      </c>
      <c r="AA101" s="58">
        <f t="shared" ref="AA101:AA132" ca="1" si="109">(L101-L$2)/L$3</f>
        <v>0.26169466571557126</v>
      </c>
      <c r="AB101" s="58">
        <f t="shared" ca="1" si="94"/>
        <v>1.9703639562542032</v>
      </c>
      <c r="AC101" s="58">
        <f t="shared" ca="1" si="95"/>
        <v>-0.3026296024635502</v>
      </c>
      <c r="AD101" s="60"/>
      <c r="AE101" s="57">
        <v>41275</v>
      </c>
      <c r="AF101" s="58">
        <f t="shared" ca="1" si="83"/>
        <v>-2.3815461393060744</v>
      </c>
      <c r="AG101" s="58">
        <f t="shared" ca="1" si="84"/>
        <v>9.9631002380149283E-2</v>
      </c>
      <c r="AH101" s="58">
        <f t="shared" ca="1" si="85"/>
        <v>-5.6891461358230484E-2</v>
      </c>
      <c r="AI101" s="58">
        <f t="shared" ca="1" si="86"/>
        <v>0.15434476427979571</v>
      </c>
      <c r="AJ101" s="58">
        <f t="shared" ca="1" si="87"/>
        <v>1.8638639180003089</v>
      </c>
      <c r="AK101" s="58">
        <f t="shared" ca="1" si="88"/>
        <v>-0.41914455144959889</v>
      </c>
      <c r="AL101" s="58">
        <f t="shared" ca="1" si="89"/>
        <v>-0.33762051167294221</v>
      </c>
      <c r="AM101" s="58">
        <f t="shared" ca="1" si="97"/>
        <v>-0.17350074662294576</v>
      </c>
      <c r="AN101" s="58">
        <f t="shared" ca="1" si="90"/>
        <v>-0.46499296777450821</v>
      </c>
      <c r="AO101" s="58">
        <f t="shared" ca="1" si="91"/>
        <v>1.2944072968968601E-2</v>
      </c>
      <c r="AP101" s="58">
        <f t="shared" ca="1" si="92"/>
        <v>0.30929106965870656</v>
      </c>
      <c r="AQ101" s="58">
        <f t="shared" ca="1" si="98"/>
        <v>0.97554324667034231</v>
      </c>
      <c r="AR101" s="58">
        <f t="shared" ca="1" si="99"/>
        <v>-0.8933265446517864</v>
      </c>
    </row>
    <row r="102" spans="1:44" x14ac:dyDescent="0.3">
      <c r="A102" s="57">
        <v>41306</v>
      </c>
      <c r="B102" s="58">
        <f>IF(CEIC!E117="","",CEIC!E117)</f>
        <v>-7.7995325289742912</v>
      </c>
      <c r="C102" s="58">
        <f>IF(CEIC!F117="","",CEIC!F117)</f>
        <v>-10.575327489604279</v>
      </c>
      <c r="D102" s="58">
        <f>IF(CEIC!G117="","",CEIC!G117)</f>
        <v>2.6964839923275132</v>
      </c>
      <c r="E102" s="58">
        <f>IF(CEIC!H117="","",CEIC!H117)</f>
        <v>-2.0139984798859611</v>
      </c>
      <c r="F102" s="58">
        <f>IF(CEIC!I117="","",CEIC!I117)</f>
        <v>16.332686839300774</v>
      </c>
      <c r="G102" s="58">
        <f>IF(CEIC!J117="","",CEIC!J117)</f>
        <v>1.0828061944265428</v>
      </c>
      <c r="H102" s="58">
        <f>IF(CEIC!K117="","",CEIC!K117)</f>
        <v>-12.364608243072162</v>
      </c>
      <c r="I102" s="58">
        <f>IF(CEIC!L117="","",CEIC!L117)</f>
        <v>-8.3060949817342795</v>
      </c>
      <c r="J102" s="58">
        <f>IF(CEIC!M117="","",CEIC!M117)</f>
        <v>7.0015525617268537</v>
      </c>
      <c r="K102" s="58">
        <f>IF(CEIC!N117="","",CEIC!N117)</f>
        <v>5.8518888418377424</v>
      </c>
      <c r="L102" s="58">
        <f>IF(CEIC!O117="","",CEIC!O117)</f>
        <v>1.6786591422173429</v>
      </c>
      <c r="M102" s="58">
        <f>IF(CEIC!P117="","",CEIC!P117)</f>
        <v>9.45127382861215</v>
      </c>
      <c r="N102" s="58">
        <f>IF(CEIC!Q117="","",CEIC!Q117)</f>
        <v>-5.9407407407407407</v>
      </c>
      <c r="O102" s="59"/>
      <c r="Q102" s="58">
        <f t="shared" ca="1" si="100"/>
        <v>-3.1269380695894355</v>
      </c>
      <c r="R102" s="58">
        <f t="shared" ca="1" si="101"/>
        <v>-0.75675581433884431</v>
      </c>
      <c r="S102" s="58">
        <f t="shared" ca="1" si="102"/>
        <v>-0.30999044654433028</v>
      </c>
      <c r="T102" s="58">
        <f t="shared" ca="1" si="103"/>
        <v>-0.224861548707042</v>
      </c>
      <c r="U102" s="58">
        <f t="shared" ca="1" si="104"/>
        <v>1.8025447364473788</v>
      </c>
      <c r="V102" s="58">
        <f t="shared" ca="1" si="105"/>
        <v>-0.92100079174270533</v>
      </c>
      <c r="W102" s="58">
        <f t="shared" ca="1" si="106"/>
        <v>-0.33302118155424359</v>
      </c>
      <c r="X102" s="58">
        <f t="shared" ca="1" si="93"/>
        <v>-0.20647886555436354</v>
      </c>
      <c r="Y102" s="58">
        <f t="shared" ca="1" si="107"/>
        <v>-0.15579088328967189</v>
      </c>
      <c r="Z102" s="58">
        <f t="shared" ca="1" si="108"/>
        <v>0.41828049133321171</v>
      </c>
      <c r="AA102" s="58">
        <f t="shared" ca="1" si="109"/>
        <v>0.12198931743097613</v>
      </c>
      <c r="AB102" s="58">
        <f t="shared" ca="1" si="94"/>
        <v>0.33247798056912264</v>
      </c>
      <c r="AC102" s="58">
        <f t="shared" ca="1" si="95"/>
        <v>-0.85290191514418989</v>
      </c>
      <c r="AD102" s="60"/>
      <c r="AE102" s="57">
        <v>41306</v>
      </c>
      <c r="AF102" s="58">
        <f t="shared" ca="1" si="83"/>
        <v>-2.506844128645461</v>
      </c>
      <c r="AG102" s="58">
        <f t="shared" ca="1" si="84"/>
        <v>-0.30929304773883853</v>
      </c>
      <c r="AH102" s="58">
        <f t="shared" ca="1" si="85"/>
        <v>-0.1183901184103015</v>
      </c>
      <c r="AI102" s="58">
        <f t="shared" ca="1" si="86"/>
        <v>0.13684229506116016</v>
      </c>
      <c r="AJ102" s="58">
        <f t="shared" ca="1" si="87"/>
        <v>1.6562001484061728</v>
      </c>
      <c r="AK102" s="58">
        <f t="shared" ca="1" si="88"/>
        <v>-0.61167172609550635</v>
      </c>
      <c r="AL102" s="58">
        <f t="shared" ca="1" si="89"/>
        <v>-0.37993879945090875</v>
      </c>
      <c r="AM102" s="58">
        <f t="shared" ca="1" si="97"/>
        <v>-0.14401748857884414</v>
      </c>
      <c r="AN102" s="58">
        <f t="shared" ca="1" si="90"/>
        <v>-0.37263812600449037</v>
      </c>
      <c r="AO102" s="58">
        <f t="shared" ca="1" si="91"/>
        <v>0.16597808273994083</v>
      </c>
      <c r="AP102" s="58">
        <f t="shared" ca="1" si="92"/>
        <v>0.27640280863435279</v>
      </c>
      <c r="AQ102" s="58">
        <f t="shared" ca="1" si="98"/>
        <v>1.0677246572413319</v>
      </c>
      <c r="AR102" s="58">
        <f t="shared" ca="1" si="99"/>
        <v>-0.79307958752108654</v>
      </c>
    </row>
    <row r="103" spans="1:44" x14ac:dyDescent="0.3">
      <c r="A103" s="72">
        <v>41334</v>
      </c>
      <c r="B103" s="58">
        <f>IF(CEIC!E118="","",CEIC!E118)</f>
        <v>-2.1752121163828675</v>
      </c>
      <c r="C103" s="58">
        <f>IF(CEIC!F118="","",CEIC!F118)</f>
        <v>-10.656560542722</v>
      </c>
      <c r="D103" s="58">
        <f>IF(CEIC!G118="","",CEIC!G118)</f>
        <v>-3.0066009584953433</v>
      </c>
      <c r="E103" s="58">
        <f>IF(CEIC!H118="","",CEIC!H118)</f>
        <v>-6.6470505502867034</v>
      </c>
      <c r="F103" s="58">
        <f>IF(CEIC!I118="","",CEIC!I118)</f>
        <v>13.56013918752749</v>
      </c>
      <c r="G103" s="58">
        <f>IF(CEIC!J118="","",CEIC!J118)</f>
        <v>5.4536520374107926</v>
      </c>
      <c r="H103" s="58">
        <f>IF(CEIC!K118="","",CEIC!K118)</f>
        <v>-7.8842720337607535</v>
      </c>
      <c r="I103" s="58">
        <f>IF(CEIC!L118="","",CEIC!L118)</f>
        <v>5385.7024450891004</v>
      </c>
      <c r="J103" s="58">
        <f>IF(CEIC!M118="","",CEIC!M118)</f>
        <v>-11.171444958399434</v>
      </c>
      <c r="K103" s="58">
        <f>IF(CEIC!N118="","",CEIC!N118)</f>
        <v>5.9017932777311053</v>
      </c>
      <c r="L103" s="58">
        <f>IF(CEIC!O118="","",CEIC!O118)</f>
        <v>-3.3810209319385818</v>
      </c>
      <c r="M103" s="58">
        <f>IF(CEIC!P118="","",CEIC!P118)</f>
        <v>-4.949189356915678</v>
      </c>
      <c r="N103" s="58">
        <f>IF(CEIC!Q118="","",CEIC!Q118)</f>
        <v>-25.055066079295152</v>
      </c>
      <c r="O103" s="59"/>
      <c r="Q103" s="58">
        <f t="shared" ca="1" si="100"/>
        <v>-1.4882399275547415</v>
      </c>
      <c r="R103" s="58">
        <f t="shared" ca="1" si="101"/>
        <v>-0.76269365749478069</v>
      </c>
      <c r="S103" s="58">
        <f t="shared" ca="1" si="102"/>
        <v>-0.58384821909279438</v>
      </c>
      <c r="T103" s="58">
        <f t="shared" ca="1" si="103"/>
        <v>-0.53026943063713783</v>
      </c>
      <c r="U103" s="58">
        <f t="shared" ca="1" si="104"/>
        <v>0.9652136907726363</v>
      </c>
      <c r="V103" s="58">
        <f t="shared" ca="1" si="105"/>
        <v>-0.22131547123017514</v>
      </c>
      <c r="W103" s="58">
        <f t="shared" ca="1" si="106"/>
        <v>-0.17649032911997189</v>
      </c>
      <c r="X103" s="58">
        <f t="shared" ca="1" si="93"/>
        <v>4.8649543019501351</v>
      </c>
      <c r="Y103" s="58">
        <f t="shared" ca="1" si="107"/>
        <v>-0.80089378877265627</v>
      </c>
      <c r="Z103" s="58">
        <f t="shared" ca="1" si="108"/>
        <v>0.42214245041570764</v>
      </c>
      <c r="AA103" s="58">
        <f t="shared" ca="1" si="109"/>
        <v>-0.1588278595782405</v>
      </c>
      <c r="AB103" s="58">
        <f t="shared" ca="1" si="94"/>
        <v>-1.0889078109009873</v>
      </c>
      <c r="AC103" s="58">
        <f t="shared" ca="1" si="95"/>
        <v>-2.0856650252329962</v>
      </c>
      <c r="AD103" s="60"/>
      <c r="AE103" s="57">
        <v>41334</v>
      </c>
      <c r="AF103" s="58">
        <f t="shared" ref="AF103:AF134" ca="1" si="110">IF(OR(Q103="",Q102="",Q101=""),"",AVERAGE(Q101:Q103))</f>
        <v>-2.1964437682193725</v>
      </c>
      <c r="AG103" s="58">
        <f t="shared" ref="AG103:AG134" ca="1" si="111">IF(OR(R103="",R102="",R101=""),"",AVERAGE(R101:R103))</f>
        <v>-0.64803676548623745</v>
      </c>
      <c r="AH103" s="58">
        <f t="shared" ref="AH103:AH134" ca="1" si="112">IF(OR(S103="",S102="",S101=""),"",AVERAGE(S101:S103))</f>
        <v>-0.28227074623230725</v>
      </c>
      <c r="AI103" s="58">
        <f t="shared" ref="AI103:AI134" ca="1" si="113">IF(OR(T103="",T102="",T101=""),"",AVERAGE(T101:T103))</f>
        <v>-0.12912161831988961</v>
      </c>
      <c r="AJ103" s="58">
        <f t="shared" ref="AJ103:AJ134" ca="1" si="114">IF(OR(U103="",U102="",U101=""),"",AVERAGE(U101:U103))</f>
        <v>1.4966076745503176</v>
      </c>
      <c r="AK103" s="58">
        <f t="shared" ref="AK103:AK134" ca="1" si="115">IF(OR(V103="",V102="",V101=""),"",AVERAGE(V101:V103))</f>
        <v>-0.43746624209660734</v>
      </c>
      <c r="AL103" s="58">
        <f t="shared" ref="AL103:AL134" ca="1" si="116">IF(OR(W103="",W102="",W101=""),"",AVERAGE(W101:W103))</f>
        <v>-0.30377299636710364</v>
      </c>
      <c r="AM103" s="58">
        <f t="shared" ca="1" si="97"/>
        <v>1.5727266330022562</v>
      </c>
      <c r="AN103" s="58">
        <f t="shared" ref="AN103:AN134" ca="1" si="117">IF(OR(Y103="",Y102="",Y101=""),"",AVERAGE(Y101:Y103))</f>
        <v>-0.33966297384601501</v>
      </c>
      <c r="AO103" s="58">
        <f t="shared" ref="AO103:AO134" ca="1" si="118">IF(OR(Z103="",Z102="",Z101=""),"",AVERAGE(Z101:Z103))</f>
        <v>0.30887866856136459</v>
      </c>
      <c r="AP103" s="58">
        <f t="shared" ref="AP103:AP134" ca="1" si="119">IF(OR(AA103="",AA102="",AA101=""),"",AVERAGE(AA101:AA103))</f>
        <v>7.4952041189435631E-2</v>
      </c>
      <c r="AQ103" s="58">
        <f t="shared" ca="1" si="98"/>
        <v>0.40464470864077956</v>
      </c>
      <c r="AR103" s="58">
        <f t="shared" ca="1" si="99"/>
        <v>-1.0803988476135788</v>
      </c>
    </row>
    <row r="104" spans="1:44" x14ac:dyDescent="0.3">
      <c r="A104" s="57">
        <v>41365</v>
      </c>
      <c r="B104" s="58">
        <f>IF(CEIC!E119="","",CEIC!E119)</f>
        <v>3.3232628398791513</v>
      </c>
      <c r="C104" s="58">
        <f>IF(CEIC!F119="","",CEIC!F119)</f>
        <v>-5.5468623332943707</v>
      </c>
      <c r="D104" s="58">
        <f>IF(CEIC!G119="","",CEIC!G119)</f>
        <v>12.098566881662483</v>
      </c>
      <c r="E104" s="58">
        <f>IF(CEIC!H119="","",CEIC!H119)</f>
        <v>-4.5260898535628948</v>
      </c>
      <c r="F104" s="58">
        <f>IF(CEIC!I119="","",CEIC!I119)</f>
        <v>14.53306879611479</v>
      </c>
      <c r="G104" s="58">
        <f>IF(CEIC!J119="","",CEIC!J119)</f>
        <v>0.670046315638957</v>
      </c>
      <c r="H104" s="58">
        <f>IF(CEIC!K119="","",CEIC!K119)</f>
        <v>1.5399280161717095</v>
      </c>
      <c r="I104" s="58">
        <f>IF(CEIC!L119="","",CEIC!L119)</f>
        <v>-3417.3579920739762</v>
      </c>
      <c r="J104" s="58">
        <f>IF(CEIC!M119="","",CEIC!M119)</f>
        <v>47.696967387991471</v>
      </c>
      <c r="K104" s="58">
        <f>IF(CEIC!N119="","",CEIC!N119)</f>
        <v>3.0795558077873277</v>
      </c>
      <c r="L104" s="58">
        <f>IF(CEIC!O119="","",CEIC!O119)</f>
        <v>8.9232887813190711</v>
      </c>
      <c r="M104" s="58">
        <f>IF(CEIC!P119="","",CEIC!P119)</f>
        <v>22.491415490270889</v>
      </c>
      <c r="N104" s="58">
        <f>IF(CEIC!Q119="","",CEIC!Q119)</f>
        <v>13.333333333333334</v>
      </c>
      <c r="O104" s="59"/>
      <c r="Q104" s="58">
        <f t="shared" ca="1" si="100"/>
        <v>0.11379196854403041</v>
      </c>
      <c r="R104" s="58">
        <f t="shared" ca="1" si="101"/>
        <v>-0.38919315028398777</v>
      </c>
      <c r="S104" s="58">
        <f t="shared" ca="1" si="102"/>
        <v>0.14149037472904014</v>
      </c>
      <c r="T104" s="58">
        <f t="shared" ca="1" si="103"/>
        <v>-0.39045703392747383</v>
      </c>
      <c r="U104" s="58">
        <f t="shared" ca="1" si="104"/>
        <v>1.2590460315820986</v>
      </c>
      <c r="V104" s="58">
        <f t="shared" ca="1" si="105"/>
        <v>-0.98707542316622443</v>
      </c>
      <c r="W104" s="58">
        <f t="shared" ca="1" si="106"/>
        <v>0.15276577988836465</v>
      </c>
      <c r="X104" s="58">
        <f t="shared" ca="1" si="93"/>
        <v>-3.4116608248010745</v>
      </c>
      <c r="Y104" s="58">
        <f t="shared" ca="1" si="107"/>
        <v>1.2888101141618586</v>
      </c>
      <c r="Z104" s="58">
        <f t="shared" ca="1" si="108"/>
        <v>0.20373770472737507</v>
      </c>
      <c r="AA104" s="58">
        <f t="shared" ca="1" si="109"/>
        <v>0.52407332549333108</v>
      </c>
      <c r="AB104" s="58">
        <f t="shared" ca="1" si="94"/>
        <v>1.6195943627190061</v>
      </c>
      <c r="AC104" s="58">
        <f t="shared" ca="1" si="95"/>
        <v>0.39016406174969043</v>
      </c>
      <c r="AD104" s="60"/>
      <c r="AE104" s="57">
        <v>41365</v>
      </c>
      <c r="AF104" s="58">
        <f t="shared" ca="1" si="110"/>
        <v>-1.500462009533382</v>
      </c>
      <c r="AG104" s="58">
        <f t="shared" ca="1" si="111"/>
        <v>-0.63621420737253753</v>
      </c>
      <c r="AH104" s="58">
        <f t="shared" ca="1" si="112"/>
        <v>-0.25078276363602819</v>
      </c>
      <c r="AI104" s="58">
        <f t="shared" ca="1" si="113"/>
        <v>-0.38186267109055122</v>
      </c>
      <c r="AJ104" s="58">
        <f t="shared" ca="1" si="114"/>
        <v>1.3422681529340379</v>
      </c>
      <c r="AK104" s="58">
        <f t="shared" ca="1" si="115"/>
        <v>-0.70979722871303486</v>
      </c>
      <c r="AL104" s="58">
        <f t="shared" ca="1" si="116"/>
        <v>-0.11891524359528362</v>
      </c>
      <c r="AM104" s="58">
        <f t="shared" ca="1" si="97"/>
        <v>0.41560487053156558</v>
      </c>
      <c r="AN104" s="58">
        <f t="shared" ca="1" si="117"/>
        <v>0.11070848069984351</v>
      </c>
      <c r="AO104" s="58">
        <f t="shared" ca="1" si="118"/>
        <v>0.34805354882543149</v>
      </c>
      <c r="AP104" s="58">
        <f t="shared" ca="1" si="119"/>
        <v>0.16241159444868891</v>
      </c>
      <c r="AQ104" s="58">
        <f t="shared" ca="1" si="98"/>
        <v>0.28772151079571384</v>
      </c>
      <c r="AR104" s="58">
        <f t="shared" ca="1" si="99"/>
        <v>-0.84946762620916516</v>
      </c>
    </row>
    <row r="105" spans="1:44" x14ac:dyDescent="0.3">
      <c r="A105" s="57">
        <v>41395</v>
      </c>
      <c r="B105" s="58">
        <f>IF(CEIC!E120="","",CEIC!E120)</f>
        <v>0.95238095238095244</v>
      </c>
      <c r="C105" s="58">
        <f>IF(CEIC!F120="","",CEIC!F120)</f>
        <v>-7.0011594419717991</v>
      </c>
      <c r="D105" s="58">
        <f>IF(CEIC!G120="","",CEIC!G120)</f>
        <v>10.34066179910106</v>
      </c>
      <c r="E105" s="58">
        <f>IF(CEIC!H120="","",CEIC!H120)</f>
        <v>-2.5683765074798401</v>
      </c>
      <c r="F105" s="58">
        <f>IF(CEIC!I120="","",CEIC!I120)</f>
        <v>15.398858625658898</v>
      </c>
      <c r="G105" s="58">
        <f>IF(CEIC!J120="","",CEIC!J120)</f>
        <v>11.476569927044723</v>
      </c>
      <c r="H105" s="58">
        <f>IF(CEIC!K120="","",CEIC!K120)</f>
        <v>-13.632071422439695</v>
      </c>
      <c r="I105" s="58">
        <f>IF(CEIC!L120="","",CEIC!L120)</f>
        <v>528.90355912743973</v>
      </c>
      <c r="J105" s="58">
        <f>IF(CEIC!M120="","",CEIC!M120)</f>
        <v>-1.8280875169802591</v>
      </c>
      <c r="K105" s="58">
        <f>IF(CEIC!N120="","",CEIC!N120)</f>
        <v>0.40893769849583772</v>
      </c>
      <c r="L105" s="58">
        <f>IF(CEIC!O120="","",CEIC!O120)</f>
        <v>4.2661553866731978</v>
      </c>
      <c r="M105" s="58">
        <f>IF(CEIC!P120="","",CEIC!P120)</f>
        <v>6.1981413873216065</v>
      </c>
      <c r="N105" s="58">
        <f>IF(CEIC!Q120="","",CEIC!Q120)</f>
        <v>-9.4410582285047333</v>
      </c>
      <c r="O105" s="59"/>
      <c r="Q105" s="58">
        <f t="shared" ca="1" si="100"/>
        <v>-0.57698655384049125</v>
      </c>
      <c r="R105" s="58">
        <f t="shared" ca="1" si="101"/>
        <v>-0.49549702293228148</v>
      </c>
      <c r="S105" s="58">
        <f t="shared" ca="1" si="102"/>
        <v>5.7077118673221558E-2</v>
      </c>
      <c r="T105" s="58">
        <f t="shared" ca="1" si="103"/>
        <v>-0.26140580001768743</v>
      </c>
      <c r="U105" s="58">
        <f t="shared" ca="1" si="104"/>
        <v>1.5205213223108458</v>
      </c>
      <c r="V105" s="58">
        <f t="shared" ca="1" si="105"/>
        <v>0.74283366269395956</v>
      </c>
      <c r="W105" s="58">
        <f t="shared" ca="1" si="106"/>
        <v>-0.37730292350993144</v>
      </c>
      <c r="X105" s="58">
        <f t="shared" ca="1" si="93"/>
        <v>0.29860429060191263</v>
      </c>
      <c r="Y105" s="58">
        <f t="shared" ca="1" si="107"/>
        <v>-0.46922439709688574</v>
      </c>
      <c r="Z105" s="58">
        <f t="shared" ca="1" si="108"/>
        <v>-2.933659820160001E-3</v>
      </c>
      <c r="AA105" s="58">
        <f t="shared" ca="1" si="109"/>
        <v>0.26559788165650366</v>
      </c>
      <c r="AB105" s="58">
        <f t="shared" ca="1" si="94"/>
        <v>1.1380237375151479E-2</v>
      </c>
      <c r="AC105" s="58">
        <f t="shared" ca="1" si="95"/>
        <v>-1.078652089219678</v>
      </c>
      <c r="AD105" s="60"/>
      <c r="AE105" s="57">
        <v>41395</v>
      </c>
      <c r="AF105" s="58">
        <f t="shared" ca="1" si="110"/>
        <v>-0.65047817095040072</v>
      </c>
      <c r="AG105" s="58">
        <f t="shared" ca="1" si="111"/>
        <v>-0.54912794357035</v>
      </c>
      <c r="AH105" s="58">
        <f t="shared" ca="1" si="112"/>
        <v>-0.12842690856351088</v>
      </c>
      <c r="AI105" s="58">
        <f t="shared" ca="1" si="113"/>
        <v>-0.39404408819409964</v>
      </c>
      <c r="AJ105" s="58">
        <f t="shared" ca="1" si="114"/>
        <v>1.2482603482218604</v>
      </c>
      <c r="AK105" s="58">
        <f t="shared" ca="1" si="115"/>
        <v>-0.15518574390081338</v>
      </c>
      <c r="AL105" s="58">
        <f t="shared" ca="1" si="116"/>
        <v>-0.13367582424717958</v>
      </c>
      <c r="AM105" s="58">
        <f t="shared" ca="1" si="97"/>
        <v>0.58396592258365776</v>
      </c>
      <c r="AN105" s="58">
        <f t="shared" ca="1" si="117"/>
        <v>6.2306427641055468E-3</v>
      </c>
      <c r="AO105" s="58">
        <f t="shared" ca="1" si="118"/>
        <v>0.20764883177430757</v>
      </c>
      <c r="AP105" s="58">
        <f t="shared" ca="1" si="119"/>
        <v>0.21028111585719808</v>
      </c>
      <c r="AQ105" s="58">
        <f t="shared" ca="1" si="98"/>
        <v>0.18068892973105677</v>
      </c>
      <c r="AR105" s="58">
        <f t="shared" ca="1" si="99"/>
        <v>-0.92471768423432799</v>
      </c>
    </row>
    <row r="106" spans="1:44" x14ac:dyDescent="0.3">
      <c r="A106" s="57">
        <v>41426</v>
      </c>
      <c r="B106" s="58">
        <f>IF(CEIC!E121="","",CEIC!E121)</f>
        <v>-0.97751710654936463</v>
      </c>
      <c r="C106" s="58">
        <f>IF(CEIC!F121="","",CEIC!F121)</f>
        <v>-8.5610200364298734</v>
      </c>
      <c r="D106" s="58">
        <f>IF(CEIC!G121="","",CEIC!G121)</f>
        <v>15.682153811200727</v>
      </c>
      <c r="E106" s="58">
        <f>IF(CEIC!H121="","",CEIC!H121)</f>
        <v>-8.508408559642989</v>
      </c>
      <c r="F106" s="58">
        <f>IF(CEIC!I121="","",CEIC!I121)</f>
        <v>13.483095712696288</v>
      </c>
      <c r="G106" s="58">
        <f>IF(CEIC!J121="","",CEIC!J121)</f>
        <v>4.1147696070513859</v>
      </c>
      <c r="H106" s="58">
        <f>IF(CEIC!K121="","",CEIC!K121)</f>
        <v>-16.089984222838801</v>
      </c>
      <c r="I106" s="58">
        <f>IF(CEIC!L121="","",CEIC!L121)</f>
        <v>11.432160804020096</v>
      </c>
      <c r="J106" s="58">
        <f>IF(CEIC!M121="","",CEIC!M121)</f>
        <v>35.520940880729015</v>
      </c>
      <c r="K106" s="58">
        <f>IF(CEIC!N121="","",CEIC!N121)</f>
        <v>-3.7146605161836987</v>
      </c>
      <c r="L106" s="58">
        <f>IF(CEIC!O121="","",CEIC!O121)</f>
        <v>-2.3591717071114111</v>
      </c>
      <c r="M106" s="58">
        <f>IF(CEIC!P121="","",CEIC!P121)</f>
        <v>13.879922530664945</v>
      </c>
      <c r="N106" s="58">
        <f>IF(CEIC!Q121="","",CEIC!Q121)</f>
        <v>-1.5513693208801647</v>
      </c>
      <c r="O106" s="59"/>
      <c r="Q106" s="58">
        <f t="shared" ca="1" si="100"/>
        <v>-1.1392803300637295</v>
      </c>
      <c r="R106" s="58">
        <f t="shared" ca="1" si="101"/>
        <v>-0.6095172055985062</v>
      </c>
      <c r="S106" s="58">
        <f t="shared" ca="1" si="102"/>
        <v>0.31357147517197415</v>
      </c>
      <c r="T106" s="58">
        <f t="shared" ca="1" si="103"/>
        <v>-0.65296898128171998</v>
      </c>
      <c r="U106" s="58">
        <f t="shared" ca="1" si="104"/>
        <v>0.94194595962956096</v>
      </c>
      <c r="V106" s="58">
        <f t="shared" ca="1" si="105"/>
        <v>-0.43564386808230648</v>
      </c>
      <c r="W106" s="58">
        <f t="shared" ca="1" si="106"/>
        <v>-0.463175761592034</v>
      </c>
      <c r="X106" s="58">
        <f t="shared" ca="1" si="93"/>
        <v>-0.18792100745737805</v>
      </c>
      <c r="Y106" s="58">
        <f t="shared" ca="1" si="107"/>
        <v>0.85658697274703166</v>
      </c>
      <c r="Z106" s="58">
        <f t="shared" ca="1" si="108"/>
        <v>-0.32204692686068576</v>
      </c>
      <c r="AA106" s="58">
        <f t="shared" ca="1" si="109"/>
        <v>-0.10211423135681724</v>
      </c>
      <c r="AB106" s="58">
        <f t="shared" ca="1" si="94"/>
        <v>0.76960408265426616</v>
      </c>
      <c r="AC106" s="58">
        <f t="shared" ca="1" si="95"/>
        <v>-0.5698129194804028</v>
      </c>
      <c r="AD106" s="60"/>
      <c r="AE106" s="57">
        <v>41426</v>
      </c>
      <c r="AF106" s="58">
        <f t="shared" ca="1" si="110"/>
        <v>-0.53415830512006346</v>
      </c>
      <c r="AG106" s="58">
        <f t="shared" ca="1" si="111"/>
        <v>-0.49806912627159178</v>
      </c>
      <c r="AH106" s="58">
        <f t="shared" ca="1" si="112"/>
        <v>0.17071298952474531</v>
      </c>
      <c r="AI106" s="58">
        <f t="shared" ca="1" si="113"/>
        <v>-0.4349439384089604</v>
      </c>
      <c r="AJ106" s="58">
        <f t="shared" ca="1" si="114"/>
        <v>1.2405044378408352</v>
      </c>
      <c r="AK106" s="58">
        <f t="shared" ca="1" si="115"/>
        <v>-0.22662854285152378</v>
      </c>
      <c r="AL106" s="58">
        <f t="shared" ca="1" si="116"/>
        <v>-0.22923763507120029</v>
      </c>
      <c r="AM106" s="58">
        <f t="shared" ca="1" si="97"/>
        <v>-1.1003258472188466</v>
      </c>
      <c r="AN106" s="58">
        <f t="shared" ca="1" si="117"/>
        <v>0.55872422993733484</v>
      </c>
      <c r="AO106" s="58">
        <f t="shared" ca="1" si="118"/>
        <v>-4.0414293984490229E-2</v>
      </c>
      <c r="AP106" s="58">
        <f t="shared" ca="1" si="119"/>
        <v>0.22918565859767251</v>
      </c>
      <c r="AQ106" s="58">
        <f t="shared" ca="1" si="98"/>
        <v>0.8001928942494746</v>
      </c>
      <c r="AR106" s="58">
        <f t="shared" ca="1" si="99"/>
        <v>-0.41943364898346341</v>
      </c>
    </row>
    <row r="107" spans="1:44" x14ac:dyDescent="0.3">
      <c r="A107" s="57">
        <v>41456</v>
      </c>
      <c r="B107" s="58">
        <f>IF(CEIC!E122="","",CEIC!E122)</f>
        <v>3.1527093596059137</v>
      </c>
      <c r="C107" s="58">
        <f>IF(CEIC!F122="","",CEIC!F122)</f>
        <v>-2.5912575923528824</v>
      </c>
      <c r="D107" s="58">
        <f>IF(CEIC!G122="","",CEIC!G122)</f>
        <v>10.260926831784117</v>
      </c>
      <c r="E107" s="58">
        <f>IF(CEIC!H122="","",CEIC!H122)</f>
        <v>-1.6870728491487228</v>
      </c>
      <c r="F107" s="58">
        <f>IF(CEIC!I122="","",CEIC!I122)</f>
        <v>14.624160804210099</v>
      </c>
      <c r="G107" s="58">
        <f>IF(CEIC!J122="","",CEIC!J122)</f>
        <v>4.2442693409742116</v>
      </c>
      <c r="H107" s="58">
        <f>IF(CEIC!K122="","",CEIC!K122)</f>
        <v>-16.321310494020327</v>
      </c>
      <c r="I107" s="58">
        <f>IF(CEIC!L122="","",CEIC!L122)</f>
        <v>-56.362058993637945</v>
      </c>
      <c r="J107" s="58">
        <f>IF(CEIC!M122="","",CEIC!M122)</f>
        <v>9.6290989612165756</v>
      </c>
      <c r="K107" s="58">
        <f>IF(CEIC!N122="","",CEIC!N122)</f>
        <v>11.84078600046287</v>
      </c>
      <c r="L107" s="58">
        <f>IF(CEIC!O122="","",CEIC!O122)</f>
        <v>-5.6450716365339524</v>
      </c>
      <c r="M107" s="58">
        <f>IF(CEIC!P122="","",CEIC!P122)</f>
        <v>16.954360596475375</v>
      </c>
      <c r="N107" s="58">
        <f>IF(CEIC!Q122="","",CEIC!Q122)</f>
        <v>1.8307692307692307</v>
      </c>
      <c r="O107" s="59"/>
      <c r="Q107" s="58">
        <f t="shared" ca="1" si="100"/>
        <v>6.4099623382540688E-2</v>
      </c>
      <c r="R107" s="58">
        <f t="shared" ca="1" si="101"/>
        <v>-0.17314910529137223</v>
      </c>
      <c r="S107" s="58">
        <f t="shared" ca="1" si="102"/>
        <v>5.3248306594858234E-2</v>
      </c>
      <c r="T107" s="58">
        <f t="shared" ca="1" si="103"/>
        <v>-0.2033108165082812</v>
      </c>
      <c r="U107" s="58">
        <f t="shared" ca="1" si="104"/>
        <v>1.2865565294962729</v>
      </c>
      <c r="V107" s="58">
        <f t="shared" ca="1" si="105"/>
        <v>-0.41491354125517338</v>
      </c>
      <c r="W107" s="58">
        <f t="shared" ca="1" si="106"/>
        <v>-0.47125767703918992</v>
      </c>
      <c r="X107" s="58">
        <f t="shared" ca="1" si="93"/>
        <v>-0.25166096120287551</v>
      </c>
      <c r="Y107" s="58">
        <f t="shared" ca="1" si="107"/>
        <v>-6.2518553574942751E-2</v>
      </c>
      <c r="Z107" s="58">
        <f t="shared" ca="1" si="108"/>
        <v>0.88174381602259577</v>
      </c>
      <c r="AA107" s="58">
        <f t="shared" ca="1" si="109"/>
        <v>-0.28448488100093666</v>
      </c>
      <c r="AB107" s="58">
        <f t="shared" ca="1" si="94"/>
        <v>1.0730639455210047</v>
      </c>
      <c r="AC107" s="58">
        <f t="shared" ca="1" si="95"/>
        <v>-0.35168460127747098</v>
      </c>
      <c r="AD107" s="60"/>
      <c r="AE107" s="57">
        <v>41456</v>
      </c>
      <c r="AF107" s="58">
        <f t="shared" ca="1" si="110"/>
        <v>-0.55072242017389339</v>
      </c>
      <c r="AG107" s="58">
        <f t="shared" ca="1" si="111"/>
        <v>-0.42605444460738667</v>
      </c>
      <c r="AH107" s="58">
        <f t="shared" ca="1" si="112"/>
        <v>0.14129896681335133</v>
      </c>
      <c r="AI107" s="58">
        <f t="shared" ca="1" si="113"/>
        <v>-0.37256186593589619</v>
      </c>
      <c r="AJ107" s="58">
        <f t="shared" ca="1" si="114"/>
        <v>1.2496746038122266</v>
      </c>
      <c r="AK107" s="58">
        <f t="shared" ca="1" si="115"/>
        <v>-3.5907915547840098E-2</v>
      </c>
      <c r="AL107" s="58">
        <f t="shared" ca="1" si="116"/>
        <v>-0.43724545404705178</v>
      </c>
      <c r="AM107" s="58">
        <f t="shared" ca="1" si="97"/>
        <v>-4.6992559352780315E-2</v>
      </c>
      <c r="AN107" s="58">
        <f t="shared" ca="1" si="117"/>
        <v>0.1082813406917344</v>
      </c>
      <c r="AO107" s="58">
        <f t="shared" ca="1" si="118"/>
        <v>0.18558774311391665</v>
      </c>
      <c r="AP107" s="58">
        <f t="shared" ca="1" si="119"/>
        <v>-4.0333743567083413E-2</v>
      </c>
      <c r="AQ107" s="58">
        <f t="shared" ca="1" si="98"/>
        <v>0.61801608851680745</v>
      </c>
      <c r="AR107" s="58">
        <f t="shared" ca="1" si="99"/>
        <v>-0.66671653665918396</v>
      </c>
    </row>
    <row r="108" spans="1:44" x14ac:dyDescent="0.3">
      <c r="A108" s="57">
        <v>41487</v>
      </c>
      <c r="B108" s="58">
        <f>IF(CEIC!E123="","",CEIC!E123)</f>
        <v>4.4044044044043957</v>
      </c>
      <c r="C108" s="58">
        <f>IF(CEIC!F123="","",CEIC!F123)</f>
        <v>14.326153564732245</v>
      </c>
      <c r="D108" s="58">
        <f>IF(CEIC!G123="","",CEIC!G123)</f>
        <v>20.474860450097285</v>
      </c>
      <c r="E108" s="58">
        <f>IF(CEIC!H123="","",CEIC!H123)</f>
        <v>7.1657966279502165</v>
      </c>
      <c r="F108" s="58">
        <f>IF(CEIC!I123="","",CEIC!I123)</f>
        <v>16.555533542954322</v>
      </c>
      <c r="G108" s="58">
        <f>IF(CEIC!J123="","",CEIC!J123)</f>
        <v>9.134442768921442</v>
      </c>
      <c r="H108" s="58">
        <f>IF(CEIC!K123="","",CEIC!K123)</f>
        <v>-21.049696705927154</v>
      </c>
      <c r="I108" s="58">
        <f>IF(CEIC!L123="","",CEIC!L123)</f>
        <v>101.89469848788488</v>
      </c>
      <c r="J108" s="58">
        <f>IF(CEIC!M123="","",CEIC!M123)</f>
        <v>6.4991853555683265</v>
      </c>
      <c r="K108" s="58">
        <f>IF(CEIC!N123="","",CEIC!N123)</f>
        <v>13.847311135447878</v>
      </c>
      <c r="L108" s="58">
        <f>IF(CEIC!O123="","",CEIC!O123)</f>
        <v>-0.75385457324096206</v>
      </c>
      <c r="M108" s="58">
        <f>IF(CEIC!P123="","",CEIC!P123)</f>
        <v>7.963515172776706</v>
      </c>
      <c r="N108" s="58">
        <f>IF(CEIC!Q123="","",CEIC!Q123)</f>
        <v>-4.736682808716707</v>
      </c>
      <c r="O108" s="59"/>
      <c r="Q108" s="58">
        <f t="shared" ca="1" si="100"/>
        <v>0.42879263406402701</v>
      </c>
      <c r="R108" s="58">
        <f t="shared" ca="1" si="101"/>
        <v>1.0634526251604572</v>
      </c>
      <c r="S108" s="58">
        <f t="shared" ca="1" si="102"/>
        <v>0.54371357824849831</v>
      </c>
      <c r="T108" s="58">
        <f t="shared" ca="1" si="103"/>
        <v>0.38026477792066682</v>
      </c>
      <c r="U108" s="58">
        <f t="shared" ca="1" si="104"/>
        <v>1.8698461814833371</v>
      </c>
      <c r="V108" s="58">
        <f t="shared" ca="1" si="105"/>
        <v>0.36790577683795528</v>
      </c>
      <c r="W108" s="58">
        <f t="shared" ca="1" si="106"/>
        <v>-0.63645472695031391</v>
      </c>
      <c r="X108" s="58">
        <f t="shared" ca="1" si="93"/>
        <v>-0.10286835864927055</v>
      </c>
      <c r="Y108" s="58">
        <f t="shared" ca="1" si="107"/>
        <v>-0.17362385465024813</v>
      </c>
      <c r="Z108" s="58">
        <f t="shared" ca="1" si="108"/>
        <v>1.0370229576578238</v>
      </c>
      <c r="AA108" s="58">
        <f t="shared" ca="1" si="109"/>
        <v>-1.3017565336242713E-2</v>
      </c>
      <c r="AB108" s="58">
        <f t="shared" ca="1" si="94"/>
        <v>0.18562999468861438</v>
      </c>
      <c r="AC108" s="58">
        <f t="shared" ca="1" si="95"/>
        <v>-0.77524716276770322</v>
      </c>
      <c r="AD108" s="60"/>
      <c r="AE108" s="57">
        <v>41487</v>
      </c>
      <c r="AF108" s="58">
        <f t="shared" ca="1" si="110"/>
        <v>-0.21546269087238731</v>
      </c>
      <c r="AG108" s="58">
        <f t="shared" ca="1" si="111"/>
        <v>9.3595438090192953E-2</v>
      </c>
      <c r="AH108" s="58">
        <f t="shared" ca="1" si="112"/>
        <v>0.30351112000511021</v>
      </c>
      <c r="AI108" s="58">
        <f t="shared" ca="1" si="113"/>
        <v>-0.15867167328977813</v>
      </c>
      <c r="AJ108" s="58">
        <f t="shared" ca="1" si="114"/>
        <v>1.3661162235363904</v>
      </c>
      <c r="AK108" s="58">
        <f t="shared" ca="1" si="115"/>
        <v>-0.16088387749984154</v>
      </c>
      <c r="AL108" s="58">
        <f t="shared" ca="1" si="116"/>
        <v>-0.52362938852717933</v>
      </c>
      <c r="AM108" s="58">
        <f t="shared" ca="1" si="97"/>
        <v>-0.18081677576984137</v>
      </c>
      <c r="AN108" s="58">
        <f t="shared" ca="1" si="117"/>
        <v>0.2068148548406136</v>
      </c>
      <c r="AO108" s="58">
        <f t="shared" ca="1" si="118"/>
        <v>0.53223994893991133</v>
      </c>
      <c r="AP108" s="58">
        <f t="shared" ca="1" si="119"/>
        <v>-0.1332055592313322</v>
      </c>
      <c r="AQ108" s="58">
        <f t="shared" ca="1" si="98"/>
        <v>0.67609934095462831</v>
      </c>
      <c r="AR108" s="58">
        <f t="shared" ca="1" si="99"/>
        <v>-0.56558156117519232</v>
      </c>
    </row>
    <row r="109" spans="1:44" x14ac:dyDescent="0.3">
      <c r="A109" s="57">
        <v>41518</v>
      </c>
      <c r="B109" s="58">
        <f>IF(CEIC!E124="","",CEIC!E124)</f>
        <v>6.7676767676767708</v>
      </c>
      <c r="C109" s="58">
        <f>IF(CEIC!F124="","",CEIC!F124)</f>
        <v>1.7422970009461431</v>
      </c>
      <c r="D109" s="58">
        <f>IF(CEIC!G124="","",CEIC!G124)</f>
        <v>24.168525402726146</v>
      </c>
      <c r="E109" s="58">
        <f>IF(CEIC!H124="","",CEIC!H124)</f>
        <v>17.500629114074936</v>
      </c>
      <c r="F109" s="58">
        <f>IF(CEIC!I124="","",CEIC!I124)</f>
        <v>17.307270790517425</v>
      </c>
      <c r="G109" s="58">
        <f>IF(CEIC!J124="","",CEIC!J124)</f>
        <v>10.204780810667652</v>
      </c>
      <c r="H109" s="58">
        <f>IF(CEIC!K124="","",CEIC!K124)</f>
        <v>-24.913450768760821</v>
      </c>
      <c r="I109" s="58">
        <f>IF(CEIC!L124="","",CEIC!L124)</f>
        <v>33.390119250425897</v>
      </c>
      <c r="J109" s="58">
        <f>IF(CEIC!M124="","",CEIC!M124)</f>
        <v>-0.59520112622404309</v>
      </c>
      <c r="K109" s="58">
        <f>IF(CEIC!N124="","",CEIC!N124)</f>
        <v>12.986502825515501</v>
      </c>
      <c r="L109" s="58">
        <f>IF(CEIC!O124="","",CEIC!O124)</f>
        <v>-18.532547680248772</v>
      </c>
      <c r="M109" s="58">
        <f>IF(CEIC!P124="","",CEIC!P124)</f>
        <v>2.93994471898819</v>
      </c>
      <c r="N109" s="58">
        <f>IF(CEIC!Q124="","",CEIC!Q124)</f>
        <v>10.672967247840964</v>
      </c>
      <c r="O109" s="59"/>
      <c r="Q109" s="58">
        <f t="shared" ca="1" si="100"/>
        <v>1.1173540506836088</v>
      </c>
      <c r="R109" s="58">
        <f t="shared" ca="1" si="101"/>
        <v>0.14361810331528937</v>
      </c>
      <c r="S109" s="58">
        <f t="shared" ca="1" si="102"/>
        <v>0.72108054107469999</v>
      </c>
      <c r="T109" s="58">
        <f t="shared" ca="1" si="103"/>
        <v>1.0615304429138694</v>
      </c>
      <c r="U109" s="58">
        <f t="shared" ca="1" si="104"/>
        <v>2.0968767016520622</v>
      </c>
      <c r="V109" s="58">
        <f t="shared" ca="1" si="105"/>
        <v>0.53924556842498361</v>
      </c>
      <c r="W109" s="58">
        <f t="shared" ca="1" si="106"/>
        <v>-0.77144386365724127</v>
      </c>
      <c r="X109" s="58">
        <f t="shared" ca="1" si="93"/>
        <v>-0.16727619054088028</v>
      </c>
      <c r="Y109" s="58">
        <f t="shared" ca="1" si="107"/>
        <v>-0.42545954256881791</v>
      </c>
      <c r="Z109" s="58">
        <f t="shared" ca="1" si="108"/>
        <v>0.97040750732120518</v>
      </c>
      <c r="AA109" s="58">
        <f t="shared" ca="1" si="109"/>
        <v>-0.99975236596610872</v>
      </c>
      <c r="AB109" s="58">
        <f t="shared" ca="1" si="94"/>
        <v>-0.31021736615461448</v>
      </c>
      <c r="AC109" s="58">
        <f t="shared" ca="1" si="95"/>
        <v>0.21858588091213493</v>
      </c>
      <c r="AD109" s="60"/>
      <c r="AE109" s="57">
        <v>41518</v>
      </c>
      <c r="AF109" s="58">
        <f t="shared" ca="1" si="110"/>
        <v>0.53674876937672555</v>
      </c>
      <c r="AG109" s="58">
        <f t="shared" ca="1" si="111"/>
        <v>0.34464054106145814</v>
      </c>
      <c r="AH109" s="58">
        <f t="shared" ca="1" si="112"/>
        <v>0.43934747530601886</v>
      </c>
      <c r="AI109" s="58">
        <f t="shared" ca="1" si="113"/>
        <v>0.41282813477541835</v>
      </c>
      <c r="AJ109" s="58">
        <f t="shared" ca="1" si="114"/>
        <v>1.7510931375438907</v>
      </c>
      <c r="AK109" s="58">
        <f t="shared" ca="1" si="115"/>
        <v>0.16407926800258851</v>
      </c>
      <c r="AL109" s="58">
        <f t="shared" ca="1" si="116"/>
        <v>-0.62638542254891505</v>
      </c>
      <c r="AM109" s="58">
        <f t="shared" ca="1" si="97"/>
        <v>-0.17393517013100879</v>
      </c>
      <c r="AN109" s="58">
        <f t="shared" ca="1" si="117"/>
        <v>-0.22053398359800291</v>
      </c>
      <c r="AO109" s="58">
        <f t="shared" ca="1" si="118"/>
        <v>0.96305809366720829</v>
      </c>
      <c r="AP109" s="58">
        <f t="shared" ca="1" si="119"/>
        <v>-0.43241827076776268</v>
      </c>
      <c r="AQ109" s="58">
        <f t="shared" ca="1" si="98"/>
        <v>0.31615885801833488</v>
      </c>
      <c r="AR109" s="58">
        <f t="shared" ca="1" si="99"/>
        <v>-0.3027819610443464</v>
      </c>
    </row>
    <row r="110" spans="1:44" x14ac:dyDescent="0.3">
      <c r="A110" s="57">
        <v>41548</v>
      </c>
      <c r="B110" s="58">
        <f>IF(CEIC!E125="","",CEIC!E125)</f>
        <v>1.9286403085824495</v>
      </c>
      <c r="C110" s="58">
        <f>IF(CEIC!F125="","",CEIC!F125)</f>
        <v>-0.68338398660386357</v>
      </c>
      <c r="D110" s="58">
        <f>IF(CEIC!G125="","",CEIC!G125)</f>
        <v>24.361016758835582</v>
      </c>
      <c r="E110" s="58">
        <f>IF(CEIC!H125="","",CEIC!H125)</f>
        <v>17.411882226422293</v>
      </c>
      <c r="F110" s="58">
        <f>IF(CEIC!I125="","",CEIC!I125)</f>
        <v>16.104987216140675</v>
      </c>
      <c r="G110" s="58">
        <f>IF(CEIC!J125="","",CEIC!J125)</f>
        <v>7.4767110881097167</v>
      </c>
      <c r="H110" s="58">
        <f>IF(CEIC!K125="","",CEIC!K125)</f>
        <v>-16.580446688463077</v>
      </c>
      <c r="I110" s="58">
        <f>IF(CEIC!L125="","",CEIC!L125)</f>
        <v>100.85227272727271</v>
      </c>
      <c r="J110" s="58">
        <f>IF(CEIC!M125="","",CEIC!M125)</f>
        <v>42.974097966108381</v>
      </c>
      <c r="K110" s="58">
        <f>IF(CEIC!N125="","",CEIC!N125)</f>
        <v>14.343790227231384</v>
      </c>
      <c r="L110" s="58">
        <f>IF(CEIC!O125="","",CEIC!O125)</f>
        <v>-13.942613658542365</v>
      </c>
      <c r="M110" s="58">
        <f>IF(CEIC!P125="","",CEIC!P125)</f>
        <v>1.7411726595400066</v>
      </c>
      <c r="N110" s="58">
        <f>IF(CEIC!Q125="","",CEIC!Q125)</f>
        <v>3.8937789049679248</v>
      </c>
      <c r="O110" s="59"/>
      <c r="Q110" s="58">
        <f t="shared" ca="1" si="100"/>
        <v>-0.29254429667999121</v>
      </c>
      <c r="R110" s="58">
        <f t="shared" ca="1" si="101"/>
        <v>-3.3690426865593967E-2</v>
      </c>
      <c r="S110" s="58">
        <f t="shared" ca="1" si="102"/>
        <v>0.73032382860653966</v>
      </c>
      <c r="T110" s="58">
        <f t="shared" ca="1" si="103"/>
        <v>1.0556803038318934</v>
      </c>
      <c r="U110" s="58">
        <f t="shared" ca="1" si="104"/>
        <v>1.7337776718169666</v>
      </c>
      <c r="V110" s="58">
        <f t="shared" ca="1" si="105"/>
        <v>0.10253596877796714</v>
      </c>
      <c r="W110" s="58">
        <f t="shared" ca="1" si="106"/>
        <v>-0.48031119613188566</v>
      </c>
      <c r="X110" s="58">
        <f t="shared" ca="1" si="93"/>
        <v>-0.10384844470915659</v>
      </c>
      <c r="Y110" s="58">
        <f t="shared" ca="1" si="107"/>
        <v>1.1211582568994938</v>
      </c>
      <c r="Z110" s="58">
        <f t="shared" ca="1" si="108"/>
        <v>1.0754440299224166</v>
      </c>
      <c r="AA110" s="58">
        <f t="shared" ca="1" si="109"/>
        <v>-0.74500655284289885</v>
      </c>
      <c r="AB110" s="58">
        <f t="shared" ca="1" si="94"/>
        <v>-0.4285411693933473</v>
      </c>
      <c r="AC110" s="58">
        <f t="shared" ca="1" si="95"/>
        <v>-0.21863244395237147</v>
      </c>
      <c r="AD110" s="60"/>
      <c r="AE110" s="57">
        <v>41548</v>
      </c>
      <c r="AF110" s="58">
        <f t="shared" ca="1" si="110"/>
        <v>0.41786746268921487</v>
      </c>
      <c r="AG110" s="58">
        <f t="shared" ca="1" si="111"/>
        <v>0.39112676720338424</v>
      </c>
      <c r="AH110" s="58">
        <f t="shared" ca="1" si="112"/>
        <v>0.66503931597657928</v>
      </c>
      <c r="AI110" s="58">
        <f t="shared" ca="1" si="113"/>
        <v>0.83249184155547662</v>
      </c>
      <c r="AJ110" s="58">
        <f t="shared" ca="1" si="114"/>
        <v>1.9001668516507886</v>
      </c>
      <c r="AK110" s="58">
        <f t="shared" ca="1" si="115"/>
        <v>0.33656243801363539</v>
      </c>
      <c r="AL110" s="58">
        <f t="shared" ca="1" si="116"/>
        <v>-0.62940326224648036</v>
      </c>
      <c r="AM110" s="58">
        <f t="shared" ca="1" si="97"/>
        <v>-0.12466433129976916</v>
      </c>
      <c r="AN110" s="58">
        <f t="shared" ca="1" si="117"/>
        <v>0.17402495322680925</v>
      </c>
      <c r="AO110" s="58">
        <f t="shared" ca="1" si="118"/>
        <v>1.0276248316338152</v>
      </c>
      <c r="AP110" s="58">
        <f t="shared" ca="1" si="119"/>
        <v>-0.58592549471508348</v>
      </c>
      <c r="AQ110" s="58">
        <f t="shared" ca="1" si="98"/>
        <v>-0.18437618028644912</v>
      </c>
      <c r="AR110" s="58">
        <f t="shared" ca="1" si="99"/>
        <v>-0.25843124193597994</v>
      </c>
    </row>
    <row r="111" spans="1:44" x14ac:dyDescent="0.3">
      <c r="A111" s="57">
        <v>41579</v>
      </c>
      <c r="B111" s="58">
        <f>IF(CEIC!E126="","",CEIC!E126)</f>
        <v>3.6622583926754921</v>
      </c>
      <c r="C111" s="58">
        <f>IF(CEIC!F126="","",CEIC!F126)</f>
        <v>-10.818320953170058</v>
      </c>
      <c r="D111" s="58">
        <f>IF(CEIC!G126="","",CEIC!G126)</f>
        <v>24.2340207000079</v>
      </c>
      <c r="E111" s="58">
        <f>IF(CEIC!H126="","",CEIC!H126)</f>
        <v>3.7063933355759144</v>
      </c>
      <c r="F111" s="58">
        <f>IF(CEIC!I126="","",CEIC!I126)</f>
        <v>13.785290856263247</v>
      </c>
      <c r="G111" s="58">
        <f>IF(CEIC!J126="","",CEIC!J126)</f>
        <v>4.6689532719610378</v>
      </c>
      <c r="H111" s="58">
        <f>IF(CEIC!K126="","",CEIC!K126)</f>
        <v>-25.697009412605741</v>
      </c>
      <c r="I111" s="58">
        <f>IF(CEIC!L126="","",CEIC!L126)</f>
        <v>-88.574918754465628</v>
      </c>
      <c r="J111" s="58">
        <f>IF(CEIC!M126="","",CEIC!M126)</f>
        <v>16.17037857347934</v>
      </c>
      <c r="K111" s="58">
        <f>IF(CEIC!N126="","",CEIC!N126)</f>
        <v>4.0897018803137009</v>
      </c>
      <c r="L111" s="58">
        <f>IF(CEIC!O126="","",CEIC!O126)</f>
        <v>-16.515274833199221</v>
      </c>
      <c r="M111" s="58">
        <f>IF(CEIC!P126="","",CEIC!P126)</f>
        <v>2.3942139828747195</v>
      </c>
      <c r="N111" s="58">
        <f>IF(CEIC!Q126="","",CEIC!Q126)</f>
        <v>-7.5702629193109701</v>
      </c>
      <c r="O111" s="59"/>
      <c r="Q111" s="58">
        <f t="shared" ca="1" si="100"/>
        <v>0.21256148055151472</v>
      </c>
      <c r="R111" s="58">
        <f t="shared" ca="1" si="101"/>
        <v>-0.77451775999020844</v>
      </c>
      <c r="S111" s="58">
        <f t="shared" ca="1" si="102"/>
        <v>0.72422557510113383</v>
      </c>
      <c r="T111" s="58">
        <f t="shared" ca="1" si="103"/>
        <v>0.15222308613483512</v>
      </c>
      <c r="U111" s="58">
        <f t="shared" ca="1" si="104"/>
        <v>1.0332112532662316</v>
      </c>
      <c r="V111" s="58">
        <f t="shared" ca="1" si="105"/>
        <v>-0.34693010668815616</v>
      </c>
      <c r="W111" s="58">
        <f t="shared" ca="1" si="106"/>
        <v>-0.79881928744762187</v>
      </c>
      <c r="X111" s="58">
        <f t="shared" ca="1" si="93"/>
        <v>-0.28194741036172077</v>
      </c>
      <c r="Y111" s="58">
        <f t="shared" ca="1" si="107"/>
        <v>0.1696830124448602</v>
      </c>
      <c r="Z111" s="58">
        <f t="shared" ca="1" si="108"/>
        <v>0.2819099699700251</v>
      </c>
      <c r="AA111" s="58">
        <f t="shared" ca="1" si="109"/>
        <v>-0.88779175623125239</v>
      </c>
      <c r="AB111" s="58">
        <f t="shared" ca="1" si="94"/>
        <v>-0.36408326645841632</v>
      </c>
      <c r="AC111" s="58">
        <f t="shared" ca="1" si="95"/>
        <v>-0.95799664348184443</v>
      </c>
      <c r="AD111" s="60"/>
      <c r="AE111" s="57">
        <v>41579</v>
      </c>
      <c r="AF111" s="58">
        <f t="shared" ca="1" si="110"/>
        <v>0.34579041151837747</v>
      </c>
      <c r="AG111" s="58">
        <f t="shared" ca="1" si="111"/>
        <v>-0.2215300278468377</v>
      </c>
      <c r="AH111" s="58">
        <f t="shared" ca="1" si="112"/>
        <v>0.72520998159412453</v>
      </c>
      <c r="AI111" s="58">
        <f t="shared" ca="1" si="113"/>
        <v>0.75647794429353266</v>
      </c>
      <c r="AJ111" s="58">
        <f t="shared" ca="1" si="114"/>
        <v>1.6212885422450869</v>
      </c>
      <c r="AK111" s="58">
        <f t="shared" ca="1" si="115"/>
        <v>9.8283810171598193E-2</v>
      </c>
      <c r="AL111" s="58">
        <f t="shared" ca="1" si="116"/>
        <v>-0.68352478241224957</v>
      </c>
      <c r="AM111" s="58">
        <f t="shared" ca="1" si="97"/>
        <v>-0.18435734853725258</v>
      </c>
      <c r="AN111" s="58">
        <f t="shared" ca="1" si="117"/>
        <v>0.28846057559184535</v>
      </c>
      <c r="AO111" s="58">
        <f t="shared" ca="1" si="118"/>
        <v>0.77592050240454891</v>
      </c>
      <c r="AP111" s="58">
        <f t="shared" ca="1" si="119"/>
        <v>-0.87751689168008662</v>
      </c>
      <c r="AQ111" s="58">
        <f t="shared" ca="1" si="98"/>
        <v>-0.36761393400212605</v>
      </c>
      <c r="AR111" s="58">
        <f t="shared" ca="1" si="99"/>
        <v>-0.31934773550736034</v>
      </c>
    </row>
    <row r="112" spans="1:44" x14ac:dyDescent="0.3">
      <c r="A112" s="57">
        <v>41609</v>
      </c>
      <c r="B112" s="58">
        <f>IF(CEIC!E127="","",CEIC!E127)</f>
        <v>3.5480859010270884</v>
      </c>
      <c r="C112" s="58">
        <f>IF(CEIC!F127="","",CEIC!F127)</f>
        <v>-7.1743310678780228</v>
      </c>
      <c r="D112" s="58">
        <f>IF(CEIC!G127="","",CEIC!G127)</f>
        <v>27.229991000727338</v>
      </c>
      <c r="E112" s="58">
        <f>IF(CEIC!H127="","",CEIC!H127)</f>
        <v>-0.83598670694623711</v>
      </c>
      <c r="F112" s="58">
        <f>IF(CEIC!I127="","",CEIC!I127)</f>
        <v>14.130943971721338</v>
      </c>
      <c r="G112" s="58">
        <f>IF(CEIC!J127="","",CEIC!J127)</f>
        <v>9.1117597998331945</v>
      </c>
      <c r="H112" s="58">
        <f>IF(CEIC!K127="","",CEIC!K127)</f>
        <v>-24.460845670220266</v>
      </c>
      <c r="I112" s="58">
        <f>IF(CEIC!L127="","",CEIC!L127)</f>
        <v>-1001.5444015444016</v>
      </c>
      <c r="J112" s="58">
        <f>IF(CEIC!M127="","",CEIC!M127)</f>
        <v>-10.360767164959483</v>
      </c>
      <c r="K112" s="58">
        <f>IF(CEIC!N127="","",CEIC!N127)</f>
        <v>3.6748231831753677</v>
      </c>
      <c r="L112" s="58">
        <f>IF(CEIC!O127="","",CEIC!O127)</f>
        <v>-15.0299507091358</v>
      </c>
      <c r="M112" s="58">
        <f>IF(CEIC!P127="","",CEIC!P127)</f>
        <v>-9.31604689076935E-2</v>
      </c>
      <c r="N112" s="58">
        <f>IF(CEIC!Q127="","",CEIC!Q127)</f>
        <v>-0.53246561159591776</v>
      </c>
      <c r="O112" s="59"/>
      <c r="Q112" s="58">
        <f t="shared" ca="1" si="100"/>
        <v>0.1792962616075772</v>
      </c>
      <c r="R112" s="58">
        <f t="shared" ca="1" si="101"/>
        <v>-0.50815524411472923</v>
      </c>
      <c r="S112" s="58">
        <f t="shared" ca="1" si="102"/>
        <v>0.8680897749598433</v>
      </c>
      <c r="T112" s="58">
        <f t="shared" ca="1" si="103"/>
        <v>-0.14720775267899114</v>
      </c>
      <c r="U112" s="58">
        <f t="shared" ca="1" si="104"/>
        <v>1.137601193840253</v>
      </c>
      <c r="V112" s="58">
        <f t="shared" ca="1" si="105"/>
        <v>0.36427468549618186</v>
      </c>
      <c r="W112" s="58">
        <f t="shared" ca="1" si="106"/>
        <v>-0.75563106332689745</v>
      </c>
      <c r="X112" s="58">
        <f t="shared" ca="1" si="93"/>
        <v>-1.1403190057243611</v>
      </c>
      <c r="Y112" s="58">
        <f t="shared" ca="1" si="107"/>
        <v>-0.77211644483809261</v>
      </c>
      <c r="Z112" s="58">
        <f t="shared" ca="1" si="108"/>
        <v>0.24980371480723415</v>
      </c>
      <c r="AA112" s="58">
        <f t="shared" ca="1" si="109"/>
        <v>-0.80535481924116803</v>
      </c>
      <c r="AB112" s="58">
        <f t="shared" ca="1" si="94"/>
        <v>-0.60959750154096559</v>
      </c>
      <c r="AC112" s="58">
        <f t="shared" ca="1" si="95"/>
        <v>-0.50409954046802785</v>
      </c>
      <c r="AD112" s="60"/>
      <c r="AE112" s="57">
        <v>41609</v>
      </c>
      <c r="AF112" s="58">
        <f t="shared" ca="1" si="110"/>
        <v>3.3104481826366904E-2</v>
      </c>
      <c r="AG112" s="58">
        <f t="shared" ca="1" si="111"/>
        <v>-0.43878781032351055</v>
      </c>
      <c r="AH112" s="58">
        <f t="shared" ca="1" si="112"/>
        <v>0.77421305955583897</v>
      </c>
      <c r="AI112" s="58">
        <f t="shared" ca="1" si="113"/>
        <v>0.35356521242924571</v>
      </c>
      <c r="AJ112" s="58">
        <f t="shared" ca="1" si="114"/>
        <v>1.3015300396411504</v>
      </c>
      <c r="AK112" s="58">
        <f t="shared" ca="1" si="115"/>
        <v>3.9960182528664283E-2</v>
      </c>
      <c r="AL112" s="58">
        <f t="shared" ca="1" si="116"/>
        <v>-0.6782538489688017</v>
      </c>
      <c r="AM112" s="58">
        <f t="shared" ca="1" si="97"/>
        <v>-0.50870495359841283</v>
      </c>
      <c r="AN112" s="58">
        <f t="shared" ca="1" si="117"/>
        <v>0.17290827483542048</v>
      </c>
      <c r="AO112" s="58">
        <f t="shared" ca="1" si="118"/>
        <v>0.53571923823322531</v>
      </c>
      <c r="AP112" s="58">
        <f t="shared" ca="1" si="119"/>
        <v>-0.81271770943843979</v>
      </c>
      <c r="AQ112" s="58">
        <f t="shared" ca="1" si="98"/>
        <v>-0.46740731246424305</v>
      </c>
      <c r="AR112" s="58">
        <f t="shared" ca="1" si="99"/>
        <v>-0.56024287596741462</v>
      </c>
    </row>
    <row r="113" spans="1:44" x14ac:dyDescent="0.3">
      <c r="A113" s="57">
        <v>41640</v>
      </c>
      <c r="B113" s="58">
        <f>IF(CEIC!E128="","",CEIC!E128)</f>
        <v>4.7574626865671581</v>
      </c>
      <c r="C113" s="58">
        <f>IF(CEIC!F128="","",CEIC!F128)</f>
        <v>-6.9913418388553472</v>
      </c>
      <c r="D113" s="58">
        <f>IF(CEIC!G128="","",CEIC!G128)</f>
        <v>28.940122002589824</v>
      </c>
      <c r="E113" s="58">
        <f>IF(CEIC!H128="","",CEIC!H128)</f>
        <v>4.8554427518522454</v>
      </c>
      <c r="F113" s="58">
        <f>IF(CEIC!I128="","",CEIC!I128)</f>
        <v>14.317828018476463</v>
      </c>
      <c r="G113" s="58">
        <f>IF(CEIC!J128="","",CEIC!J128)</f>
        <v>5.2011533746760126</v>
      </c>
      <c r="H113" s="58">
        <f>IF(CEIC!K128="","",CEIC!K128)</f>
        <v>-18.76237335507162</v>
      </c>
      <c r="I113" s="58">
        <f>IF(CEIC!L128="","",CEIC!L128)</f>
        <v>-33.248038212214261</v>
      </c>
      <c r="J113" s="58">
        <f>IF(CEIC!M128="","",CEIC!M128)</f>
        <v>-27.014518717575488</v>
      </c>
      <c r="K113" s="58">
        <f>IF(CEIC!N128="","",CEIC!N128)</f>
        <v>4.3312421092580831</v>
      </c>
      <c r="L113" s="58">
        <f>IF(CEIC!O128="","",CEIC!O128)</f>
        <v>-18.787658768517936</v>
      </c>
      <c r="M113" s="58">
        <f>IF(CEIC!P128="","",CEIC!P128)</f>
        <v>0.20145334196704801</v>
      </c>
      <c r="N113" s="58">
        <f>IF(CEIC!Q128="","",CEIC!Q128)</f>
        <v>-3.3767614996011699</v>
      </c>
      <c r="O113" s="59"/>
      <c r="Q113" s="58">
        <f t="shared" ca="1" si="100"/>
        <v>0.5316594532649459</v>
      </c>
      <c r="R113" s="58">
        <f t="shared" ca="1" si="101"/>
        <v>-0.49477939155890144</v>
      </c>
      <c r="S113" s="58">
        <f t="shared" ca="1" si="102"/>
        <v>0.95020895624059232</v>
      </c>
      <c r="T113" s="58">
        <f t="shared" ca="1" si="103"/>
        <v>0.22796770180620898</v>
      </c>
      <c r="U113" s="58">
        <f t="shared" ca="1" si="104"/>
        <v>1.1940416356084267</v>
      </c>
      <c r="V113" s="58">
        <f t="shared" ca="1" si="105"/>
        <v>-0.26173547552937648</v>
      </c>
      <c r="W113" s="58">
        <f t="shared" ca="1" si="106"/>
        <v>-0.55654182372708483</v>
      </c>
      <c r="X113" s="58">
        <f t="shared" ca="1" si="93"/>
        <v>-0.22992921740705255</v>
      </c>
      <c r="Y113" s="58">
        <f t="shared" ca="1" si="107"/>
        <v>-1.3632893375810886</v>
      </c>
      <c r="Z113" s="58">
        <f t="shared" ca="1" si="108"/>
        <v>0.30060206545735146</v>
      </c>
      <c r="AA113" s="58">
        <f t="shared" ca="1" si="109"/>
        <v>-1.0139112800835091</v>
      </c>
      <c r="AB113" s="58">
        <f t="shared" ca="1" si="94"/>
        <v>-0.58051788935397253</v>
      </c>
      <c r="AC113" s="58">
        <f t="shared" ca="1" si="95"/>
        <v>-0.68754012666741171</v>
      </c>
      <c r="AD113" s="60"/>
      <c r="AE113" s="57">
        <v>41640</v>
      </c>
      <c r="AF113" s="58">
        <f t="shared" ca="1" si="110"/>
        <v>0.3078390651413459</v>
      </c>
      <c r="AG113" s="58">
        <f t="shared" ca="1" si="111"/>
        <v>-0.59248413188794635</v>
      </c>
      <c r="AH113" s="58">
        <f t="shared" ca="1" si="112"/>
        <v>0.84750810210052319</v>
      </c>
      <c r="AI113" s="58">
        <f t="shared" ca="1" si="113"/>
        <v>7.7661011754017656E-2</v>
      </c>
      <c r="AJ113" s="58">
        <f t="shared" ca="1" si="114"/>
        <v>1.1216180275716372</v>
      </c>
      <c r="AK113" s="58">
        <f t="shared" ca="1" si="115"/>
        <v>-8.1463632240450265E-2</v>
      </c>
      <c r="AL113" s="58">
        <f t="shared" ca="1" si="116"/>
        <v>-0.70366405816720146</v>
      </c>
      <c r="AM113" s="58">
        <f t="shared" ca="1" si="97"/>
        <v>-0.55073187783104482</v>
      </c>
      <c r="AN113" s="58">
        <f t="shared" ca="1" si="117"/>
        <v>-0.65524092332477368</v>
      </c>
      <c r="AO113" s="58">
        <f t="shared" ca="1" si="118"/>
        <v>0.27743858341153688</v>
      </c>
      <c r="AP113" s="58">
        <f t="shared" ca="1" si="119"/>
        <v>-0.90235261851864312</v>
      </c>
      <c r="AQ113" s="58">
        <f t="shared" ca="1" si="98"/>
        <v>-0.51806621911778483</v>
      </c>
      <c r="AR113" s="58">
        <f t="shared" ca="1" si="99"/>
        <v>-0.716545436872428</v>
      </c>
    </row>
    <row r="114" spans="1:44" x14ac:dyDescent="0.3">
      <c r="A114" s="57">
        <v>41671</v>
      </c>
      <c r="B114" s="58">
        <f>IF(CEIC!E129="","",CEIC!E129)</f>
        <v>5.2268244575936853</v>
      </c>
      <c r="C114" s="58">
        <f>IF(CEIC!F129="","",CEIC!F129)</f>
        <v>-3.1735289408956611</v>
      </c>
      <c r="D114" s="58">
        <f>IF(CEIC!G129="","",CEIC!G129)</f>
        <v>28.21837537124695</v>
      </c>
      <c r="E114" s="58">
        <f>IF(CEIC!H129="","",CEIC!H129)</f>
        <v>5.4638135794738885</v>
      </c>
      <c r="F114" s="58">
        <f>IF(CEIC!I129="","",CEIC!I129)</f>
        <v>13.945423542270651</v>
      </c>
      <c r="G114" s="58">
        <f>IF(CEIC!J129="","",CEIC!J129)</f>
        <v>9.7461547063547727</v>
      </c>
      <c r="H114" s="58">
        <f>IF(CEIC!K129="","",CEIC!K129)</f>
        <v>-25.492241840556446</v>
      </c>
      <c r="I114" s="58">
        <f>IF(CEIC!L129="","",CEIC!L129)</f>
        <v>42.96498217655693</v>
      </c>
      <c r="J114" s="58">
        <f>IF(CEIC!M129="","",CEIC!M129)</f>
        <v>25.989546766518458</v>
      </c>
      <c r="K114" s="58">
        <f>IF(CEIC!N129="","",CEIC!N129)</f>
        <v>-4.9328484215807435</v>
      </c>
      <c r="L114" s="58">
        <f>IF(CEIC!O129="","",CEIC!O129)</f>
        <v>-17.470194516129258</v>
      </c>
      <c r="M114" s="58">
        <f>IF(CEIC!P129="","",CEIC!P129)</f>
        <v>7.0643769838040198</v>
      </c>
      <c r="N114" s="58">
        <f>IF(CEIC!Q129="","",CEIC!Q129)</f>
        <v>0.58276893999054968</v>
      </c>
      <c r="O114" s="59"/>
      <c r="Q114" s="58">
        <f t="shared" ca="1" si="100"/>
        <v>0.6684123772984647</v>
      </c>
      <c r="R114" s="58">
        <f t="shared" ca="1" si="101"/>
        <v>-0.21571104047842143</v>
      </c>
      <c r="S114" s="58">
        <f t="shared" ca="1" si="102"/>
        <v>0.91555123563704444</v>
      </c>
      <c r="T114" s="58">
        <f t="shared" ca="1" si="103"/>
        <v>0.26807112457562204</v>
      </c>
      <c r="U114" s="58">
        <f t="shared" ca="1" si="104"/>
        <v>1.0815725751484819</v>
      </c>
      <c r="V114" s="58">
        <f t="shared" ca="1" si="105"/>
        <v>0.46582866828272751</v>
      </c>
      <c r="W114" s="58">
        <f t="shared" ca="1" si="106"/>
        <v>-0.7916652612526327</v>
      </c>
      <c r="X114" s="58">
        <f t="shared" ca="1" si="93"/>
        <v>-0.15827392866881204</v>
      </c>
      <c r="Y114" s="58">
        <f t="shared" ca="1" si="107"/>
        <v>0.51824267761514531</v>
      </c>
      <c r="Z114" s="58">
        <f t="shared" ca="1" si="108"/>
        <v>-0.41631894419172361</v>
      </c>
      <c r="AA114" s="58">
        <f t="shared" ca="1" si="109"/>
        <v>-0.94079072962497723</v>
      </c>
      <c r="AB114" s="58">
        <f t="shared" ca="1" si="94"/>
        <v>9.6881304461877135E-2</v>
      </c>
      <c r="AC114" s="58">
        <f t="shared" ca="1" si="95"/>
        <v>-0.43217338090229318</v>
      </c>
      <c r="AD114" s="60"/>
      <c r="AE114" s="57">
        <v>41671</v>
      </c>
      <c r="AF114" s="58">
        <f t="shared" ca="1" si="110"/>
        <v>0.45978936405699589</v>
      </c>
      <c r="AG114" s="58">
        <f t="shared" ca="1" si="111"/>
        <v>-0.40621522538401739</v>
      </c>
      <c r="AH114" s="58">
        <f t="shared" ca="1" si="112"/>
        <v>0.91128332227915998</v>
      </c>
      <c r="AI114" s="58">
        <f t="shared" ca="1" si="113"/>
        <v>0.1162770245676133</v>
      </c>
      <c r="AJ114" s="58">
        <f t="shared" ca="1" si="114"/>
        <v>1.1377384681990541</v>
      </c>
      <c r="AK114" s="58">
        <f t="shared" ca="1" si="115"/>
        <v>0.18945595941651097</v>
      </c>
      <c r="AL114" s="58">
        <f t="shared" ca="1" si="116"/>
        <v>-0.70127938276887158</v>
      </c>
      <c r="AM114" s="58">
        <f t="shared" ca="1" si="97"/>
        <v>-0.50950738393340855</v>
      </c>
      <c r="AN114" s="58">
        <f t="shared" ca="1" si="117"/>
        <v>-0.53905436826801212</v>
      </c>
      <c r="AO114" s="58">
        <f t="shared" ca="1" si="118"/>
        <v>4.4695612024287346E-2</v>
      </c>
      <c r="AP114" s="58">
        <f t="shared" ca="1" si="119"/>
        <v>-0.92001894298321807</v>
      </c>
      <c r="AQ114" s="58">
        <f t="shared" ca="1" si="98"/>
        <v>-0.36441136214435371</v>
      </c>
      <c r="AR114" s="58">
        <f t="shared" ca="1" si="99"/>
        <v>-0.54127101601257765</v>
      </c>
    </row>
    <row r="115" spans="1:44" x14ac:dyDescent="0.3">
      <c r="A115" s="57">
        <v>41699</v>
      </c>
      <c r="B115" s="58">
        <f>IF(CEIC!E130="","",CEIC!E130)</f>
        <v>2.8645833333333308</v>
      </c>
      <c r="C115" s="58">
        <f>IF(CEIC!F130="","",CEIC!F130)</f>
        <v>-5.6668900912802878</v>
      </c>
      <c r="D115" s="58">
        <f>IF(CEIC!G130="","",CEIC!G130)</f>
        <v>43.3000823505648</v>
      </c>
      <c r="E115" s="58">
        <f>IF(CEIC!H130="","",CEIC!H130)</f>
        <v>16.277408655878432</v>
      </c>
      <c r="F115" s="58">
        <f>IF(CEIC!I130="","",CEIC!I130)</f>
        <v>13.621783188100428</v>
      </c>
      <c r="G115" s="58">
        <f>IF(CEIC!J130="","",CEIC!J130)</f>
        <v>7.960689881631823</v>
      </c>
      <c r="H115" s="58">
        <f>IF(CEIC!K130="","",CEIC!K130)</f>
        <v>-19.626888683317915</v>
      </c>
      <c r="I115" s="58">
        <f>IF(CEIC!L130="","",CEIC!L130)</f>
        <v>-95.032106972879049</v>
      </c>
      <c r="J115" s="58">
        <f>IF(CEIC!M130="","",CEIC!M130)</f>
        <v>-14.981342501362626</v>
      </c>
      <c r="K115" s="58">
        <f>IF(CEIC!N130="","",CEIC!N130)</f>
        <v>-0.65609282610069741</v>
      </c>
      <c r="L115" s="58">
        <f>IF(CEIC!O130="","",CEIC!O130)</f>
        <v>0.84661467688487768</v>
      </c>
      <c r="M115" s="58">
        <f>IF(CEIC!P130="","",CEIC!P130)</f>
        <v>16.861176854647841</v>
      </c>
      <c r="N115" s="58">
        <f>IF(CEIC!Q130="","",CEIC!Q130)</f>
        <v>24.761204996326232</v>
      </c>
      <c r="O115" s="59"/>
      <c r="Q115" s="58">
        <f t="shared" ca="1" si="100"/>
        <v>-1.9848578229105348E-2</v>
      </c>
      <c r="R115" s="58">
        <f t="shared" ca="1" si="101"/>
        <v>-0.39796674642404944</v>
      </c>
      <c r="S115" s="58">
        <f t="shared" ca="1" si="102"/>
        <v>1.6397632568850691</v>
      </c>
      <c r="T115" s="58">
        <f t="shared" ca="1" si="103"/>
        <v>0.9808965187544455</v>
      </c>
      <c r="U115" s="58">
        <f t="shared" ca="1" si="104"/>
        <v>0.98383066041292355</v>
      </c>
      <c r="V115" s="58">
        <f t="shared" ca="1" si="105"/>
        <v>0.1800113292531782</v>
      </c>
      <c r="W115" s="58">
        <f t="shared" ca="1" si="106"/>
        <v>-0.58674565552694991</v>
      </c>
      <c r="X115" s="58">
        <f t="shared" ca="1" si="93"/>
        <v>-0.28801844236999619</v>
      </c>
      <c r="Y115" s="58">
        <f t="shared" ca="1" si="107"/>
        <v>-0.93613707881526453</v>
      </c>
      <c r="Z115" s="58">
        <f t="shared" ca="1" si="108"/>
        <v>-8.5353273106440808E-2</v>
      </c>
      <c r="AA115" s="58">
        <f t="shared" ca="1" si="109"/>
        <v>7.5810038410101532E-2</v>
      </c>
      <c r="AB115" s="58">
        <f t="shared" ca="1" si="94"/>
        <v>1.0638663214638295</v>
      </c>
      <c r="AC115" s="58">
        <f t="shared" ca="1" si="95"/>
        <v>1.127195495684272</v>
      </c>
      <c r="AD115" s="60"/>
      <c r="AE115" s="57">
        <v>41699</v>
      </c>
      <c r="AF115" s="58">
        <f t="shared" ca="1" si="110"/>
        <v>0.39340775077810175</v>
      </c>
      <c r="AG115" s="58">
        <f t="shared" ca="1" si="111"/>
        <v>-0.36948572615379077</v>
      </c>
      <c r="AH115" s="58">
        <f t="shared" ca="1" si="112"/>
        <v>1.1685078162542353</v>
      </c>
      <c r="AI115" s="58">
        <f t="shared" ca="1" si="113"/>
        <v>0.49231178171209217</v>
      </c>
      <c r="AJ115" s="58">
        <f t="shared" ca="1" si="114"/>
        <v>1.0864816237232775</v>
      </c>
      <c r="AK115" s="58">
        <f t="shared" ca="1" si="115"/>
        <v>0.12803484066884308</v>
      </c>
      <c r="AL115" s="58">
        <f t="shared" ca="1" si="116"/>
        <v>-0.64498424683555577</v>
      </c>
      <c r="AM115" s="58">
        <f t="shared" ca="1" si="97"/>
        <v>-0.22540719614862026</v>
      </c>
      <c r="AN115" s="58">
        <f t="shared" ca="1" si="117"/>
        <v>-0.59372791292706928</v>
      </c>
      <c r="AO115" s="58">
        <f t="shared" ca="1" si="118"/>
        <v>-6.7023383946937645E-2</v>
      </c>
      <c r="AP115" s="58">
        <f t="shared" ca="1" si="119"/>
        <v>-0.62629732376612823</v>
      </c>
      <c r="AQ115" s="58">
        <f t="shared" ca="1" si="98"/>
        <v>0.19340991219057804</v>
      </c>
      <c r="AR115" s="58">
        <f t="shared" ca="1" si="99"/>
        <v>2.4939960381890427E-3</v>
      </c>
    </row>
    <row r="116" spans="1:44" x14ac:dyDescent="0.3">
      <c r="A116" s="57">
        <v>41730</v>
      </c>
      <c r="B116" s="58">
        <f>IF(CEIC!E131="","",CEIC!E131)</f>
        <v>3.8986354775828467</v>
      </c>
      <c r="C116" s="58">
        <f>IF(CEIC!F131="","",CEIC!F131)</f>
        <v>-8.2139064757966</v>
      </c>
      <c r="D116" s="58">
        <f>IF(CEIC!G131="","",CEIC!G131)</f>
        <v>26.182204678867727</v>
      </c>
      <c r="E116" s="58">
        <f>IF(CEIC!H131="","",CEIC!H131)</f>
        <v>9.5341568506728898</v>
      </c>
      <c r="F116" s="58">
        <f>IF(CEIC!I131="","",CEIC!I131)</f>
        <v>13.667988178273491</v>
      </c>
      <c r="G116" s="58">
        <f>IF(CEIC!J131="","",CEIC!J131)</f>
        <v>18.807093080030182</v>
      </c>
      <c r="H116" s="58">
        <f>IF(CEIC!K131="","",CEIC!K131)</f>
        <v>-20.97144891881393</v>
      </c>
      <c r="I116" s="58">
        <f>IF(CEIC!L131="","",CEIC!L131)</f>
        <v>-103.004093595196</v>
      </c>
      <c r="J116" s="58">
        <f>IF(CEIC!M131="","",CEIC!M131)</f>
        <v>9.3699619526665288</v>
      </c>
      <c r="K116" s="58">
        <f>IF(CEIC!N131="","",CEIC!N131)</f>
        <v>5.3130489767691014</v>
      </c>
      <c r="L116" s="58">
        <f>IF(CEIC!O131="","",CEIC!O131)</f>
        <v>-13.905501662574016</v>
      </c>
      <c r="M116" s="58">
        <f>IF(CEIC!P131="","",CEIC!P131)</f>
        <v>6.1516897679489171</v>
      </c>
      <c r="N116" s="58">
        <f>IF(CEIC!Q131="","",CEIC!Q131)</f>
        <v>9.216589861751153</v>
      </c>
      <c r="O116" s="59"/>
      <c r="Q116" s="58">
        <f t="shared" ca="1" si="100"/>
        <v>0.2814321460616232</v>
      </c>
      <c r="R116" s="58">
        <f t="shared" ca="1" si="101"/>
        <v>-0.58414445643749568</v>
      </c>
      <c r="S116" s="58">
        <f t="shared" ca="1" si="102"/>
        <v>0.81777587806272267</v>
      </c>
      <c r="T116" s="58">
        <f t="shared" ca="1" si="103"/>
        <v>0.536385595964194</v>
      </c>
      <c r="U116" s="58">
        <f t="shared" ca="1" si="104"/>
        <v>0.99778492832686083</v>
      </c>
      <c r="V116" s="58">
        <f t="shared" ca="1" si="105"/>
        <v>1.9163043423002719</v>
      </c>
      <c r="W116" s="58">
        <f t="shared" ca="1" si="106"/>
        <v>-0.63372096049937809</v>
      </c>
      <c r="X116" s="58">
        <f t="shared" ca="1" si="93"/>
        <v>-0.29551368400096134</v>
      </c>
      <c r="Y116" s="58">
        <f t="shared" ca="1" si="107"/>
        <v>-7.1717368297096656E-2</v>
      </c>
      <c r="Z116" s="58">
        <f t="shared" ca="1" si="108"/>
        <v>0.37658124208492066</v>
      </c>
      <c r="AA116" s="58">
        <f t="shared" ca="1" si="109"/>
        <v>-0.74294680088461962</v>
      </c>
      <c r="AB116" s="58">
        <f t="shared" ca="1" si="94"/>
        <v>6.7952687587619137E-3</v>
      </c>
      <c r="AC116" s="58">
        <f t="shared" ca="1" si="95"/>
        <v>0.1246579873485705</v>
      </c>
      <c r="AD116" s="60"/>
      <c r="AE116" s="57">
        <v>41730</v>
      </c>
      <c r="AF116" s="58">
        <f t="shared" ca="1" si="110"/>
        <v>0.30999864837699415</v>
      </c>
      <c r="AG116" s="58">
        <f t="shared" ca="1" si="111"/>
        <v>-0.39927408111332219</v>
      </c>
      <c r="AH116" s="58">
        <f t="shared" ca="1" si="112"/>
        <v>1.1243634568616121</v>
      </c>
      <c r="AI116" s="58">
        <f t="shared" ca="1" si="113"/>
        <v>0.59511774643142046</v>
      </c>
      <c r="AJ116" s="58">
        <f t="shared" ca="1" si="114"/>
        <v>1.0210627212960888</v>
      </c>
      <c r="AK116" s="58">
        <f t="shared" ca="1" si="115"/>
        <v>0.85404811327872598</v>
      </c>
      <c r="AL116" s="58">
        <f t="shared" ca="1" si="116"/>
        <v>-0.67071062575965357</v>
      </c>
      <c r="AM116" s="58">
        <f t="shared" ca="1" si="97"/>
        <v>-0.24726868501325652</v>
      </c>
      <c r="AN116" s="58">
        <f t="shared" ca="1" si="117"/>
        <v>-0.16320392316573862</v>
      </c>
      <c r="AO116" s="58">
        <f t="shared" ca="1" si="118"/>
        <v>-4.1696991737747935E-2</v>
      </c>
      <c r="AP116" s="58">
        <f t="shared" ca="1" si="119"/>
        <v>-0.53597583069983179</v>
      </c>
      <c r="AQ116" s="58">
        <f t="shared" ca="1" si="98"/>
        <v>0.38918096489482285</v>
      </c>
      <c r="AR116" s="58">
        <f t="shared" ca="1" si="99"/>
        <v>0.27322670071018312</v>
      </c>
    </row>
    <row r="117" spans="1:44" x14ac:dyDescent="0.3">
      <c r="A117" s="57">
        <v>41760</v>
      </c>
      <c r="B117" s="58">
        <f>IF(CEIC!E132="","",CEIC!E132)</f>
        <v>4.716981132075472</v>
      </c>
      <c r="C117" s="58">
        <f>IF(CEIC!F132="","",CEIC!F132)</f>
        <v>2.9434830344539131</v>
      </c>
      <c r="D117" s="58">
        <f>IF(CEIC!G132="","",CEIC!G132)</f>
        <v>34.484474705732723</v>
      </c>
      <c r="E117" s="58">
        <f>IF(CEIC!H132="","",CEIC!H132)</f>
        <v>15.785629472236979</v>
      </c>
      <c r="F117" s="58">
        <f>IF(CEIC!I132="","",CEIC!I132)</f>
        <v>12.419008047594797</v>
      </c>
      <c r="G117" s="58">
        <f>IF(CEIC!J132="","",CEIC!J132)</f>
        <v>11.400085758157205</v>
      </c>
      <c r="H117" s="58">
        <f>IF(CEIC!K132="","",CEIC!K132)</f>
        <v>-11.657224265314913</v>
      </c>
      <c r="I117" s="58">
        <f>IF(CEIC!L132="","",CEIC!L132)</f>
        <v>-82.889872666697102</v>
      </c>
      <c r="J117" s="58">
        <f>IF(CEIC!M132="","",CEIC!M132)</f>
        <v>52.986030353436476</v>
      </c>
      <c r="K117" s="58">
        <f>IF(CEIC!N132="","",CEIC!N132)</f>
        <v>12.423487224823212</v>
      </c>
      <c r="L117" s="58">
        <f>IF(CEIC!O132="","",CEIC!O132)</f>
        <v>-11.203838225624182</v>
      </c>
      <c r="M117" s="58">
        <f>IF(CEIC!P132="","",CEIC!P132)</f>
        <v>8.7584967575591843</v>
      </c>
      <c r="N117" s="58">
        <f>IF(CEIC!Q132="","",CEIC!Q132)</f>
        <v>14.950594300443933</v>
      </c>
      <c r="O117" s="59"/>
      <c r="Q117" s="58">
        <f t="shared" ca="1" si="100"/>
        <v>0.51986477528328423</v>
      </c>
      <c r="R117" s="58">
        <f t="shared" ca="1" si="101"/>
        <v>0.23142046940061012</v>
      </c>
      <c r="S117" s="58">
        <f t="shared" ca="1" si="102"/>
        <v>1.2164445277950187</v>
      </c>
      <c r="T117" s="58">
        <f t="shared" ca="1" si="103"/>
        <v>0.94847874391163955</v>
      </c>
      <c r="U117" s="58">
        <f t="shared" ca="1" si="104"/>
        <v>0.62058317376755445</v>
      </c>
      <c r="V117" s="58">
        <f t="shared" ca="1" si="105"/>
        <v>0.73059007137442222</v>
      </c>
      <c r="W117" s="58">
        <f t="shared" ca="1" si="106"/>
        <v>-0.30830709496257996</v>
      </c>
      <c r="X117" s="58">
        <f t="shared" ca="1" si="93"/>
        <v>-0.27660234442900677</v>
      </c>
      <c r="Y117" s="58">
        <f t="shared" ca="1" si="107"/>
        <v>1.4765606425219877</v>
      </c>
      <c r="Z117" s="58">
        <f t="shared" ca="1" si="108"/>
        <v>0.92683736823924734</v>
      </c>
      <c r="AA117" s="58">
        <f t="shared" ca="1" si="109"/>
        <v>-0.59300184616930884</v>
      </c>
      <c r="AB117" s="58">
        <f t="shared" ca="1" si="94"/>
        <v>0.2640979935669982</v>
      </c>
      <c r="AC117" s="58">
        <f t="shared" ca="1" si="95"/>
        <v>0.49446801307038474</v>
      </c>
      <c r="AD117" s="60"/>
      <c r="AE117" s="57">
        <v>41760</v>
      </c>
      <c r="AF117" s="58">
        <f t="shared" ca="1" si="110"/>
        <v>0.26048278103860073</v>
      </c>
      <c r="AG117" s="58">
        <f t="shared" ca="1" si="111"/>
        <v>-0.25023024448697834</v>
      </c>
      <c r="AH117" s="58">
        <f t="shared" ca="1" si="112"/>
        <v>1.2246612209142702</v>
      </c>
      <c r="AI117" s="58">
        <f t="shared" ca="1" si="113"/>
        <v>0.82192028621009305</v>
      </c>
      <c r="AJ117" s="58">
        <f t="shared" ca="1" si="114"/>
        <v>0.86739958750244617</v>
      </c>
      <c r="AK117" s="58">
        <f t="shared" ca="1" si="115"/>
        <v>0.94230191430929067</v>
      </c>
      <c r="AL117" s="58">
        <f t="shared" ca="1" si="116"/>
        <v>-0.5095912369963026</v>
      </c>
      <c r="AM117" s="58">
        <f t="shared" ca="1" si="97"/>
        <v>-0.28671149026665477</v>
      </c>
      <c r="AN117" s="58">
        <f t="shared" ca="1" si="117"/>
        <v>0.15623539846987552</v>
      </c>
      <c r="AO117" s="58">
        <f t="shared" ca="1" si="118"/>
        <v>0.40602177907257575</v>
      </c>
      <c r="AP117" s="58">
        <f t="shared" ca="1" si="119"/>
        <v>-0.42004620288127564</v>
      </c>
      <c r="AQ117" s="58">
        <f t="shared" ca="1" si="98"/>
        <v>0.4449198612631966</v>
      </c>
      <c r="AR117" s="58">
        <f t="shared" ca="1" si="99"/>
        <v>0.58210716536774243</v>
      </c>
    </row>
    <row r="118" spans="1:44" x14ac:dyDescent="0.3">
      <c r="A118" s="57">
        <v>41791</v>
      </c>
      <c r="B118" s="58">
        <f>IF(CEIC!E133="","",CEIC!E133)</f>
        <v>8.2922013820335696</v>
      </c>
      <c r="C118" s="58">
        <f>IF(CEIC!F133="","",CEIC!F133)</f>
        <v>13.144480899929691</v>
      </c>
      <c r="D118" s="58">
        <f>IF(CEIC!G133="","",CEIC!G133)</f>
        <v>26.398283799962986</v>
      </c>
      <c r="E118" s="58">
        <f>IF(CEIC!H133="","",CEIC!H133)</f>
        <v>11.258356109465431</v>
      </c>
      <c r="F118" s="58">
        <f>IF(CEIC!I133="","",CEIC!I133)</f>
        <v>12.628406105664395</v>
      </c>
      <c r="G118" s="58">
        <f>IF(CEIC!J133="","",CEIC!J133)</f>
        <v>11.259399454371785</v>
      </c>
      <c r="H118" s="58">
        <f>IF(CEIC!K133="","",CEIC!K133)</f>
        <v>-6.4171556391221181</v>
      </c>
      <c r="I118" s="58">
        <f>IF(CEIC!L133="","",CEIC!L133)</f>
        <v>-64.126268320180372</v>
      </c>
      <c r="J118" s="58">
        <f>IF(CEIC!M133="","",CEIC!M133)</f>
        <v>-30.139947002318646</v>
      </c>
      <c r="K118" s="58">
        <f>IF(CEIC!N133="","",CEIC!N133)</f>
        <v>8.0347634647052999</v>
      </c>
      <c r="L118" s="58">
        <f>IF(CEIC!O133="","",CEIC!O133)</f>
        <v>8.633591487553101</v>
      </c>
      <c r="M118" s="58">
        <f>IF(CEIC!P133="","",CEIC!P133)</f>
        <v>5.0534499514091351</v>
      </c>
      <c r="N118" s="58">
        <f>IF(CEIC!Q133="","",CEIC!Q133)</f>
        <v>15.677761698022191</v>
      </c>
      <c r="O118" s="59"/>
      <c r="Q118" s="58">
        <f t="shared" ca="1" si="100"/>
        <v>1.5615384978284996</v>
      </c>
      <c r="R118" s="58">
        <f t="shared" ca="1" si="101"/>
        <v>0.97707661593811956</v>
      </c>
      <c r="S118" s="58">
        <f t="shared" ca="1" si="102"/>
        <v>0.82815183200828679</v>
      </c>
      <c r="T118" s="58">
        <f t="shared" ca="1" si="103"/>
        <v>0.65004372793673704</v>
      </c>
      <c r="U118" s="58">
        <f t="shared" ca="1" si="104"/>
        <v>0.68382302279721285</v>
      </c>
      <c r="V118" s="58">
        <f t="shared" ca="1" si="105"/>
        <v>0.70806899762989128</v>
      </c>
      <c r="W118" s="58">
        <f t="shared" ca="1" si="106"/>
        <v>-0.12523324278886011</v>
      </c>
      <c r="X118" s="58">
        <f t="shared" ca="1" si="93"/>
        <v>-0.25896085114660888</v>
      </c>
      <c r="Y118" s="58">
        <f t="shared" ca="1" si="107"/>
        <v>-1.4742354192681397</v>
      </c>
      <c r="Z118" s="58">
        <f t="shared" ca="1" si="108"/>
        <v>0.58720680669617842</v>
      </c>
      <c r="AA118" s="58">
        <f t="shared" ca="1" si="109"/>
        <v>0.50799484325132072</v>
      </c>
      <c r="AB118" s="58">
        <f t="shared" ca="1" si="94"/>
        <v>-0.10160558271004239</v>
      </c>
      <c r="AC118" s="58">
        <f t="shared" ca="1" si="95"/>
        <v>0.54136609221867826</v>
      </c>
      <c r="AD118" s="60"/>
      <c r="AE118" s="57">
        <v>41791</v>
      </c>
      <c r="AF118" s="58">
        <f t="shared" ca="1" si="110"/>
        <v>0.7876118063911357</v>
      </c>
      <c r="AG118" s="58">
        <f t="shared" ca="1" si="111"/>
        <v>0.20811754296707799</v>
      </c>
      <c r="AH118" s="58">
        <f t="shared" ca="1" si="112"/>
        <v>0.95412407928867615</v>
      </c>
      <c r="AI118" s="58">
        <f t="shared" ca="1" si="113"/>
        <v>0.71163602260419034</v>
      </c>
      <c r="AJ118" s="58">
        <f t="shared" ca="1" si="114"/>
        <v>0.76739704163054279</v>
      </c>
      <c r="AK118" s="58">
        <f t="shared" ca="1" si="115"/>
        <v>1.1183211371015285</v>
      </c>
      <c r="AL118" s="58">
        <f t="shared" ca="1" si="116"/>
        <v>-0.35575376608360604</v>
      </c>
      <c r="AM118" s="58">
        <f t="shared" ca="1" si="97"/>
        <v>-0.2770256265255257</v>
      </c>
      <c r="AN118" s="58">
        <f t="shared" ca="1" si="117"/>
        <v>-2.3130715014416214E-2</v>
      </c>
      <c r="AO118" s="58">
        <f t="shared" ca="1" si="118"/>
        <v>0.63020847234011546</v>
      </c>
      <c r="AP118" s="58">
        <f t="shared" ca="1" si="119"/>
        <v>-0.27598460126753588</v>
      </c>
      <c r="AQ118" s="58">
        <f t="shared" ca="1" si="98"/>
        <v>5.6429226538572574E-2</v>
      </c>
      <c r="AR118" s="58">
        <f t="shared" ca="1" si="99"/>
        <v>0.3868306975458779</v>
      </c>
    </row>
    <row r="119" spans="1:44" x14ac:dyDescent="0.3">
      <c r="A119" s="57">
        <v>41821</v>
      </c>
      <c r="B119" s="58">
        <f>IF(CEIC!E134="","",CEIC!E134)</f>
        <v>5.4441260744985698</v>
      </c>
      <c r="C119" s="58">
        <f>IF(CEIC!F134="","",CEIC!F134)</f>
        <v>4.2871336923322252</v>
      </c>
      <c r="D119" s="58">
        <f>IF(CEIC!G134="","",CEIC!G134)</f>
        <v>40.455587258524723</v>
      </c>
      <c r="E119" s="58">
        <f>IF(CEIC!H134="","",CEIC!H134)</f>
        <v>11.529633341432866</v>
      </c>
      <c r="F119" s="58">
        <f>IF(CEIC!I134="","",CEIC!I134)</f>
        <v>12.584530182098311</v>
      </c>
      <c r="G119" s="58">
        <f>IF(CEIC!J134="","",CEIC!J134)</f>
        <v>12.330306243545467</v>
      </c>
      <c r="H119" s="58">
        <f>IF(CEIC!K134="","",CEIC!K134)</f>
        <v>-10.547452969773833</v>
      </c>
      <c r="I119" s="58">
        <f>IF(CEIC!L134="","",CEIC!L134)</f>
        <v>-39.264413518886677</v>
      </c>
      <c r="J119" s="58">
        <f>IF(CEIC!M134="","",CEIC!M134)</f>
        <v>-50.152478266896374</v>
      </c>
      <c r="K119" s="58">
        <f>IF(CEIC!N134="","",CEIC!N134)</f>
        <v>-7.5023871781922227E-2</v>
      </c>
      <c r="L119" s="58">
        <f>IF(CEIC!O134="","",CEIC!O134)</f>
        <v>4.5440090226446586</v>
      </c>
      <c r="M119" s="58">
        <f>IF(CEIC!P134="","",CEIC!P134)</f>
        <v>3.1141333745460167</v>
      </c>
      <c r="N119" s="58">
        <f>IF(CEIC!Q134="","",CEIC!Q134)</f>
        <v>3.0669285390542376</v>
      </c>
      <c r="O119" s="59"/>
      <c r="Q119" s="58">
        <f t="shared" ca="1" si="100"/>
        <v>0.73172522752050573</v>
      </c>
      <c r="R119" s="58">
        <f t="shared" ca="1" si="101"/>
        <v>0.32963648562358799</v>
      </c>
      <c r="S119" s="58">
        <f t="shared" ca="1" si="102"/>
        <v>1.5031727805642245</v>
      </c>
      <c r="T119" s="58">
        <f t="shared" ca="1" si="103"/>
        <v>0.66792615264772615</v>
      </c>
      <c r="U119" s="58">
        <f t="shared" ca="1" si="104"/>
        <v>0.67057215118963687</v>
      </c>
      <c r="V119" s="58">
        <f t="shared" ca="1" si="105"/>
        <v>0.87949983434648427</v>
      </c>
      <c r="W119" s="58">
        <f t="shared" ca="1" si="106"/>
        <v>-0.26953468173673645</v>
      </c>
      <c r="X119" s="58">
        <f t="shared" ca="1" si="93"/>
        <v>-0.23558579823219394</v>
      </c>
      <c r="Y119" s="58">
        <f t="shared" ca="1" si="107"/>
        <v>-2.1846378749197402</v>
      </c>
      <c r="Z119" s="58">
        <f t="shared" ca="1" si="108"/>
        <v>-4.0386037518747475E-2</v>
      </c>
      <c r="AA119" s="58">
        <f t="shared" ca="1" si="109"/>
        <v>0.28101902934404172</v>
      </c>
      <c r="AB119" s="58">
        <f t="shared" ca="1" si="94"/>
        <v>-0.29302421918042559</v>
      </c>
      <c r="AC119" s="58">
        <f t="shared" ca="1" si="95"/>
        <v>-0.27195949633887823</v>
      </c>
      <c r="AD119" s="60"/>
      <c r="AE119" s="57">
        <v>41821</v>
      </c>
      <c r="AF119" s="58">
        <f t="shared" ca="1" si="110"/>
        <v>0.93770950021076305</v>
      </c>
      <c r="AG119" s="58">
        <f t="shared" ca="1" si="111"/>
        <v>0.51271119032077261</v>
      </c>
      <c r="AH119" s="58">
        <f t="shared" ca="1" si="112"/>
        <v>1.1825897134558434</v>
      </c>
      <c r="AI119" s="58">
        <f t="shared" ca="1" si="113"/>
        <v>0.75548287483203425</v>
      </c>
      <c r="AJ119" s="58">
        <f t="shared" ca="1" si="114"/>
        <v>0.65832611591813472</v>
      </c>
      <c r="AK119" s="58">
        <f t="shared" ca="1" si="115"/>
        <v>0.77271963445026592</v>
      </c>
      <c r="AL119" s="58">
        <f t="shared" ca="1" si="116"/>
        <v>-0.23435833982939216</v>
      </c>
      <c r="AM119" s="58">
        <f t="shared" ca="1" si="97"/>
        <v>-0.2570496646026032</v>
      </c>
      <c r="AN119" s="58">
        <f t="shared" ca="1" si="117"/>
        <v>-0.72743755055529746</v>
      </c>
      <c r="AO119" s="58">
        <f t="shared" ca="1" si="118"/>
        <v>0.4912193791388928</v>
      </c>
      <c r="AP119" s="58">
        <f t="shared" ca="1" si="119"/>
        <v>6.5337342142017862E-2</v>
      </c>
      <c r="AQ119" s="58">
        <f t="shared" ca="1" si="98"/>
        <v>-4.3510602774489926E-2</v>
      </c>
      <c r="AR119" s="58">
        <f t="shared" ca="1" si="99"/>
        <v>0.25462486965006154</v>
      </c>
    </row>
    <row r="120" spans="1:44" x14ac:dyDescent="0.3">
      <c r="A120" s="57">
        <v>41852</v>
      </c>
      <c r="B120" s="58">
        <f>IF(CEIC!E135="","",CEIC!E135)</f>
        <v>3.5474592521572417</v>
      </c>
      <c r="C120" s="58">
        <f>IF(CEIC!F135="","",CEIC!F135)</f>
        <v>6.7972815673788087</v>
      </c>
      <c r="D120" s="58">
        <f>IF(CEIC!G135="","",CEIC!G135)</f>
        <v>33.887830427686616</v>
      </c>
      <c r="E120" s="58">
        <f>IF(CEIC!H135="","",CEIC!H135)</f>
        <v>14.036551611852815</v>
      </c>
      <c r="F120" s="58">
        <f>IF(CEIC!I135="","",CEIC!I135)</f>
        <v>10.445320228215383</v>
      </c>
      <c r="G120" s="58">
        <f>IF(CEIC!J135="","",CEIC!J135)</f>
        <v>18.384744765985797</v>
      </c>
      <c r="H120" s="58">
        <f>IF(CEIC!K135="","",CEIC!K135)</f>
        <v>-4.191286671605023</v>
      </c>
      <c r="I120" s="58">
        <f>IF(CEIC!L135="","",CEIC!L135)</f>
        <v>225.06767731456415</v>
      </c>
      <c r="J120" s="58">
        <f>IF(CEIC!M135="","",CEIC!M135)</f>
        <v>32.63327221391048</v>
      </c>
      <c r="K120" s="58">
        <f>IF(CEIC!N135="","",CEIC!N135)</f>
        <v>1.8502677894459041</v>
      </c>
      <c r="L120" s="58">
        <f>IF(CEIC!O135="","",CEIC!O135)</f>
        <v>1.2066080695338579</v>
      </c>
      <c r="M120" s="58">
        <f>IF(CEIC!P135="","",CEIC!P135)</f>
        <v>-0.55239642567018687</v>
      </c>
      <c r="N120" s="58">
        <f>IF(CEIC!Q135="","",CEIC!Q135)</f>
        <v>7.4980142970611592</v>
      </c>
      <c r="O120" s="59"/>
      <c r="Q120" s="58">
        <f t="shared" ca="1" si="100"/>
        <v>0.17911368162219318</v>
      </c>
      <c r="R120" s="58">
        <f t="shared" ca="1" si="101"/>
        <v>0.51311924058829128</v>
      </c>
      <c r="S120" s="58">
        <f t="shared" ca="1" si="102"/>
        <v>1.1877941264072718</v>
      </c>
      <c r="T120" s="58">
        <f t="shared" ca="1" si="103"/>
        <v>0.83318063015127619</v>
      </c>
      <c r="U120" s="58">
        <f t="shared" ca="1" si="104"/>
        <v>2.4514036928926206E-2</v>
      </c>
      <c r="V120" s="58">
        <f t="shared" ca="1" si="105"/>
        <v>1.8486947934633109</v>
      </c>
      <c r="W120" s="58">
        <f t="shared" ca="1" si="106"/>
        <v>-4.746738982266227E-2</v>
      </c>
      <c r="X120" s="58">
        <f t="shared" ca="1" si="93"/>
        <v>1.2938564072759009E-2</v>
      </c>
      <c r="Y120" s="58">
        <f t="shared" ca="1" si="107"/>
        <v>0.75408085371115197</v>
      </c>
      <c r="Z120" s="58">
        <f t="shared" ca="1" si="108"/>
        <v>0.10860668195453892</v>
      </c>
      <c r="AA120" s="58">
        <f t="shared" ca="1" si="109"/>
        <v>9.5790022674723585E-2</v>
      </c>
      <c r="AB120" s="58">
        <f t="shared" ca="1" si="94"/>
        <v>-0.65492600628867348</v>
      </c>
      <c r="AC120" s="58">
        <f t="shared" ca="1" si="95"/>
        <v>1.3819832167829506E-2</v>
      </c>
      <c r="AD120" s="60"/>
      <c r="AE120" s="57">
        <v>41852</v>
      </c>
      <c r="AF120" s="58">
        <f t="shared" ca="1" si="110"/>
        <v>0.82412580232373278</v>
      </c>
      <c r="AG120" s="58">
        <f t="shared" ca="1" si="111"/>
        <v>0.6066107807166663</v>
      </c>
      <c r="AH120" s="58">
        <f t="shared" ca="1" si="112"/>
        <v>1.1730395796599276</v>
      </c>
      <c r="AI120" s="58">
        <f t="shared" ca="1" si="113"/>
        <v>0.71705017024524642</v>
      </c>
      <c r="AJ120" s="58">
        <f t="shared" ca="1" si="114"/>
        <v>0.45963640363859198</v>
      </c>
      <c r="AK120" s="58">
        <f t="shared" ca="1" si="115"/>
        <v>1.1454212084798954</v>
      </c>
      <c r="AL120" s="58">
        <f t="shared" ca="1" si="116"/>
        <v>-0.14741177144941961</v>
      </c>
      <c r="AM120" s="58">
        <f t="shared" ca="1" si="97"/>
        <v>-0.16053602843534795</v>
      </c>
      <c r="AN120" s="58">
        <f t="shared" ca="1" si="117"/>
        <v>-0.96826414682557604</v>
      </c>
      <c r="AO120" s="58">
        <f t="shared" ca="1" si="118"/>
        <v>0.21847581704398997</v>
      </c>
      <c r="AP120" s="58">
        <f t="shared" ca="1" si="119"/>
        <v>0.29493463175669532</v>
      </c>
      <c r="AQ120" s="58">
        <f t="shared" ca="1" si="98"/>
        <v>-0.34985193605971382</v>
      </c>
      <c r="AR120" s="58">
        <f t="shared" ca="1" si="99"/>
        <v>9.4408809349209852E-2</v>
      </c>
    </row>
    <row r="121" spans="1:44" x14ac:dyDescent="0.3">
      <c r="A121" s="57">
        <v>41883</v>
      </c>
      <c r="B121" s="58">
        <f>IF(CEIC!E136="","",CEIC!E136)</f>
        <v>4.2573320719016081</v>
      </c>
      <c r="C121" s="58">
        <f>IF(CEIC!F136="","",CEIC!F136)</f>
        <v>1.4053641006787128</v>
      </c>
      <c r="D121" s="58">
        <f>IF(CEIC!G136="","",CEIC!G136)</f>
        <v>40.284281603989399</v>
      </c>
      <c r="E121" s="58">
        <f>IF(CEIC!H136="","",CEIC!H136)</f>
        <v>17.96969372476747</v>
      </c>
      <c r="F121" s="58">
        <f>IF(CEIC!I136="","",CEIC!I136)</f>
        <v>9.3612639366745096</v>
      </c>
      <c r="G121" s="58">
        <f>IF(CEIC!J136="","",CEIC!J136)</f>
        <v>12.254360493957813</v>
      </c>
      <c r="H121" s="58">
        <f>IF(CEIC!K136="","",CEIC!K136)</f>
        <v>8.8839543004373329</v>
      </c>
      <c r="I121" s="58">
        <f>IF(CEIC!L136="","",CEIC!L136)</f>
        <v>-51.392081736909326</v>
      </c>
      <c r="J121" s="58">
        <f>IF(CEIC!M136="","",CEIC!M136)</f>
        <v>41.554289760598138</v>
      </c>
      <c r="K121" s="58">
        <f>IF(CEIC!N136="","",CEIC!N136)</f>
        <v>2.6789631666005889</v>
      </c>
      <c r="L121" s="58">
        <f>IF(CEIC!O136="","",CEIC!O136)</f>
        <v>26.514799753367456</v>
      </c>
      <c r="M121" s="58">
        <f>IF(CEIC!P136="","",CEIC!P136)</f>
        <v>5.288852725793328</v>
      </c>
      <c r="N121" s="58">
        <f>IF(CEIC!Q136="","",CEIC!Q136)</f>
        <v>-9.0989399293286208</v>
      </c>
      <c r="O121" s="59"/>
      <c r="Q121" s="58">
        <f t="shared" ca="1" si="100"/>
        <v>0.38594174002934989</v>
      </c>
      <c r="R121" s="58">
        <f t="shared" ca="1" si="101"/>
        <v>0.1189895237029554</v>
      </c>
      <c r="S121" s="58">
        <f t="shared" ca="1" si="102"/>
        <v>1.4949468142003126</v>
      </c>
      <c r="T121" s="58">
        <f t="shared" ca="1" si="103"/>
        <v>1.0924508873775081</v>
      </c>
      <c r="U121" s="58">
        <f t="shared" ca="1" si="104"/>
        <v>-0.30287943008169183</v>
      </c>
      <c r="V121" s="58">
        <f t="shared" ca="1" si="105"/>
        <v>0.86734243322763793</v>
      </c>
      <c r="W121" s="58">
        <f t="shared" ca="1" si="106"/>
        <v>0.40934623297728012</v>
      </c>
      <c r="X121" s="58">
        <f t="shared" ca="1" si="93"/>
        <v>-0.24698820117398881</v>
      </c>
      <c r="Y121" s="58">
        <f t="shared" ca="1" si="107"/>
        <v>1.0707580740133809</v>
      </c>
      <c r="Z121" s="58">
        <f t="shared" ca="1" si="108"/>
        <v>0.1727370058652945</v>
      </c>
      <c r="AA121" s="58">
        <f t="shared" ca="1" si="109"/>
        <v>1.5004193351412625</v>
      </c>
      <c r="AB121" s="58">
        <f t="shared" ca="1" si="94"/>
        <v>-7.837034683800459E-2</v>
      </c>
      <c r="AC121" s="58">
        <f t="shared" ca="1" si="95"/>
        <v>-1.0565874434087195</v>
      </c>
      <c r="AD121" s="60"/>
      <c r="AE121" s="57">
        <v>41883</v>
      </c>
      <c r="AF121" s="58">
        <f t="shared" ca="1" si="110"/>
        <v>0.43226021639068296</v>
      </c>
      <c r="AG121" s="58">
        <f t="shared" ca="1" si="111"/>
        <v>0.32058174997161154</v>
      </c>
      <c r="AH121" s="58">
        <f t="shared" ca="1" si="112"/>
        <v>1.3953045737239365</v>
      </c>
      <c r="AI121" s="58">
        <f t="shared" ca="1" si="113"/>
        <v>0.86451922339217013</v>
      </c>
      <c r="AJ121" s="58">
        <f t="shared" ca="1" si="114"/>
        <v>0.13073558601229041</v>
      </c>
      <c r="AK121" s="58">
        <f t="shared" ca="1" si="115"/>
        <v>1.1985123536791444</v>
      </c>
      <c r="AL121" s="58">
        <f t="shared" ca="1" si="116"/>
        <v>3.0781387139293792E-2</v>
      </c>
      <c r="AM121" s="58">
        <f t="shared" ca="1" si="97"/>
        <v>-0.15654514511114126</v>
      </c>
      <c r="AN121" s="58">
        <f t="shared" ca="1" si="117"/>
        <v>-0.1199329823984024</v>
      </c>
      <c r="AO121" s="58">
        <f t="shared" ca="1" si="118"/>
        <v>8.0319216767028648E-2</v>
      </c>
      <c r="AP121" s="58">
        <f t="shared" ca="1" si="119"/>
        <v>0.62574279572000924</v>
      </c>
      <c r="AQ121" s="58">
        <f t="shared" ca="1" si="98"/>
        <v>-0.34210685743570118</v>
      </c>
      <c r="AR121" s="58">
        <f t="shared" ca="1" si="99"/>
        <v>-0.43824236919325604</v>
      </c>
    </row>
    <row r="122" spans="1:44" x14ac:dyDescent="0.3">
      <c r="A122" s="57">
        <v>41913</v>
      </c>
      <c r="B122" s="58">
        <f>IF(CEIC!E137="","",CEIC!E137)</f>
        <v>0.28382213812677121</v>
      </c>
      <c r="C122" s="58">
        <f>IF(CEIC!F137="","",CEIC!F137)</f>
        <v>-5.427573926333058</v>
      </c>
      <c r="D122" s="58">
        <f>IF(CEIC!G137="","",CEIC!G137)</f>
        <v>16.369787448964331</v>
      </c>
      <c r="E122" s="58">
        <f>IF(CEIC!H137="","",CEIC!H137)</f>
        <v>-6.3225846960439203</v>
      </c>
      <c r="F122" s="58">
        <f>IF(CEIC!I137="","",CEIC!I137)</f>
        <v>11.567723208209401</v>
      </c>
      <c r="G122" s="58">
        <f>IF(CEIC!J137="","",CEIC!J137)</f>
        <v>11.754487163410495</v>
      </c>
      <c r="H122" s="58">
        <f>IF(CEIC!K137="","",CEIC!K137)</f>
        <v>-1.6504051595832645</v>
      </c>
      <c r="I122" s="58">
        <f>IF(CEIC!L137="","",CEIC!L137)</f>
        <v>-79.900990099009903</v>
      </c>
      <c r="J122" s="58">
        <f>IF(CEIC!M137="","",CEIC!M137)</f>
        <v>-4.1683339082442261</v>
      </c>
      <c r="K122" s="58">
        <f>IF(CEIC!N137="","",CEIC!N137)</f>
        <v>-5.6965092477646104</v>
      </c>
      <c r="L122" s="58">
        <f>IF(CEIC!O137="","",CEIC!O137)</f>
        <v>3.6605073914796789</v>
      </c>
      <c r="M122" s="58">
        <f>IF(CEIC!P137="","",CEIC!P137)</f>
        <v>-3.3192708747910533</v>
      </c>
      <c r="N122" s="58">
        <f>IF(CEIC!Q137="","",CEIC!Q137)</f>
        <v>-14.675473865594485</v>
      </c>
      <c r="O122" s="59"/>
      <c r="Q122" s="58">
        <f t="shared" ca="1" si="100"/>
        <v>-0.771777391913399</v>
      </c>
      <c r="R122" s="58">
        <f t="shared" ca="1" si="101"/>
        <v>-0.38047359803680947</v>
      </c>
      <c r="S122" s="58">
        <f t="shared" ca="1" si="102"/>
        <v>0.34659111594379322</v>
      </c>
      <c r="T122" s="58">
        <f t="shared" ca="1" si="103"/>
        <v>-0.50888084535962408</v>
      </c>
      <c r="U122" s="58">
        <f t="shared" ca="1" si="104"/>
        <v>0.36348850335720917</v>
      </c>
      <c r="V122" s="58">
        <f t="shared" ca="1" si="105"/>
        <v>0.7873226741091448</v>
      </c>
      <c r="W122" s="58">
        <f t="shared" ca="1" si="106"/>
        <v>4.1304151068545625E-2</v>
      </c>
      <c r="X122" s="58">
        <f t="shared" ca="1" si="93"/>
        <v>-0.27379220460906761</v>
      </c>
      <c r="Y122" s="58">
        <f t="shared" ca="1" si="107"/>
        <v>-0.55229818527511487</v>
      </c>
      <c r="Z122" s="58">
        <f t="shared" ca="1" si="108"/>
        <v>-0.47541643343955503</v>
      </c>
      <c r="AA122" s="58">
        <f t="shared" ca="1" si="109"/>
        <v>0.23198382745172108</v>
      </c>
      <c r="AB122" s="58">
        <f t="shared" ca="1" si="94"/>
        <v>-0.92802805711121006</v>
      </c>
      <c r="AC122" s="58">
        <f t="shared" ca="1" si="95"/>
        <v>-1.4162415351448598</v>
      </c>
      <c r="AD122" s="60"/>
      <c r="AE122" s="57">
        <v>41913</v>
      </c>
      <c r="AF122" s="58">
        <f t="shared" ca="1" si="110"/>
        <v>-6.890732342061863E-2</v>
      </c>
      <c r="AG122" s="58">
        <f t="shared" ca="1" si="111"/>
        <v>8.3878388751479058E-2</v>
      </c>
      <c r="AH122" s="58">
        <f t="shared" ca="1" si="112"/>
        <v>1.0097773521837927</v>
      </c>
      <c r="AI122" s="58">
        <f t="shared" ca="1" si="113"/>
        <v>0.47225022405638678</v>
      </c>
      <c r="AJ122" s="58">
        <f t="shared" ca="1" si="114"/>
        <v>2.8374370068147858E-2</v>
      </c>
      <c r="AK122" s="58">
        <f t="shared" ca="1" si="115"/>
        <v>1.1677866336000313</v>
      </c>
      <c r="AL122" s="58">
        <f t="shared" ca="1" si="116"/>
        <v>0.13439433140772114</v>
      </c>
      <c r="AM122" s="58">
        <f t="shared" ca="1" si="97"/>
        <v>-0.16928061390343249</v>
      </c>
      <c r="AN122" s="58">
        <f t="shared" ca="1" si="117"/>
        <v>0.42418024748313937</v>
      </c>
      <c r="AO122" s="58">
        <f t="shared" ca="1" si="118"/>
        <v>-6.4690915206573871E-2</v>
      </c>
      <c r="AP122" s="58">
        <f t="shared" ca="1" si="119"/>
        <v>0.60939772842256901</v>
      </c>
      <c r="AQ122" s="58">
        <f t="shared" ca="1" si="98"/>
        <v>-0.55377480341262941</v>
      </c>
      <c r="AR122" s="58">
        <f t="shared" ca="1" si="99"/>
        <v>-0.81966971546191658</v>
      </c>
    </row>
    <row r="123" spans="1:44" x14ac:dyDescent="0.3">
      <c r="A123" s="57">
        <v>41944</v>
      </c>
      <c r="B123" s="58">
        <f>IF(CEIC!E138="","",CEIC!E138)</f>
        <v>7.3601570166830221</v>
      </c>
      <c r="C123" s="58">
        <f>IF(CEIC!F138="","",CEIC!F138)</f>
        <v>8.9937237050831094</v>
      </c>
      <c r="D123" s="58">
        <f>IF(CEIC!G138="","",CEIC!G138)</f>
        <v>31.938146690154728</v>
      </c>
      <c r="E123" s="58">
        <f>IF(CEIC!H138="","",CEIC!H138)</f>
        <v>0.43779729479623208</v>
      </c>
      <c r="F123" s="58">
        <f>IF(CEIC!I138="","",CEIC!I138)</f>
        <v>10.854409336002913</v>
      </c>
      <c r="G123" s="58">
        <f>IF(CEIC!J138="","",CEIC!J138)</f>
        <v>4.3020861861530433</v>
      </c>
      <c r="H123" s="58">
        <f>IF(CEIC!K138="","",CEIC!K138)</f>
        <v>10.3126879134095</v>
      </c>
      <c r="I123" s="58">
        <f>IF(CEIC!L138="","",CEIC!L138)</f>
        <v>86.72584224329232</v>
      </c>
      <c r="J123" s="58">
        <f>IF(CEIC!M138="","",CEIC!M138)</f>
        <v>29.477289176831967</v>
      </c>
      <c r="K123" s="58">
        <f>IF(CEIC!N138="","",CEIC!N138)</f>
        <v>9.5084187783594487</v>
      </c>
      <c r="L123" s="58">
        <f>IF(CEIC!O138="","",CEIC!O138)</f>
        <v>26.499271047754529</v>
      </c>
      <c r="M123" s="58">
        <f>IF(CEIC!P138="","",CEIC!P138)</f>
        <v>1.2665421774782821</v>
      </c>
      <c r="N123" s="58">
        <f>IF(CEIC!Q138="","",CEIC!Q138)</f>
        <v>0.62121955206800727</v>
      </c>
      <c r="O123" s="59"/>
      <c r="Q123" s="58">
        <f t="shared" ca="1" si="100"/>
        <v>1.2899786901094152</v>
      </c>
      <c r="R123" s="58">
        <f t="shared" ca="1" si="101"/>
        <v>0.67367123776458038</v>
      </c>
      <c r="S123" s="58">
        <f t="shared" ca="1" si="102"/>
        <v>1.0941718061825993</v>
      </c>
      <c r="T123" s="58">
        <f t="shared" ca="1" si="103"/>
        <v>-6.3240711493770918E-2</v>
      </c>
      <c r="U123" s="58">
        <f t="shared" ca="1" si="104"/>
        <v>0.14806214264995643</v>
      </c>
      <c r="V123" s="58">
        <f t="shared" ca="1" si="105"/>
        <v>-0.40565821647292161</v>
      </c>
      <c r="W123" s="58">
        <f t="shared" ca="1" si="106"/>
        <v>0.45926232853172555</v>
      </c>
      <c r="X123" s="58">
        <f t="shared" ca="1" si="93"/>
        <v>-0.11713007887096753</v>
      </c>
      <c r="Y123" s="58">
        <f t="shared" ca="1" si="107"/>
        <v>0.64205014305818453</v>
      </c>
      <c r="Z123" s="58">
        <f t="shared" ca="1" si="108"/>
        <v>0.70124870339642531</v>
      </c>
      <c r="AA123" s="58">
        <f t="shared" ca="1" si="109"/>
        <v>1.4995574768401612</v>
      </c>
      <c r="AB123" s="58">
        <f t="shared" ca="1" si="94"/>
        <v>-0.47538917801012126</v>
      </c>
      <c r="AC123" s="58">
        <f t="shared" ca="1" si="95"/>
        <v>-0.42969353945929883</v>
      </c>
      <c r="AD123" s="60"/>
      <c r="AE123" s="57">
        <v>41944</v>
      </c>
      <c r="AF123" s="58">
        <f t="shared" ca="1" si="110"/>
        <v>0.30138101274178869</v>
      </c>
      <c r="AG123" s="58">
        <f t="shared" ca="1" si="111"/>
        <v>0.13739572114357543</v>
      </c>
      <c r="AH123" s="58">
        <f t="shared" ca="1" si="112"/>
        <v>0.97856991210890187</v>
      </c>
      <c r="AI123" s="58">
        <f t="shared" ca="1" si="113"/>
        <v>0.17344311017470435</v>
      </c>
      <c r="AJ123" s="58">
        <f t="shared" ca="1" si="114"/>
        <v>6.9557071975157925E-2</v>
      </c>
      <c r="AK123" s="58">
        <f t="shared" ca="1" si="115"/>
        <v>0.41633563028795367</v>
      </c>
      <c r="AL123" s="58">
        <f t="shared" ca="1" si="116"/>
        <v>0.3033042375258504</v>
      </c>
      <c r="AM123" s="58">
        <f t="shared" ca="1" si="97"/>
        <v>-0.21263682821800797</v>
      </c>
      <c r="AN123" s="58">
        <f t="shared" ca="1" si="117"/>
        <v>0.38683667726548349</v>
      </c>
      <c r="AO123" s="58">
        <f t="shared" ca="1" si="118"/>
        <v>0.13285642527405492</v>
      </c>
      <c r="AP123" s="58">
        <f t="shared" ca="1" si="119"/>
        <v>1.0773202131443815</v>
      </c>
      <c r="AQ123" s="58">
        <f t="shared" ca="1" si="98"/>
        <v>-0.49392919398644536</v>
      </c>
      <c r="AR123" s="58">
        <f t="shared" ca="1" si="99"/>
        <v>-0.96750750600429269</v>
      </c>
    </row>
    <row r="124" spans="1:44" x14ac:dyDescent="0.3">
      <c r="A124" s="57">
        <v>41974</v>
      </c>
      <c r="B124" s="58">
        <f>IF(CEIC!E139="","",CEIC!E139)</f>
        <v>3.9675383228133376</v>
      </c>
      <c r="C124" s="58">
        <f>IF(CEIC!F139="","",CEIC!F139)</f>
        <v>16.761367210268755</v>
      </c>
      <c r="D124" s="58">
        <f>IF(CEIC!G139="","",CEIC!G139)</f>
        <v>27.407644258408748</v>
      </c>
      <c r="E124" s="58">
        <f>IF(CEIC!H139="","",CEIC!H139)</f>
        <v>-2.4939056246747242</v>
      </c>
      <c r="F124" s="58">
        <f>IF(CEIC!I139="","",CEIC!I139)</f>
        <v>10.163083888130171</v>
      </c>
      <c r="G124" s="58">
        <f>IF(CEIC!J139="","",CEIC!J139)</f>
        <v>7.7366686912185161</v>
      </c>
      <c r="H124" s="58">
        <f>IF(CEIC!K139="","",CEIC!K139)</f>
        <v>10.183792019807637</v>
      </c>
      <c r="I124" s="58">
        <f>IF(CEIC!L139="","",CEIC!L139)</f>
        <v>-59.507494646680946</v>
      </c>
      <c r="J124" s="58">
        <f>IF(CEIC!M139="","",CEIC!M139)</f>
        <v>32.895870617087567</v>
      </c>
      <c r="K124" s="58">
        <f>IF(CEIC!N139="","",CEIC!N139)</f>
        <v>-0.83455913667434878</v>
      </c>
      <c r="L124" s="58">
        <f>IF(CEIC!O139="","",CEIC!O139)</f>
        <v>-3.4084703485246846</v>
      </c>
      <c r="M124" s="58">
        <f>IF(CEIC!P139="","",CEIC!P139)</f>
        <v>11.14305695858264</v>
      </c>
      <c r="N124" s="58">
        <f>IF(CEIC!Q139="","",CEIC!Q139)</f>
        <v>7.6579925650557614</v>
      </c>
      <c r="O124" s="59"/>
      <c r="Q124" s="58">
        <f t="shared" ca="1" si="100"/>
        <v>0.30150763184072826</v>
      </c>
      <c r="R124" s="58">
        <f t="shared" ca="1" si="101"/>
        <v>1.2414579582535863</v>
      </c>
      <c r="S124" s="58">
        <f t="shared" ca="1" si="102"/>
        <v>0.87662054836653958</v>
      </c>
      <c r="T124" s="58">
        <f t="shared" ca="1" si="103"/>
        <v>-0.25649672620686631</v>
      </c>
      <c r="U124" s="58">
        <f t="shared" ca="1" si="104"/>
        <v>-6.0723542169060757E-2</v>
      </c>
      <c r="V124" s="58">
        <f t="shared" ca="1" si="105"/>
        <v>0.14415000079485993</v>
      </c>
      <c r="W124" s="58">
        <f t="shared" ca="1" si="106"/>
        <v>0.45475905396522204</v>
      </c>
      <c r="X124" s="58">
        <f t="shared" ref="X124:X155" ca="1" si="120">(I124-I$2)/I$3</f>
        <v>-0.25461829183715068</v>
      </c>
      <c r="Y124" s="58">
        <f t="shared" ca="1" si="107"/>
        <v>0.76340254060827062</v>
      </c>
      <c r="Z124" s="58">
        <f t="shared" ca="1" si="108"/>
        <v>-9.9164261582739999E-2</v>
      </c>
      <c r="AA124" s="58">
        <f t="shared" ca="1" si="109"/>
        <v>-0.16035132896035262</v>
      </c>
      <c r="AB124" s="58">
        <f t="shared" ref="AB124:AB155" ca="1" si="121">(M124-M$2)/M$3</f>
        <v>0.49946403318481464</v>
      </c>
      <c r="AC124" s="58">
        <f t="shared" ref="AC124:AC155" ca="1" si="122">(N124-N$2)/N$3</f>
        <v>2.4137502486114543E-2</v>
      </c>
      <c r="AD124" s="60"/>
      <c r="AE124" s="57">
        <v>41974</v>
      </c>
      <c r="AF124" s="58">
        <f t="shared" ca="1" si="110"/>
        <v>0.27323631001224818</v>
      </c>
      <c r="AG124" s="58">
        <f t="shared" ca="1" si="111"/>
        <v>0.51155186599378577</v>
      </c>
      <c r="AH124" s="58">
        <f t="shared" ca="1" si="112"/>
        <v>0.77246115683097738</v>
      </c>
      <c r="AI124" s="58">
        <f t="shared" ca="1" si="113"/>
        <v>-0.27620609435342042</v>
      </c>
      <c r="AJ124" s="58">
        <f t="shared" ca="1" si="114"/>
        <v>0.15027570127936829</v>
      </c>
      <c r="AK124" s="58">
        <f t="shared" ca="1" si="115"/>
        <v>0.17527148614369437</v>
      </c>
      <c r="AL124" s="58">
        <f t="shared" ca="1" si="116"/>
        <v>0.31844184452183105</v>
      </c>
      <c r="AM124" s="58">
        <f t="shared" ca="1" si="97"/>
        <v>-0.21518019177239531</v>
      </c>
      <c r="AN124" s="58">
        <f t="shared" ca="1" si="117"/>
        <v>0.28438483279711341</v>
      </c>
      <c r="AO124" s="58">
        <f t="shared" ca="1" si="118"/>
        <v>4.2222669458043427E-2</v>
      </c>
      <c r="AP124" s="58">
        <f t="shared" ca="1" si="119"/>
        <v>0.52372999177717661</v>
      </c>
      <c r="AQ124" s="58">
        <f t="shared" ca="1" si="98"/>
        <v>-0.30131773397883893</v>
      </c>
      <c r="AR124" s="58">
        <f t="shared" ca="1" si="99"/>
        <v>-0.60726585737268135</v>
      </c>
    </row>
    <row r="125" spans="1:44" x14ac:dyDescent="0.3">
      <c r="A125" s="57">
        <v>42005</v>
      </c>
      <c r="B125" s="58">
        <f>IF(CEIC!E140="","",CEIC!E140)</f>
        <v>1.7809439002671414</v>
      </c>
      <c r="C125" s="58">
        <f>IF(CEIC!F140="","",CEIC!F140)</f>
        <v>4.4257439991516625</v>
      </c>
      <c r="D125" s="58">
        <f>IF(CEIC!G140="","",CEIC!G140)</f>
        <v>24.720572799293379</v>
      </c>
      <c r="E125" s="58">
        <f>IF(CEIC!H140="","",CEIC!H140)</f>
        <v>-4.1194109599767845</v>
      </c>
      <c r="F125" s="58">
        <f>IF(CEIC!I140="","",CEIC!I140)</f>
        <v>10.134995801857976</v>
      </c>
      <c r="G125" s="58">
        <f>IF(CEIC!J140="","",CEIC!J140)</f>
        <v>4.3637649679460955</v>
      </c>
      <c r="H125" s="58">
        <f>IF(CEIC!K140="","",CEIC!K140)</f>
        <v>6.7661762861289807</v>
      </c>
      <c r="I125" s="58">
        <f>IF(CEIC!L140="","",CEIC!L140)</f>
        <v>32.839253769486334</v>
      </c>
      <c r="J125" s="58">
        <f>IF(CEIC!M140="","",CEIC!M140)</f>
        <v>5.7274354385067783</v>
      </c>
      <c r="K125" s="58">
        <f>IF(CEIC!N140="","",CEIC!N140)</f>
        <v>-9.2088586280312423</v>
      </c>
      <c r="L125" s="58">
        <f>IF(CEIC!O140="","",CEIC!O140)</f>
        <v>-11.227966636013349</v>
      </c>
      <c r="M125" s="58">
        <f>IF(CEIC!P140="","",CEIC!P140)</f>
        <v>2.3192360163710775</v>
      </c>
      <c r="N125" s="58">
        <f>IF(CEIC!Q140="","",CEIC!Q140)</f>
        <v>7.1546505228398463</v>
      </c>
      <c r="O125" s="59"/>
      <c r="Q125" s="58">
        <f t="shared" ca="1" si="100"/>
        <v>-0.33557702101583264</v>
      </c>
      <c r="R125" s="58">
        <f t="shared" ca="1" si="101"/>
        <v>0.33976839905170075</v>
      </c>
      <c r="S125" s="58">
        <f t="shared" ca="1" si="102"/>
        <v>0.74758943436117786</v>
      </c>
      <c r="T125" s="58">
        <f t="shared" ca="1" si="103"/>
        <v>-0.36364901674387551</v>
      </c>
      <c r="U125" s="58">
        <f t="shared" ca="1" si="104"/>
        <v>-6.9206363603800392E-2</v>
      </c>
      <c r="V125" s="58">
        <f t="shared" ca="1" si="105"/>
        <v>-0.39578467259651962</v>
      </c>
      <c r="W125" s="58">
        <f t="shared" ca="1" si="106"/>
        <v>0.33535678612342584</v>
      </c>
      <c r="X125" s="58">
        <f t="shared" ca="1" si="120"/>
        <v>-0.1677941128708352</v>
      </c>
      <c r="Y125" s="58">
        <f t="shared" ca="1" si="107"/>
        <v>-0.20101934145704969</v>
      </c>
      <c r="Z125" s="58">
        <f t="shared" ca="1" si="108"/>
        <v>-0.74722693178893318</v>
      </c>
      <c r="AA125" s="58">
        <f t="shared" ca="1" si="109"/>
        <v>-0.59434099646970329</v>
      </c>
      <c r="AB125" s="58">
        <f t="shared" ca="1" si="121"/>
        <v>-0.37148390454127339</v>
      </c>
      <c r="AC125" s="58">
        <f t="shared" ca="1" si="122"/>
        <v>-8.3251395590621616E-3</v>
      </c>
      <c r="AD125" s="60"/>
      <c r="AE125" s="57">
        <v>42005</v>
      </c>
      <c r="AF125" s="58">
        <f t="shared" ca="1" si="110"/>
        <v>0.41863643364477032</v>
      </c>
      <c r="AG125" s="58">
        <f t="shared" ca="1" si="111"/>
        <v>0.75163253168995581</v>
      </c>
      <c r="AH125" s="58">
        <f t="shared" ca="1" si="112"/>
        <v>0.90612726297010548</v>
      </c>
      <c r="AI125" s="58">
        <f t="shared" ca="1" si="113"/>
        <v>-0.22779548481483758</v>
      </c>
      <c r="AJ125" s="58">
        <f t="shared" ca="1" si="114"/>
        <v>6.0440789590317607E-3</v>
      </c>
      <c r="AK125" s="58">
        <f t="shared" ca="1" si="115"/>
        <v>-0.21909762942486044</v>
      </c>
      <c r="AL125" s="58">
        <f t="shared" ca="1" si="116"/>
        <v>0.41645938954012451</v>
      </c>
      <c r="AM125" s="58">
        <f t="shared" ca="1" si="97"/>
        <v>-0.17984749452631779</v>
      </c>
      <c r="AN125" s="58">
        <f t="shared" ca="1" si="117"/>
        <v>0.4014777807364685</v>
      </c>
      <c r="AO125" s="58">
        <f t="shared" ca="1" si="118"/>
        <v>-4.8380829991749308E-2</v>
      </c>
      <c r="AP125" s="58">
        <f t="shared" ca="1" si="119"/>
        <v>0.2482883838033684</v>
      </c>
      <c r="AQ125" s="58">
        <f t="shared" ca="1" si="98"/>
        <v>-0.11580301645552667</v>
      </c>
      <c r="AR125" s="58">
        <f t="shared" ca="1" si="99"/>
        <v>-0.13796039217741549</v>
      </c>
    </row>
    <row r="126" spans="1:44" x14ac:dyDescent="0.3">
      <c r="A126" s="57">
        <v>42036</v>
      </c>
      <c r="B126" s="58">
        <f>IF(CEIC!E141="","",CEIC!E141)</f>
        <v>2.9990627928772282</v>
      </c>
      <c r="C126" s="58">
        <f>IF(CEIC!F141="","",CEIC!F141)</f>
        <v>4.1628775637508744</v>
      </c>
      <c r="D126" s="58">
        <f>IF(CEIC!G141="","",CEIC!G141)</f>
        <v>19.20312846786975</v>
      </c>
      <c r="E126" s="58">
        <f>IF(CEIC!H141="","",CEIC!H141)</f>
        <v>-7.6327850774630903</v>
      </c>
      <c r="F126" s="58">
        <f>IF(CEIC!I141="","",CEIC!I141)</f>
        <v>9.9260743853873556</v>
      </c>
      <c r="G126" s="58">
        <f>IF(CEIC!J141="","",CEIC!J141)</f>
        <v>0.70519454053181385</v>
      </c>
      <c r="H126" s="58">
        <f>IF(CEIC!K141="","",CEIC!K141)</f>
        <v>6.6855768195037886</v>
      </c>
      <c r="I126" s="58">
        <f>IF(CEIC!L141="","",CEIC!L141)</f>
        <v>-32.135523613963038</v>
      </c>
      <c r="J126" s="58">
        <f>IF(CEIC!M141="","",CEIC!M141)</f>
        <v>-12.222456131660742</v>
      </c>
      <c r="K126" s="58">
        <f>IF(CEIC!N141="","",CEIC!N141)</f>
        <v>-13.194350927139888</v>
      </c>
      <c r="L126" s="58">
        <f>IF(CEIC!O141="","",CEIC!O141)</f>
        <v>-14.674264635510198</v>
      </c>
      <c r="M126" s="58">
        <f>IF(CEIC!P141="","",CEIC!P141)</f>
        <v>7.1759787153173704</v>
      </c>
      <c r="N126" s="58">
        <f>IF(CEIC!Q141="","",CEIC!Q141)</f>
        <v>23.645474475414971</v>
      </c>
      <c r="O126" s="59"/>
      <c r="Q126" s="58">
        <f t="shared" ca="1" si="100"/>
        <v>1.9333264967996172E-2</v>
      </c>
      <c r="R126" s="58">
        <f t="shared" ca="1" si="101"/>
        <v>0.32055381084573986</v>
      </c>
      <c r="S126" s="58">
        <f t="shared" ca="1" si="102"/>
        <v>0.48264598221326371</v>
      </c>
      <c r="T126" s="58">
        <f t="shared" ca="1" si="103"/>
        <v>-0.59524843141583295</v>
      </c>
      <c r="U126" s="58">
        <f t="shared" ca="1" si="104"/>
        <v>-0.13230226314778321</v>
      </c>
      <c r="V126" s="58">
        <f t="shared" ca="1" si="105"/>
        <v>-0.9814488927684345</v>
      </c>
      <c r="W126" s="58">
        <f t="shared" ca="1" si="106"/>
        <v>0.33254085833872771</v>
      </c>
      <c r="X126" s="58">
        <f t="shared" ca="1" si="120"/>
        <v>-0.22888323399953833</v>
      </c>
      <c r="Y126" s="58">
        <f t="shared" ca="1" si="107"/>
        <v>-0.83820245845222163</v>
      </c>
      <c r="Z126" s="58">
        <f t="shared" ca="1" si="108"/>
        <v>-1.0556525838822606</v>
      </c>
      <c r="AA126" s="58">
        <f t="shared" ca="1" si="109"/>
        <v>-0.78561389538172877</v>
      </c>
      <c r="AB126" s="58">
        <f t="shared" ca="1" si="121"/>
        <v>0.10789686093619649</v>
      </c>
      <c r="AC126" s="58">
        <f t="shared" ca="1" si="122"/>
        <v>1.0552373489739999</v>
      </c>
      <c r="AD126" s="60"/>
      <c r="AE126" s="57">
        <v>42036</v>
      </c>
      <c r="AF126" s="58">
        <f t="shared" ca="1" si="110"/>
        <v>-4.9120414023694032E-3</v>
      </c>
      <c r="AG126" s="58">
        <f t="shared" ca="1" si="111"/>
        <v>0.63392672271700901</v>
      </c>
      <c r="AH126" s="58">
        <f t="shared" ca="1" si="112"/>
        <v>0.70228532164699375</v>
      </c>
      <c r="AI126" s="58">
        <f t="shared" ca="1" si="113"/>
        <v>-0.40513139145552496</v>
      </c>
      <c r="AJ126" s="58">
        <f t="shared" ca="1" si="114"/>
        <v>-8.7410722973548127E-2</v>
      </c>
      <c r="AK126" s="58">
        <f t="shared" ca="1" si="115"/>
        <v>-0.41102785485669807</v>
      </c>
      <c r="AL126" s="58">
        <f t="shared" ca="1" si="116"/>
        <v>0.37421889947579184</v>
      </c>
      <c r="AM126" s="58">
        <f t="shared" ref="AM126:AM157" ca="1" si="123">IF(OR(X126="",X125="",X124=""),"",AVERAGE(X124:X126))</f>
        <v>-0.21709854623584143</v>
      </c>
      <c r="AN126" s="58">
        <f t="shared" ca="1" si="117"/>
        <v>-9.1939753100333574E-2</v>
      </c>
      <c r="AO126" s="58">
        <f t="shared" ca="1" si="118"/>
        <v>-0.63401459241797797</v>
      </c>
      <c r="AP126" s="58">
        <f t="shared" ca="1" si="119"/>
        <v>-0.51343540693726153</v>
      </c>
      <c r="AQ126" s="58">
        <f t="shared" ref="AQ126:AQ157" ca="1" si="124">IF(OR(AB126="",AB125="",AB124=""),"",AVERAGE(AB124:AB126))</f>
        <v>7.8625663193245918E-2</v>
      </c>
      <c r="AR126" s="58">
        <f t="shared" ref="AR126:AR157" ca="1" si="125">IF(OR(AC126="",AC125="",AC124=""),"",AVERAGE(AC124:AC126))</f>
        <v>0.35701657063368408</v>
      </c>
    </row>
    <row r="127" spans="1:44" x14ac:dyDescent="0.3">
      <c r="A127" s="57">
        <v>42064</v>
      </c>
      <c r="B127" s="58">
        <f>IF(CEIC!E142="","",CEIC!E142)</f>
        <v>2.3628691983122336</v>
      </c>
      <c r="C127" s="58">
        <f>IF(CEIC!F142="","",CEIC!F142)</f>
        <v>0.22654876977152902</v>
      </c>
      <c r="D127" s="58">
        <f>IF(CEIC!G142="","",CEIC!G142)</f>
        <v>10.070858158989012</v>
      </c>
      <c r="E127" s="58">
        <f>IF(CEIC!H142="","",CEIC!H142)</f>
        <v>-6.1030754474094113</v>
      </c>
      <c r="F127" s="58">
        <f>IF(CEIC!I142="","",CEIC!I142)</f>
        <v>9.2973510115891411</v>
      </c>
      <c r="G127" s="58">
        <f>IF(CEIC!J142="","",CEIC!J142)</f>
        <v>5.6069961082844157</v>
      </c>
      <c r="H127" s="58">
        <f>IF(CEIC!K142="","",CEIC!K142)</f>
        <v>2.6116028609794197</v>
      </c>
      <c r="I127" s="58">
        <f>IF(CEIC!L142="","",CEIC!L142)</f>
        <v>-59.641119221411202</v>
      </c>
      <c r="J127" s="58">
        <f>IF(CEIC!M142="","",CEIC!M142)</f>
        <v>9.7870577676079318</v>
      </c>
      <c r="K127" s="58">
        <f>IF(CEIC!N142="","",CEIC!N142)</f>
        <v>-20.786545964326191</v>
      </c>
      <c r="L127" s="58">
        <f>IF(CEIC!O142="","",CEIC!O142)</f>
        <v>-14.204665189955257</v>
      </c>
      <c r="M127" s="58">
        <f>IF(CEIC!P142="","",CEIC!P142)</f>
        <v>-1.8856065367693273</v>
      </c>
      <c r="N127" s="58">
        <f>IF(CEIC!Q142="","",CEIC!Q142)</f>
        <v>-7.3498233215547701</v>
      </c>
      <c r="O127" s="59"/>
      <c r="Q127" s="58">
        <f t="shared" ca="1" si="100"/>
        <v>-0.16602766487057991</v>
      </c>
      <c r="R127" s="58">
        <f t="shared" ca="1" si="101"/>
        <v>3.2822375281285454E-2</v>
      </c>
      <c r="S127" s="58">
        <f t="shared" ca="1" si="102"/>
        <v>4.4121354460750502E-2</v>
      </c>
      <c r="T127" s="58">
        <f t="shared" ca="1" si="103"/>
        <v>-0.4944109335885411</v>
      </c>
      <c r="U127" s="58">
        <f t="shared" ca="1" si="104"/>
        <v>-0.32218163264604988</v>
      </c>
      <c r="V127" s="58">
        <f t="shared" ca="1" si="105"/>
        <v>-0.19676814120934516</v>
      </c>
      <c r="W127" s="58">
        <f t="shared" ca="1" si="106"/>
        <v>0.19020720596739069</v>
      </c>
      <c r="X127" s="58">
        <f t="shared" ca="1" si="120"/>
        <v>-0.25474392532386958</v>
      </c>
      <c r="Y127" s="58">
        <f t="shared" ca="1" si="107"/>
        <v>-5.6911350644505108E-2</v>
      </c>
      <c r="Z127" s="58">
        <f t="shared" ca="1" si="108"/>
        <v>-1.643190466137763</v>
      </c>
      <c r="AA127" s="58">
        <f t="shared" ca="1" si="109"/>
        <v>-0.75955066832130413</v>
      </c>
      <c r="AB127" s="58">
        <f t="shared" ca="1" si="121"/>
        <v>-0.78651940606660886</v>
      </c>
      <c r="AC127" s="58">
        <f t="shared" ca="1" si="122"/>
        <v>-0.94377956810495278</v>
      </c>
      <c r="AD127" s="60"/>
      <c r="AE127" s="57">
        <v>42064</v>
      </c>
      <c r="AF127" s="58">
        <f t="shared" ca="1" si="110"/>
        <v>-0.1607571403061388</v>
      </c>
      <c r="AG127" s="58">
        <f t="shared" ca="1" si="111"/>
        <v>0.23104819505957538</v>
      </c>
      <c r="AH127" s="58">
        <f t="shared" ca="1" si="112"/>
        <v>0.42478559034506408</v>
      </c>
      <c r="AI127" s="58">
        <f t="shared" ca="1" si="113"/>
        <v>-0.48443612724941648</v>
      </c>
      <c r="AJ127" s="58">
        <f t="shared" ca="1" si="114"/>
        <v>-0.17456341979921117</v>
      </c>
      <c r="AK127" s="58">
        <f t="shared" ca="1" si="115"/>
        <v>-0.52466723552476646</v>
      </c>
      <c r="AL127" s="58">
        <f t="shared" ca="1" si="116"/>
        <v>0.28603495014318142</v>
      </c>
      <c r="AM127" s="58">
        <f t="shared" ca="1" si="123"/>
        <v>-0.21714042406474773</v>
      </c>
      <c r="AN127" s="58">
        <f t="shared" ca="1" si="117"/>
        <v>-0.3653777168512588</v>
      </c>
      <c r="AO127" s="58">
        <f t="shared" ca="1" si="118"/>
        <v>-1.1486899939363189</v>
      </c>
      <c r="AP127" s="58">
        <f t="shared" ca="1" si="119"/>
        <v>-0.71316852005757869</v>
      </c>
      <c r="AQ127" s="58">
        <f t="shared" ca="1" si="124"/>
        <v>-0.35003548322389522</v>
      </c>
      <c r="AR127" s="58">
        <f t="shared" ca="1" si="125"/>
        <v>3.4377547103328299E-2</v>
      </c>
    </row>
    <row r="128" spans="1:44" x14ac:dyDescent="0.3">
      <c r="A128" s="57">
        <v>42095</v>
      </c>
      <c r="B128" s="58">
        <f>IF(CEIC!E143="","",CEIC!E143)</f>
        <v>0.65666041275797649</v>
      </c>
      <c r="C128" s="58">
        <f>IF(CEIC!F143="","",CEIC!F143)</f>
        <v>16.696241399406766</v>
      </c>
      <c r="D128" s="58">
        <f>IF(CEIC!G143="","",CEIC!G143)</f>
        <v>5.3066606344538565</v>
      </c>
      <c r="E128" s="58">
        <f>IF(CEIC!H143="","",CEIC!H143)</f>
        <v>-3.2341341770205099</v>
      </c>
      <c r="F128" s="58">
        <f>IF(CEIC!I143="","",CEIC!I143)</f>
        <v>9.4100638271523049</v>
      </c>
      <c r="G128" s="58">
        <f>IF(CEIC!J143="","",CEIC!J143)</f>
        <v>1.1637877086832014</v>
      </c>
      <c r="H128" s="58">
        <f>IF(CEIC!K143="","",CEIC!K143)</f>
        <v>8.3130235320621786</v>
      </c>
      <c r="I128" s="58">
        <f>IF(CEIC!L143="","",CEIC!L143)</f>
        <v>-15.482502651113473</v>
      </c>
      <c r="J128" s="58">
        <f>IF(CEIC!M143="","",CEIC!M143)</f>
        <v>31.384433962264158</v>
      </c>
      <c r="K128" s="58">
        <f>IF(CEIC!N143="","",CEIC!N143)</f>
        <v>-14.288339324684918</v>
      </c>
      <c r="L128" s="58">
        <f>IF(CEIC!O143="","",CEIC!O143)</f>
        <v>-6.395005936639361</v>
      </c>
      <c r="M128" s="58">
        <f>IF(CEIC!P143="","",CEIC!P143)</f>
        <v>-4.5481220657276991</v>
      </c>
      <c r="N128" s="58">
        <f>IF(CEIC!Q143="","",CEIC!Q143)</f>
        <v>-9.1089600397120876</v>
      </c>
      <c r="O128" s="59"/>
      <c r="Q128" s="58">
        <f t="shared" ca="1" si="100"/>
        <v>-0.66314748765869602</v>
      </c>
      <c r="R128" s="58">
        <f t="shared" ca="1" si="101"/>
        <v>1.236697496403885</v>
      </c>
      <c r="S128" s="58">
        <f t="shared" ca="1" si="102"/>
        <v>-0.18465176277325754</v>
      </c>
      <c r="T128" s="58">
        <f t="shared" ca="1" si="103"/>
        <v>-0.30529212735515365</v>
      </c>
      <c r="U128" s="58">
        <f t="shared" ca="1" si="104"/>
        <v>-0.28814148200839157</v>
      </c>
      <c r="V128" s="58">
        <f t="shared" ca="1" si="105"/>
        <v>-0.90803726504930593</v>
      </c>
      <c r="W128" s="58">
        <f t="shared" ca="1" si="106"/>
        <v>0.38939945316442054</v>
      </c>
      <c r="X128" s="58">
        <f t="shared" ca="1" si="120"/>
        <v>-0.21322610586880791</v>
      </c>
      <c r="Y128" s="58">
        <f t="shared" ca="1" si="107"/>
        <v>0.70974974192163498</v>
      </c>
      <c r="Z128" s="58">
        <f t="shared" ca="1" si="108"/>
        <v>-1.1403131626947756</v>
      </c>
      <c r="AA128" s="58">
        <f t="shared" ca="1" si="109"/>
        <v>-0.32610696579907794</v>
      </c>
      <c r="AB128" s="58">
        <f t="shared" ca="1" si="121"/>
        <v>-1.0493207961103166</v>
      </c>
      <c r="AC128" s="58">
        <f t="shared" ca="1" si="122"/>
        <v>-1.057233682405962</v>
      </c>
      <c r="AD128" s="60"/>
      <c r="AE128" s="57">
        <v>42095</v>
      </c>
      <c r="AF128" s="58">
        <f t="shared" ca="1" si="110"/>
        <v>-0.26994729585375993</v>
      </c>
      <c r="AG128" s="58">
        <f t="shared" ca="1" si="111"/>
        <v>0.5300245608436368</v>
      </c>
      <c r="AH128" s="58">
        <f t="shared" ca="1" si="112"/>
        <v>0.11403852463358555</v>
      </c>
      <c r="AI128" s="58">
        <f t="shared" ca="1" si="113"/>
        <v>-0.46498383078650923</v>
      </c>
      <c r="AJ128" s="58">
        <f t="shared" ca="1" si="114"/>
        <v>-0.24754179260074158</v>
      </c>
      <c r="AK128" s="58">
        <f t="shared" ca="1" si="115"/>
        <v>-0.69541809967569523</v>
      </c>
      <c r="AL128" s="58">
        <f t="shared" ca="1" si="116"/>
        <v>0.30404917249017965</v>
      </c>
      <c r="AM128" s="58">
        <f t="shared" ca="1" si="123"/>
        <v>-0.23228442173073863</v>
      </c>
      <c r="AN128" s="58">
        <f t="shared" ca="1" si="117"/>
        <v>-6.1788022391697263E-2</v>
      </c>
      <c r="AO128" s="58">
        <f t="shared" ca="1" si="118"/>
        <v>-1.2797187375715999</v>
      </c>
      <c r="AP128" s="58">
        <f t="shared" ca="1" si="119"/>
        <v>-0.62375717650070361</v>
      </c>
      <c r="AQ128" s="58">
        <f t="shared" ca="1" si="124"/>
        <v>-0.57598111374690963</v>
      </c>
      <c r="AR128" s="58">
        <f t="shared" ca="1" si="125"/>
        <v>-0.31525863384563829</v>
      </c>
    </row>
    <row r="129" spans="1:44" x14ac:dyDescent="0.3">
      <c r="A129" s="57">
        <v>42125</v>
      </c>
      <c r="B129" s="58">
        <f>IF(CEIC!E144="","",CEIC!E144)</f>
        <v>1.8018018018018018</v>
      </c>
      <c r="C129" s="58">
        <f>IF(CEIC!F144="","",CEIC!F144)</f>
        <v>5.1920146892213932</v>
      </c>
      <c r="D129" s="58">
        <f>IF(CEIC!G144="","",CEIC!G144)</f>
        <v>3.5338749821826032</v>
      </c>
      <c r="E129" s="58">
        <f>IF(CEIC!H144="","",CEIC!H144)</f>
        <v>-2.9527153984462235</v>
      </c>
      <c r="F129" s="58">
        <f>IF(CEIC!I144="","",CEIC!I144)</f>
        <v>9.3776145568994469</v>
      </c>
      <c r="G129" s="58">
        <f>IF(CEIC!J144="","",CEIC!J144)</f>
        <v>9.6391086415664784</v>
      </c>
      <c r="H129" s="58">
        <f>IF(CEIC!K144="","",CEIC!K144)</f>
        <v>7.9037671810834622</v>
      </c>
      <c r="I129" s="58">
        <f>IF(CEIC!L144="","",CEIC!L144)</f>
        <v>-21.925846892504662</v>
      </c>
      <c r="J129" s="58">
        <f>IF(CEIC!M144="","",CEIC!M144)</f>
        <v>-37.238280347933184</v>
      </c>
      <c r="K129" s="58">
        <f>IF(CEIC!N144="","",CEIC!N144)</f>
        <v>-19.594242816137427</v>
      </c>
      <c r="L129" s="58">
        <f>IF(CEIC!O144="","",CEIC!O144)</f>
        <v>-15.927495572965666</v>
      </c>
      <c r="M129" s="58">
        <f>IF(CEIC!P144="","",CEIC!P144)</f>
        <v>-14.698275862068966</v>
      </c>
      <c r="N129" s="58">
        <f>IF(CEIC!Q144="","",CEIC!Q144)</f>
        <v>-21.290644076242682</v>
      </c>
      <c r="O129" s="59"/>
      <c r="Q129" s="58">
        <f t="shared" ca="1" si="100"/>
        <v>-0.32949987711502099</v>
      </c>
      <c r="R129" s="58">
        <f t="shared" ca="1" si="101"/>
        <v>0.39578002237492399</v>
      </c>
      <c r="S129" s="58">
        <f t="shared" ca="1" si="102"/>
        <v>-0.26977957239265199</v>
      </c>
      <c r="T129" s="58">
        <f t="shared" ca="1" si="103"/>
        <v>-0.28674117826290801</v>
      </c>
      <c r="U129" s="58">
        <f t="shared" ca="1" si="104"/>
        <v>-0.29794141506809207</v>
      </c>
      <c r="V129" s="58">
        <f t="shared" ca="1" si="105"/>
        <v>0.44869272644409591</v>
      </c>
      <c r="W129" s="58">
        <f t="shared" ca="1" si="106"/>
        <v>0.37510114105344539</v>
      </c>
      <c r="X129" s="58">
        <f t="shared" ca="1" si="120"/>
        <v>-0.21928412180495091</v>
      </c>
      <c r="Y129" s="58">
        <f t="shared" ca="1" si="107"/>
        <v>-1.7262112124894482</v>
      </c>
      <c r="Z129" s="58">
        <f t="shared" ca="1" si="108"/>
        <v>-1.5509215948479376</v>
      </c>
      <c r="AA129" s="58">
        <f t="shared" ca="1" si="109"/>
        <v>-0.85516943423772429</v>
      </c>
      <c r="AB129" s="58">
        <f t="shared" ca="1" si="121"/>
        <v>-2.0511833196612952</v>
      </c>
      <c r="AC129" s="58">
        <f t="shared" ca="1" si="122"/>
        <v>-1.8428816418818021</v>
      </c>
      <c r="AD129" s="60"/>
      <c r="AE129" s="57">
        <v>42125</v>
      </c>
      <c r="AF129" s="58">
        <f t="shared" ca="1" si="110"/>
        <v>-0.38622500988143232</v>
      </c>
      <c r="AG129" s="58">
        <f t="shared" ca="1" si="111"/>
        <v>0.5550999646866982</v>
      </c>
      <c r="AH129" s="58">
        <f t="shared" ca="1" si="112"/>
        <v>-0.13676999356838634</v>
      </c>
      <c r="AI129" s="58">
        <f t="shared" ca="1" si="113"/>
        <v>-0.36214807973553426</v>
      </c>
      <c r="AJ129" s="58">
        <f t="shared" ca="1" si="114"/>
        <v>-0.30275484324084451</v>
      </c>
      <c r="AK129" s="58">
        <f t="shared" ca="1" si="115"/>
        <v>-0.2187042266048517</v>
      </c>
      <c r="AL129" s="58">
        <f t="shared" ca="1" si="116"/>
        <v>0.31823593339508555</v>
      </c>
      <c r="AM129" s="58">
        <f t="shared" ca="1" si="123"/>
        <v>-0.22908471766587613</v>
      </c>
      <c r="AN129" s="58">
        <f t="shared" ca="1" si="117"/>
        <v>-0.35779094040410614</v>
      </c>
      <c r="AO129" s="58">
        <f t="shared" ca="1" si="118"/>
        <v>-1.4448084078934922</v>
      </c>
      <c r="AP129" s="58">
        <f t="shared" ca="1" si="119"/>
        <v>-0.64694235611936879</v>
      </c>
      <c r="AQ129" s="58">
        <f t="shared" ca="1" si="124"/>
        <v>-1.2956745072794069</v>
      </c>
      <c r="AR129" s="58">
        <f t="shared" ca="1" si="125"/>
        <v>-1.2812982974642388</v>
      </c>
    </row>
    <row r="130" spans="1:44" x14ac:dyDescent="0.3">
      <c r="A130" s="57">
        <v>42156</v>
      </c>
      <c r="B130" s="58">
        <f>IF(CEIC!E145="","",CEIC!E145)</f>
        <v>1.0027347310847714</v>
      </c>
      <c r="C130" s="58">
        <f>IF(CEIC!F145="","",CEIC!F145)</f>
        <v>-4.7151771150424802</v>
      </c>
      <c r="D130" s="58">
        <f>IF(CEIC!G145="","",CEIC!G145)</f>
        <v>19.776433817597248</v>
      </c>
      <c r="E130" s="58">
        <f>IF(CEIC!H145="","",CEIC!H145)</f>
        <v>2.7017468601796906</v>
      </c>
      <c r="F130" s="58">
        <f>IF(CEIC!I145="","",CEIC!I145)</f>
        <v>8.8932373984902426</v>
      </c>
      <c r="G130" s="58">
        <f>IF(CEIC!J145="","",CEIC!J145)</f>
        <v>2.0542678894404296</v>
      </c>
      <c r="H130" s="58">
        <f>IF(CEIC!K145="","",CEIC!K145)</f>
        <v>6.909153892786005</v>
      </c>
      <c r="I130" s="58">
        <f>IF(CEIC!L145="","",CEIC!L145)</f>
        <v>329.22690131992454</v>
      </c>
      <c r="J130" s="58">
        <f>IF(CEIC!M145="","",CEIC!M145)</f>
        <v>18.831715325438878</v>
      </c>
      <c r="K130" s="58">
        <f>IF(CEIC!N145="","",CEIC!N145)</f>
        <v>-13.896540899288729</v>
      </c>
      <c r="L130" s="58">
        <f>IF(CEIC!O145="","",CEIC!O145)</f>
        <v>-12.557643435812391</v>
      </c>
      <c r="M130" s="58">
        <f>IF(CEIC!P145="","",CEIC!P145)</f>
        <v>-1.5957446808510638</v>
      </c>
      <c r="N130" s="58">
        <f>IF(CEIC!Q145="","",CEIC!Q145)</f>
        <v>4.5593550180706144</v>
      </c>
      <c r="O130" s="59"/>
      <c r="Q130" s="58">
        <f t="shared" ca="1" si="100"/>
        <v>-0.56231551137611735</v>
      </c>
      <c r="R130" s="58">
        <f t="shared" ca="1" si="101"/>
        <v>-0.32839996091643092</v>
      </c>
      <c r="S130" s="58">
        <f t="shared" ca="1" si="102"/>
        <v>0.51017566613351428</v>
      </c>
      <c r="T130" s="58">
        <f t="shared" ca="1" si="103"/>
        <v>8.5997421610249411E-2</v>
      </c>
      <c r="U130" s="58">
        <f t="shared" ca="1" si="104"/>
        <v>-0.444227100110271</v>
      </c>
      <c r="V130" s="58">
        <f t="shared" ca="1" si="105"/>
        <v>-0.76548913293358312</v>
      </c>
      <c r="W130" s="58">
        <f t="shared" ca="1" si="106"/>
        <v>0.34035203773033046</v>
      </c>
      <c r="X130" s="58">
        <f t="shared" ca="1" si="120"/>
        <v>0.11086880266955934</v>
      </c>
      <c r="Y130" s="58">
        <f t="shared" ca="1" si="107"/>
        <v>0.26415482807441609</v>
      </c>
      <c r="Z130" s="58">
        <f t="shared" ca="1" si="108"/>
        <v>-1.1099930226034287</v>
      </c>
      <c r="AA130" s="58">
        <f t="shared" ca="1" si="109"/>
        <v>-0.66813935521603329</v>
      </c>
      <c r="AB130" s="58">
        <f t="shared" ca="1" si="121"/>
        <v>-0.75790883165776401</v>
      </c>
      <c r="AC130" s="58">
        <f t="shared" ca="1" si="122"/>
        <v>-0.17570664538733857</v>
      </c>
      <c r="AD130" s="60"/>
      <c r="AE130" s="57">
        <v>42156</v>
      </c>
      <c r="AF130" s="58">
        <f t="shared" ca="1" si="110"/>
        <v>-0.51832095871661144</v>
      </c>
      <c r="AG130" s="58">
        <f t="shared" ca="1" si="111"/>
        <v>0.43469251928745933</v>
      </c>
      <c r="AH130" s="58">
        <f t="shared" ca="1" si="112"/>
        <v>1.8581443655868262E-2</v>
      </c>
      <c r="AI130" s="58">
        <f t="shared" ca="1" si="113"/>
        <v>-0.16867862800260411</v>
      </c>
      <c r="AJ130" s="58">
        <f t="shared" ca="1" si="114"/>
        <v>-0.34343666572891823</v>
      </c>
      <c r="AK130" s="58">
        <f t="shared" ca="1" si="115"/>
        <v>-0.40827789051293101</v>
      </c>
      <c r="AL130" s="58">
        <f t="shared" ca="1" si="116"/>
        <v>0.36828421064939881</v>
      </c>
      <c r="AM130" s="58">
        <f t="shared" ca="1" si="123"/>
        <v>-0.10721380833473315</v>
      </c>
      <c r="AN130" s="58">
        <f t="shared" ca="1" si="117"/>
        <v>-0.25076888083113236</v>
      </c>
      <c r="AO130" s="58">
        <f t="shared" ca="1" si="118"/>
        <v>-1.2670759267153806</v>
      </c>
      <c r="AP130" s="58">
        <f t="shared" ca="1" si="119"/>
        <v>-0.61647191841761184</v>
      </c>
      <c r="AQ130" s="58">
        <f t="shared" ca="1" si="124"/>
        <v>-1.2861376491431253</v>
      </c>
      <c r="AR130" s="58">
        <f t="shared" ca="1" si="125"/>
        <v>-1.0252739898917009</v>
      </c>
    </row>
    <row r="131" spans="1:44" x14ac:dyDescent="0.3">
      <c r="A131" s="57">
        <v>42186</v>
      </c>
      <c r="B131" s="58">
        <f>IF(CEIC!E146="","",CEIC!E146)</f>
        <v>1.2681159420289778</v>
      </c>
      <c r="C131" s="58">
        <f>IF(CEIC!F146="","",CEIC!F146)</f>
        <v>10.687932751495762</v>
      </c>
      <c r="D131" s="58">
        <f>IF(CEIC!G146="","",CEIC!G146)</f>
        <v>17.476509104323146</v>
      </c>
      <c r="E131" s="58">
        <f>IF(CEIC!H146="","",CEIC!H146)</f>
        <v>-4.7737131134281663</v>
      </c>
      <c r="F131" s="58">
        <f>IF(CEIC!I146="","",CEIC!I146)</f>
        <v>9.0688990586292828</v>
      </c>
      <c r="G131" s="58">
        <f>IF(CEIC!J146="","",CEIC!J146)</f>
        <v>10.450875506046186</v>
      </c>
      <c r="H131" s="58">
        <f>IF(CEIC!K146="","",CEIC!K146)</f>
        <v>10.529664097717028</v>
      </c>
      <c r="I131" s="58">
        <f>IF(CEIC!L146="","",CEIC!L146)</f>
        <v>486.68848881614838</v>
      </c>
      <c r="J131" s="58">
        <f>IF(CEIC!M146="","",CEIC!M146)</f>
        <v>119.33657761446024</v>
      </c>
      <c r="K131" s="58">
        <f>IF(CEIC!N146="","",CEIC!N146)</f>
        <v>-9.8176485554378878</v>
      </c>
      <c r="L131" s="58">
        <f>IF(CEIC!O146="","",CEIC!O146)</f>
        <v>-9.2241557118199822</v>
      </c>
      <c r="M131" s="58">
        <f>IF(CEIC!P146="","",CEIC!P146)</f>
        <v>0.31474820143884891</v>
      </c>
      <c r="N131" s="58">
        <f>IF(CEIC!Q146="","",CEIC!Q146)</f>
        <v>9.9677513925535024</v>
      </c>
      <c r="O131" s="59"/>
      <c r="Q131" s="58">
        <f t="shared" ca="1" si="100"/>
        <v>-0.48499422357544308</v>
      </c>
      <c r="R131" s="58">
        <f t="shared" ca="1" si="101"/>
        <v>0.79751180764182206</v>
      </c>
      <c r="S131" s="58">
        <f t="shared" ca="1" si="102"/>
        <v>0.39973504242940239</v>
      </c>
      <c r="T131" s="58">
        <f t="shared" ca="1" si="103"/>
        <v>-0.40678020365725776</v>
      </c>
      <c r="U131" s="58">
        <f t="shared" ca="1" si="104"/>
        <v>-0.39117590675202196</v>
      </c>
      <c r="V131" s="58">
        <f t="shared" ca="1" si="105"/>
        <v>0.57864042516392533</v>
      </c>
      <c r="W131" s="58">
        <f t="shared" ca="1" si="106"/>
        <v>0.46684289068172835</v>
      </c>
      <c r="X131" s="58">
        <f t="shared" ca="1" si="120"/>
        <v>0.2589137884169817</v>
      </c>
      <c r="Y131" s="58">
        <f t="shared" ca="1" si="107"/>
        <v>3.8318644811467926</v>
      </c>
      <c r="Z131" s="58">
        <f t="shared" ca="1" si="108"/>
        <v>-0.79433941282176268</v>
      </c>
      <c r="AA131" s="58">
        <f t="shared" ca="1" si="109"/>
        <v>-0.48312753657795643</v>
      </c>
      <c r="AB131" s="58">
        <f t="shared" ca="1" si="121"/>
        <v>-0.56933521408685639</v>
      </c>
      <c r="AC131" s="58">
        <f t="shared" ca="1" si="122"/>
        <v>0.17310354890983487</v>
      </c>
      <c r="AD131" s="60"/>
      <c r="AE131" s="57">
        <v>42186</v>
      </c>
      <c r="AF131" s="58">
        <f t="shared" ca="1" si="110"/>
        <v>-0.4589365373555272</v>
      </c>
      <c r="AG131" s="58">
        <f t="shared" ca="1" si="111"/>
        <v>0.28829728970010504</v>
      </c>
      <c r="AH131" s="58">
        <f t="shared" ca="1" si="112"/>
        <v>0.2133770453900882</v>
      </c>
      <c r="AI131" s="58">
        <f t="shared" ca="1" si="113"/>
        <v>-0.20250798676997209</v>
      </c>
      <c r="AJ131" s="58">
        <f t="shared" ca="1" si="114"/>
        <v>-0.37778147397679501</v>
      </c>
      <c r="AK131" s="58">
        <f t="shared" ca="1" si="115"/>
        <v>8.7281339558146043E-2</v>
      </c>
      <c r="AL131" s="58">
        <f t="shared" ca="1" si="116"/>
        <v>0.39409868982183477</v>
      </c>
      <c r="AM131" s="58">
        <f t="shared" ca="1" si="123"/>
        <v>5.0166156427196712E-2</v>
      </c>
      <c r="AN131" s="58">
        <f t="shared" ca="1" si="117"/>
        <v>0.78993603224392006</v>
      </c>
      <c r="AO131" s="58">
        <f t="shared" ca="1" si="118"/>
        <v>-1.1517513434243762</v>
      </c>
      <c r="AP131" s="58">
        <f t="shared" ca="1" si="119"/>
        <v>-0.66881210867723795</v>
      </c>
      <c r="AQ131" s="58">
        <f t="shared" ca="1" si="124"/>
        <v>-1.1261424551353052</v>
      </c>
      <c r="AR131" s="58">
        <f t="shared" ca="1" si="125"/>
        <v>-0.6151615794531019</v>
      </c>
    </row>
    <row r="132" spans="1:44" x14ac:dyDescent="0.3">
      <c r="A132" s="57">
        <v>42217</v>
      </c>
      <c r="B132" s="58">
        <f>IF(CEIC!E147="","",CEIC!E147)</f>
        <v>3.7037037037037033</v>
      </c>
      <c r="C132" s="58">
        <f>IF(CEIC!F147="","",CEIC!F147)</f>
        <v>5.3178021648750891</v>
      </c>
      <c r="D132" s="58">
        <f>IF(CEIC!G147="","",CEIC!G147)</f>
        <v>15.38528235678146</v>
      </c>
      <c r="E132" s="58">
        <f>IF(CEIC!H147="","",CEIC!H147)</f>
        <v>-6.5550657648171615</v>
      </c>
      <c r="F132" s="58">
        <f>IF(CEIC!I147="","",CEIC!I147)</f>
        <v>9.067257798450596</v>
      </c>
      <c r="G132" s="58">
        <f>IF(CEIC!J147="","",CEIC!J147)</f>
        <v>4.1212331741207118</v>
      </c>
      <c r="H132" s="58">
        <f>IF(CEIC!K147="","",CEIC!K147)</f>
        <v>10.867376294591484</v>
      </c>
      <c r="I132" s="58">
        <f>IF(CEIC!L147="","",CEIC!L147)</f>
        <v>-95.175438596491219</v>
      </c>
      <c r="J132" s="58">
        <f>IF(CEIC!M147="","",CEIC!M147)</f>
        <v>-24.118160923439657</v>
      </c>
      <c r="K132" s="58">
        <f>IF(CEIC!N147="","",CEIC!N147)</f>
        <v>-19.543580171644521</v>
      </c>
      <c r="L132" s="58">
        <f>IF(CEIC!O147="","",CEIC!O147)</f>
        <v>-9.3162378549713125</v>
      </c>
      <c r="M132" s="58">
        <f>IF(CEIC!P147="","",CEIC!P147)</f>
        <v>10.929586668844959</v>
      </c>
      <c r="N132" s="58">
        <f>IF(CEIC!Q147="","",CEIC!Q147)</f>
        <v>14.866262745677552</v>
      </c>
      <c r="O132" s="59"/>
      <c r="Q132" s="58">
        <f t="shared" ca="1" si="100"/>
        <v>0.224636957977362</v>
      </c>
      <c r="R132" s="58">
        <f t="shared" ca="1" si="101"/>
        <v>0.4049746330998269</v>
      </c>
      <c r="S132" s="58">
        <f t="shared" ca="1" si="102"/>
        <v>0.29931593524200112</v>
      </c>
      <c r="T132" s="58">
        <f t="shared" ca="1" si="103"/>
        <v>-0.52420585136516618</v>
      </c>
      <c r="U132" s="58">
        <f t="shared" ca="1" si="104"/>
        <v>-0.39167158014496262</v>
      </c>
      <c r="V132" s="58">
        <f t="shared" ca="1" si="105"/>
        <v>-0.43460917979564118</v>
      </c>
      <c r="W132" s="58">
        <f t="shared" ca="1" si="106"/>
        <v>0.47864164318256663</v>
      </c>
      <c r="X132" s="58">
        <f t="shared" ca="1" si="120"/>
        <v>-0.28815320239948805</v>
      </c>
      <c r="Y132" s="58">
        <f t="shared" ca="1" si="107"/>
        <v>-1.2604747729367014</v>
      </c>
      <c r="Z132" s="58">
        <f t="shared" ca="1" si="108"/>
        <v>-1.5470009602081487</v>
      </c>
      <c r="AA132" s="58">
        <f t="shared" ca="1" si="109"/>
        <v>-0.488238185297585</v>
      </c>
      <c r="AB132" s="58">
        <f t="shared" ca="1" si="121"/>
        <v>0.47839362504411798</v>
      </c>
      <c r="AC132" s="58">
        <f t="shared" ca="1" si="122"/>
        <v>0.48902911696021262</v>
      </c>
      <c r="AD132" s="60"/>
      <c r="AE132" s="57">
        <v>42217</v>
      </c>
      <c r="AF132" s="58">
        <f t="shared" ca="1" si="110"/>
        <v>-0.27422425899139946</v>
      </c>
      <c r="AG132" s="58">
        <f t="shared" ca="1" si="111"/>
        <v>0.29136215994173936</v>
      </c>
      <c r="AH132" s="58">
        <f t="shared" ca="1" si="112"/>
        <v>0.40307554793497258</v>
      </c>
      <c r="AI132" s="58">
        <f t="shared" ca="1" si="113"/>
        <v>-0.28166287780405819</v>
      </c>
      <c r="AJ132" s="58">
        <f t="shared" ca="1" si="114"/>
        <v>-0.40902486233575192</v>
      </c>
      <c r="AK132" s="58">
        <f t="shared" ca="1" si="115"/>
        <v>-0.207152629188433</v>
      </c>
      <c r="AL132" s="58">
        <f t="shared" ca="1" si="116"/>
        <v>0.42861219053154181</v>
      </c>
      <c r="AM132" s="58">
        <f t="shared" ca="1" si="123"/>
        <v>2.7209796229017664E-2</v>
      </c>
      <c r="AN132" s="58">
        <f t="shared" ca="1" si="117"/>
        <v>0.9451815120948357</v>
      </c>
      <c r="AO132" s="58">
        <f t="shared" ca="1" si="118"/>
        <v>-1.1504444652111134</v>
      </c>
      <c r="AP132" s="58">
        <f t="shared" ca="1" si="119"/>
        <v>-0.54650169236385826</v>
      </c>
      <c r="AQ132" s="58">
        <f t="shared" ca="1" si="124"/>
        <v>-0.28295014023350079</v>
      </c>
      <c r="AR132" s="58">
        <f t="shared" ca="1" si="125"/>
        <v>0.16214200682756963</v>
      </c>
    </row>
    <row r="133" spans="1:44" x14ac:dyDescent="0.3">
      <c r="A133" s="57">
        <v>42248</v>
      </c>
      <c r="B133" s="58">
        <f>IF(CEIC!E148="","",CEIC!E148)</f>
        <v>2.1778584392014442</v>
      </c>
      <c r="C133" s="58">
        <f>IF(CEIC!F148="","",CEIC!F148)</f>
        <v>2.8563710296584865</v>
      </c>
      <c r="D133" s="58">
        <f>IF(CEIC!G148="","",CEIC!G148)</f>
        <v>5.095063193055112</v>
      </c>
      <c r="E133" s="58">
        <f>IF(CEIC!H148="","",CEIC!H148)</f>
        <v>-1.6898598060519003</v>
      </c>
      <c r="F133" s="58">
        <f>IF(CEIC!I148="","",CEIC!I148)</f>
        <v>9.2602118280543078</v>
      </c>
      <c r="G133" s="58">
        <f>IF(CEIC!J148="","",CEIC!J148)</f>
        <v>6.5714476511464381</v>
      </c>
      <c r="H133" s="58">
        <f>IF(CEIC!K148="","",CEIC!K148)</f>
        <v>10.097298980306686</v>
      </c>
      <c r="I133" s="58">
        <f>IF(CEIC!L148="","",CEIC!L148)</f>
        <v>755.59642669469258</v>
      </c>
      <c r="J133" s="58">
        <f>IF(CEIC!M148="","",CEIC!M148)</f>
        <v>-20.596457156308855</v>
      </c>
      <c r="K133" s="58">
        <f>IF(CEIC!N148="","",CEIC!N148)</f>
        <v>-24.297066210662731</v>
      </c>
      <c r="L133" s="58">
        <f>IF(CEIC!O148="","",CEIC!O148)</f>
        <v>-26.084095122353002</v>
      </c>
      <c r="M133" s="58">
        <f>IF(CEIC!P148="","",CEIC!P148)</f>
        <v>2.9443585780525505</v>
      </c>
      <c r="N133" s="58">
        <f>IF(CEIC!Q148="","",CEIC!Q148)</f>
        <v>20.780693229672824</v>
      </c>
      <c r="O133" s="59"/>
      <c r="Q133" s="58">
        <f t="shared" ref="Q133:Q164" ca="1" si="126">(B133-B$2)/B$3</f>
        <v>-0.21993227288909592</v>
      </c>
      <c r="R133" s="58">
        <f t="shared" ref="R133:R164" ca="1" si="127">(C133-C$2)/C$3</f>
        <v>0.22505289608381232</v>
      </c>
      <c r="S133" s="58">
        <f t="shared" ref="S133:S164" ca="1" si="128">(D133-D$2)/D$3</f>
        <v>-0.19481250989136831</v>
      </c>
      <c r="T133" s="58">
        <f t="shared" ref="T133:T164" ca="1" si="129">(E133-E$2)/E$3</f>
        <v>-0.20349453095653181</v>
      </c>
      <c r="U133" s="58">
        <f t="shared" ref="U133:U164" ca="1" si="130">(F133-F$2)/F$3</f>
        <v>-0.33339795614723061</v>
      </c>
      <c r="V133" s="58">
        <f t="shared" ref="V133:V164" ca="1" si="131">(G133-G$2)/G$3</f>
        <v>-4.2378668066663558E-2</v>
      </c>
      <c r="W133" s="58">
        <f t="shared" ref="W133:W164" ca="1" si="132">(H133-H$2)/H$3</f>
        <v>0.45173722065401262</v>
      </c>
      <c r="X133" s="58">
        <f t="shared" ca="1" si="120"/>
        <v>0.5117403505240895</v>
      </c>
      <c r="Y133" s="58">
        <f t="shared" ref="Y133:Y164" ca="1" si="133">(J133-J$2)/J$3</f>
        <v>-1.1354617512868383</v>
      </c>
      <c r="Z133" s="58">
        <f t="shared" ref="Z133:Z164" ca="1" si="134">(K133-K$2)/K$3</f>
        <v>-1.9148594131346821</v>
      </c>
      <c r="AA133" s="58">
        <f t="shared" ref="AA133:AA164" ca="1" si="135">(L133-L$2)/L$3</f>
        <v>-1.4188706113220957</v>
      </c>
      <c r="AB133" s="58">
        <f t="shared" ca="1" si="121"/>
        <v>-0.30978169985146814</v>
      </c>
      <c r="AC133" s="58">
        <f t="shared" ca="1" si="122"/>
        <v>0.87047557602762271</v>
      </c>
      <c r="AD133" s="60"/>
      <c r="AE133" s="57">
        <v>42248</v>
      </c>
      <c r="AF133" s="58">
        <f t="shared" ca="1" si="110"/>
        <v>-0.16009651282905901</v>
      </c>
      <c r="AG133" s="58">
        <f t="shared" ca="1" si="111"/>
        <v>0.47584644560848705</v>
      </c>
      <c r="AH133" s="58">
        <f t="shared" ca="1" si="112"/>
        <v>0.16807948926001173</v>
      </c>
      <c r="AI133" s="58">
        <f t="shared" ca="1" si="113"/>
        <v>-0.37816019532631856</v>
      </c>
      <c r="AJ133" s="58">
        <f t="shared" ca="1" si="114"/>
        <v>-0.37208181434807175</v>
      </c>
      <c r="AK133" s="58">
        <f t="shared" ca="1" si="115"/>
        <v>3.3884192433873535E-2</v>
      </c>
      <c r="AL133" s="58">
        <f t="shared" ca="1" si="116"/>
        <v>0.46574058483943587</v>
      </c>
      <c r="AM133" s="58">
        <f t="shared" ca="1" si="123"/>
        <v>0.16083364551386106</v>
      </c>
      <c r="AN133" s="58">
        <f t="shared" ca="1" si="117"/>
        <v>0.47864265230775099</v>
      </c>
      <c r="AO133" s="58">
        <f t="shared" ca="1" si="118"/>
        <v>-1.4187332620548645</v>
      </c>
      <c r="AP133" s="58">
        <f t="shared" ca="1" si="119"/>
        <v>-0.79674544439921247</v>
      </c>
      <c r="AQ133" s="58">
        <f t="shared" ca="1" si="124"/>
        <v>-0.13357442963140218</v>
      </c>
      <c r="AR133" s="58">
        <f t="shared" ca="1" si="125"/>
        <v>0.51086941396589003</v>
      </c>
    </row>
    <row r="134" spans="1:44" x14ac:dyDescent="0.3">
      <c r="A134" s="57">
        <v>42278</v>
      </c>
      <c r="B134" s="58">
        <f>IF(CEIC!E149="","",CEIC!E149)</f>
        <v>8.9622641509433958</v>
      </c>
      <c r="C134" s="58">
        <f>IF(CEIC!F149="","",CEIC!F149)</f>
        <v>21.528169014084508</v>
      </c>
      <c r="D134" s="58">
        <f>IF(CEIC!G149="","",CEIC!G149)</f>
        <v>32.333151482087651</v>
      </c>
      <c r="E134" s="58">
        <f>IF(CEIC!H149="","",CEIC!H149)</f>
        <v>3.3648972232602019</v>
      </c>
      <c r="F134" s="58">
        <f>IF(CEIC!I149="","",CEIC!I149)</f>
        <v>8.773122240205609</v>
      </c>
      <c r="G134" s="58">
        <f>IF(CEIC!J149="","",CEIC!J149)</f>
        <v>2.2274154022004855</v>
      </c>
      <c r="H134" s="58">
        <f>IF(CEIC!K149="","",CEIC!K149)</f>
        <v>12.261232176486415</v>
      </c>
      <c r="I134" s="58">
        <f>IF(CEIC!L149="","",CEIC!L149)</f>
        <v>727.30471498944405</v>
      </c>
      <c r="J134" s="58">
        <f>IF(CEIC!M149="","",CEIC!M149)</f>
        <v>12.642900336913643</v>
      </c>
      <c r="K134" s="58">
        <f>IF(CEIC!N149="","",CEIC!N149)</f>
        <v>-17.204934461380383</v>
      </c>
      <c r="L134" s="58">
        <f>IF(CEIC!O149="","",CEIC!O149)</f>
        <v>-21.0810465495586</v>
      </c>
      <c r="M134" s="58">
        <f>IF(CEIC!P149="","",CEIC!P149)</f>
        <v>9.8633294911905161</v>
      </c>
      <c r="N134" s="58">
        <f>IF(CEIC!Q149="","",CEIC!Q149)</f>
        <v>18.024234264557386</v>
      </c>
      <c r="O134" s="59"/>
      <c r="Q134" s="58">
        <f t="shared" ca="1" si="126"/>
        <v>1.7567675270994749</v>
      </c>
      <c r="R134" s="58">
        <f t="shared" ca="1" si="127"/>
        <v>1.5898939751231502</v>
      </c>
      <c r="S134" s="58">
        <f t="shared" ca="1" si="128"/>
        <v>1.1131396338403501</v>
      </c>
      <c r="T134" s="58">
        <f t="shared" ca="1" si="129"/>
        <v>0.12971187694380984</v>
      </c>
      <c r="U134" s="58">
        <f t="shared" ca="1" si="130"/>
        <v>-0.48050281606542589</v>
      </c>
      <c r="V134" s="58">
        <f t="shared" ca="1" si="131"/>
        <v>-0.73777166649492421</v>
      </c>
      <c r="W134" s="58">
        <f t="shared" ca="1" si="132"/>
        <v>0.52733920496600917</v>
      </c>
      <c r="X134" s="58">
        <f t="shared" ca="1" si="120"/>
        <v>0.48514055483567015</v>
      </c>
      <c r="Y134" s="58">
        <f t="shared" ca="1" si="133"/>
        <v>4.4465009365491907E-2</v>
      </c>
      <c r="Z134" s="58">
        <f t="shared" ca="1" si="134"/>
        <v>-1.3660199736522851</v>
      </c>
      <c r="AA134" s="58">
        <f t="shared" ca="1" si="135"/>
        <v>-1.1411965378508611</v>
      </c>
      <c r="AB134" s="58">
        <f t="shared" ca="1" si="121"/>
        <v>0.37314959345670656</v>
      </c>
      <c r="AC134" s="58">
        <f t="shared" ca="1" si="122"/>
        <v>0.69269996184919047</v>
      </c>
      <c r="AD134" s="60"/>
      <c r="AE134" s="57">
        <v>42278</v>
      </c>
      <c r="AF134" s="58">
        <f t="shared" ca="1" si="110"/>
        <v>0.58715740406258032</v>
      </c>
      <c r="AG134" s="58">
        <f t="shared" ca="1" si="111"/>
        <v>0.73997383476892986</v>
      </c>
      <c r="AH134" s="58">
        <f t="shared" ca="1" si="112"/>
        <v>0.40588101973032759</v>
      </c>
      <c r="AI134" s="58">
        <f t="shared" ca="1" si="113"/>
        <v>-0.1993295017926294</v>
      </c>
      <c r="AJ134" s="58">
        <f t="shared" ca="1" si="114"/>
        <v>-0.40185745078587304</v>
      </c>
      <c r="AK134" s="58">
        <f t="shared" ca="1" si="115"/>
        <v>-0.40491983811907634</v>
      </c>
      <c r="AL134" s="58">
        <f t="shared" ca="1" si="116"/>
        <v>0.4859060229341961</v>
      </c>
      <c r="AM134" s="58">
        <f t="shared" ca="1" si="123"/>
        <v>0.23624256765342388</v>
      </c>
      <c r="AN134" s="58">
        <f t="shared" ca="1" si="117"/>
        <v>-0.78382383828601609</v>
      </c>
      <c r="AO134" s="58">
        <f t="shared" ca="1" si="118"/>
        <v>-1.6092934489983719</v>
      </c>
      <c r="AP134" s="58">
        <f t="shared" ca="1" si="119"/>
        <v>-1.0161017781568473</v>
      </c>
      <c r="AQ134" s="58">
        <f t="shared" ca="1" si="124"/>
        <v>0.18058717288311879</v>
      </c>
      <c r="AR134" s="58">
        <f t="shared" ca="1" si="125"/>
        <v>0.68406821827900866</v>
      </c>
    </row>
    <row r="135" spans="1:44" x14ac:dyDescent="0.3">
      <c r="A135" s="57">
        <v>42309</v>
      </c>
      <c r="B135" s="58">
        <f>IF(CEIC!E150="","",CEIC!E150)</f>
        <v>0.82266910420474537</v>
      </c>
      <c r="C135" s="58">
        <f>IF(CEIC!F150="","",CEIC!F150)</f>
        <v>7.3396339488779123</v>
      </c>
      <c r="D135" s="58">
        <f>IF(CEIC!G150="","",CEIC!G150)</f>
        <v>0.54901223588727655</v>
      </c>
      <c r="E135" s="58">
        <f>IF(CEIC!H150="","",CEIC!H150)</f>
        <v>-1.8478501430958281</v>
      </c>
      <c r="F135" s="58">
        <f>IF(CEIC!I150="","",CEIC!I150)</f>
        <v>9.3700489955627724</v>
      </c>
      <c r="G135" s="58">
        <f>IF(CEIC!J150="","",CEIC!J150)</f>
        <v>6.5904895773595458</v>
      </c>
      <c r="H135" s="58">
        <f>IF(CEIC!K150="","",CEIC!K150)</f>
        <v>7.0282547469791954</v>
      </c>
      <c r="I135" s="58">
        <f>IF(CEIC!L150="","",CEIC!L150)</f>
        <v>-41.99438202247191</v>
      </c>
      <c r="J135" s="58">
        <f>IF(CEIC!M150="","",CEIC!M150)</f>
        <v>-7.5247119776399192</v>
      </c>
      <c r="K135" s="58">
        <f>IF(CEIC!N150="","",CEIC!N150)</f>
        <v>-26.193697574573712</v>
      </c>
      <c r="L135" s="58">
        <f>IF(CEIC!O150="","",CEIC!O150)</f>
        <v>-30.021861730027993</v>
      </c>
      <c r="M135" s="58">
        <f>IF(CEIC!P150="","",CEIC!P150)</f>
        <v>-3.6398621021406239</v>
      </c>
      <c r="N135" s="58">
        <f>IF(CEIC!Q150="","",CEIC!Q150)</f>
        <v>-7.6198212835093422</v>
      </c>
      <c r="O135" s="59"/>
      <c r="Q135" s="58">
        <f t="shared" ca="1" si="126"/>
        <v>-0.61477930905592537</v>
      </c>
      <c r="R135" s="58">
        <f t="shared" ca="1" si="127"/>
        <v>0.55276324328166904</v>
      </c>
      <c r="S135" s="58">
        <f t="shared" ca="1" si="128"/>
        <v>-0.41311039599284899</v>
      </c>
      <c r="T135" s="58">
        <f t="shared" ca="1" si="129"/>
        <v>-0.21390915472263902</v>
      </c>
      <c r="U135" s="58">
        <f t="shared" ca="1" si="130"/>
        <v>-0.30022627368219101</v>
      </c>
      <c r="V135" s="58">
        <f t="shared" ca="1" si="131"/>
        <v>-3.9330435133218926E-2</v>
      </c>
      <c r="W135" s="58">
        <f t="shared" ca="1" si="132"/>
        <v>0.34451310006171637</v>
      </c>
      <c r="X135" s="58">
        <f t="shared" ca="1" si="120"/>
        <v>-0.23815250770483837</v>
      </c>
      <c r="Y135" s="58">
        <f t="shared" ca="1" si="133"/>
        <v>-0.67144249496142827</v>
      </c>
      <c r="Z135" s="58">
        <f t="shared" ca="1" si="134"/>
        <v>-2.0616341955939856</v>
      </c>
      <c r="AA135" s="58">
        <f t="shared" ca="1" si="135"/>
        <v>-1.637420497141294</v>
      </c>
      <c r="AB135" s="58">
        <f t="shared" ca="1" si="121"/>
        <v>-0.95967174867542282</v>
      </c>
      <c r="AC135" s="58">
        <f t="shared" ca="1" si="122"/>
        <v>-0.96119287050518953</v>
      </c>
      <c r="AD135" s="60"/>
      <c r="AE135" s="57">
        <v>42309</v>
      </c>
      <c r="AF135" s="58">
        <f t="shared" ref="AF135:AF166" ca="1" si="136">IF(OR(Q135="",Q134="",Q133=""),"",AVERAGE(Q133:Q135))</f>
        <v>0.3073519817181512</v>
      </c>
      <c r="AG135" s="58">
        <f t="shared" ref="AG135:AG166" ca="1" si="137">IF(OR(R135="",R134="",R133=""),"",AVERAGE(R133:R135))</f>
        <v>0.78923670482954389</v>
      </c>
      <c r="AH135" s="58">
        <f t="shared" ref="AH135:AH166" ca="1" si="138">IF(OR(S135="",S134="",S133=""),"",AVERAGE(S133:S135))</f>
        <v>0.16840557598537761</v>
      </c>
      <c r="AI135" s="58">
        <f t="shared" ref="AI135:AI166" ca="1" si="139">IF(OR(T135="",T134="",T133=""),"",AVERAGE(T133:T135))</f>
        <v>-9.5897269578453667E-2</v>
      </c>
      <c r="AJ135" s="58">
        <f t="shared" ref="AJ135:AJ166" ca="1" si="140">IF(OR(U135="",U134="",U133=""),"",AVERAGE(U133:U135))</f>
        <v>-0.37137568196494919</v>
      </c>
      <c r="AK135" s="58">
        <f t="shared" ref="AK135:AK166" ca="1" si="141">IF(OR(V135="",V134="",V133=""),"",AVERAGE(V133:V135))</f>
        <v>-0.27316025656493553</v>
      </c>
      <c r="AL135" s="58">
        <f t="shared" ref="AL135:AL166" ca="1" si="142">IF(OR(W135="",W134="",W133=""),"",AVERAGE(W133:W135))</f>
        <v>0.44119650856057935</v>
      </c>
      <c r="AM135" s="58">
        <f t="shared" ca="1" si="123"/>
        <v>0.25290946588497376</v>
      </c>
      <c r="AN135" s="58">
        <f t="shared" ref="AN135:AN166" ca="1" si="143">IF(OR(Y135="",Y134="",Y133=""),"",AVERAGE(Y133:Y135))</f>
        <v>-0.58747974562759164</v>
      </c>
      <c r="AO135" s="58">
        <f t="shared" ref="AO135:AO166" ca="1" si="144">IF(OR(Z135="",Z134="",Z133=""),"",AVERAGE(Z133:Z135))</f>
        <v>-1.7808378607936508</v>
      </c>
      <c r="AP135" s="58">
        <f t="shared" ref="AP135:AP166" ca="1" si="145">IF(OR(AA135="",AA134="",AA133=""),"",AVERAGE(AA133:AA135))</f>
        <v>-1.399162548771417</v>
      </c>
      <c r="AQ135" s="58">
        <f t="shared" ca="1" si="124"/>
        <v>-0.29876795169006148</v>
      </c>
      <c r="AR135" s="58">
        <f t="shared" ca="1" si="125"/>
        <v>0.2006608891238745</v>
      </c>
    </row>
    <row r="136" spans="1:44" x14ac:dyDescent="0.3">
      <c r="A136" s="57">
        <v>42339</v>
      </c>
      <c r="B136" s="58">
        <f>IF(CEIC!E151="","",CEIC!E151)</f>
        <v>3.1222896790980124</v>
      </c>
      <c r="C136" s="58">
        <f>IF(CEIC!F151="","",CEIC!F151)</f>
        <v>5.0563492576550955</v>
      </c>
      <c r="D136" s="58">
        <f>IF(CEIC!G151="","",CEIC!G151)</f>
        <v>4.8547824080998385</v>
      </c>
      <c r="E136" s="58">
        <f>IF(CEIC!H151="","",CEIC!H151)</f>
        <v>-6.3064026632084174</v>
      </c>
      <c r="F136" s="58">
        <f>IF(CEIC!I151="","",CEIC!I151)</f>
        <v>10.505169494663019</v>
      </c>
      <c r="G136" s="58">
        <f>IF(CEIC!J151="","",CEIC!J151)</f>
        <v>3.1157642146362625</v>
      </c>
      <c r="H136" s="58">
        <f>IF(CEIC!K151="","",CEIC!K151)</f>
        <v>13.555278987761877</v>
      </c>
      <c r="I136" s="58">
        <f>IF(CEIC!L151="","",CEIC!L151)</f>
        <v>251.6657852987837</v>
      </c>
      <c r="J136" s="58">
        <f>IF(CEIC!M151="","",CEIC!M151)</f>
        <v>-7.2728179551122203</v>
      </c>
      <c r="K136" s="58">
        <f>IF(CEIC!N151="","",CEIC!N151)</f>
        <v>-13.676186405156777</v>
      </c>
      <c r="L136" s="58">
        <f>IF(CEIC!O151="","",CEIC!O151)</f>
        <v>-3.5003324384165175</v>
      </c>
      <c r="M136" s="58">
        <f>IF(CEIC!P151="","",CEIC!P151)</f>
        <v>-1.8527581626232259</v>
      </c>
      <c r="N136" s="58">
        <f>IF(CEIC!Q151="","",CEIC!Q151)</f>
        <v>-0.73204419889502759</v>
      </c>
      <c r="O136" s="59"/>
      <c r="Q136" s="58">
        <f t="shared" ca="1" si="126"/>
        <v>5.5236566111125568E-2</v>
      </c>
      <c r="R136" s="58">
        <f t="shared" ca="1" si="127"/>
        <v>0.38586336870494936</v>
      </c>
      <c r="S136" s="58">
        <f t="shared" ca="1" si="128"/>
        <v>-0.20635060920453979</v>
      </c>
      <c r="T136" s="58">
        <f t="shared" ca="1" si="129"/>
        <v>-0.50781413592089619</v>
      </c>
      <c r="U136" s="58">
        <f t="shared" ca="1" si="130"/>
        <v>4.2588982845694408E-2</v>
      </c>
      <c r="V136" s="58">
        <f t="shared" ca="1" si="131"/>
        <v>-0.5955647239751507</v>
      </c>
      <c r="W136" s="58">
        <f t="shared" ca="1" si="132"/>
        <v>0.57254970725774024</v>
      </c>
      <c r="X136" s="58">
        <f t="shared" ca="1" si="120"/>
        <v>3.7946037832202829E-2</v>
      </c>
      <c r="Y136" s="58">
        <f t="shared" ca="1" si="133"/>
        <v>-0.66250079089601732</v>
      </c>
      <c r="Z136" s="58">
        <f t="shared" ca="1" si="134"/>
        <v>-1.0929404294872553</v>
      </c>
      <c r="AA136" s="58">
        <f t="shared" ca="1" si="135"/>
        <v>-0.16544976450953996</v>
      </c>
      <c r="AB136" s="58">
        <f t="shared" ca="1" si="121"/>
        <v>-0.78327713450335212</v>
      </c>
      <c r="AC136" s="58">
        <f t="shared" ca="1" si="122"/>
        <v>-0.5169712016764787</v>
      </c>
      <c r="AD136" s="60"/>
      <c r="AE136" s="57">
        <v>42339</v>
      </c>
      <c r="AF136" s="58">
        <f t="shared" ca="1" si="136"/>
        <v>0.39907492805155836</v>
      </c>
      <c r="AG136" s="58">
        <f t="shared" ca="1" si="137"/>
        <v>0.84284019570325619</v>
      </c>
      <c r="AH136" s="58">
        <f t="shared" ca="1" si="138"/>
        <v>0.16455954288098709</v>
      </c>
      <c r="AI136" s="58">
        <f t="shared" ca="1" si="139"/>
        <v>-0.19733713789990848</v>
      </c>
      <c r="AJ136" s="58">
        <f t="shared" ca="1" si="140"/>
        <v>-0.24604670230064082</v>
      </c>
      <c r="AK136" s="58">
        <f t="shared" ca="1" si="141"/>
        <v>-0.45755560853443128</v>
      </c>
      <c r="AL136" s="58">
        <f t="shared" ca="1" si="142"/>
        <v>0.48146733742848857</v>
      </c>
      <c r="AM136" s="58">
        <f t="shared" ca="1" si="123"/>
        <v>9.4978028321011543E-2</v>
      </c>
      <c r="AN136" s="58">
        <f t="shared" ca="1" si="143"/>
        <v>-0.42982609216398454</v>
      </c>
      <c r="AO136" s="58">
        <f t="shared" ca="1" si="144"/>
        <v>-1.5068648662445085</v>
      </c>
      <c r="AP136" s="58">
        <f t="shared" ca="1" si="145"/>
        <v>-0.98135559983389831</v>
      </c>
      <c r="AQ136" s="58">
        <f t="shared" ca="1" si="124"/>
        <v>-0.45659976324068952</v>
      </c>
      <c r="AR136" s="58">
        <f t="shared" ca="1" si="125"/>
        <v>-0.2618213701108259</v>
      </c>
    </row>
    <row r="137" spans="1:44" x14ac:dyDescent="0.3">
      <c r="A137" s="57">
        <v>42370</v>
      </c>
      <c r="B137" s="58">
        <f>IF(CEIC!E152="","",CEIC!E152)</f>
        <v>4.0244969378827724</v>
      </c>
      <c r="C137" s="58">
        <f>IF(CEIC!F152="","",CEIC!F152)</f>
        <v>-0.62778349992021243</v>
      </c>
      <c r="D137" s="58">
        <f>IF(CEIC!G152="","",CEIC!G152)</f>
        <v>11.256578787805292</v>
      </c>
      <c r="E137" s="58">
        <f>IF(CEIC!H152="","",CEIC!H152)</f>
        <v>0.60137646897179897</v>
      </c>
      <c r="F137" s="58">
        <f>IF(CEIC!I152="","",CEIC!I152)</f>
        <v>10.820114716083964</v>
      </c>
      <c r="G137" s="58">
        <f>IF(CEIC!J152="","",CEIC!J152)</f>
        <v>6.7874727825869243</v>
      </c>
      <c r="H137" s="58">
        <f>IF(CEIC!K152="","",CEIC!K152)</f>
        <v>19.339408891797998</v>
      </c>
      <c r="I137" s="58">
        <f>IF(CEIC!L152="","",CEIC!L152)</f>
        <v>574.27856868026163</v>
      </c>
      <c r="J137" s="58">
        <f>IF(CEIC!M152="","",CEIC!M152)</f>
        <v>-7.5775896815799548E-2</v>
      </c>
      <c r="K137" s="58">
        <f>IF(CEIC!N152="","",CEIC!N152)</f>
        <v>-13.172729775788076</v>
      </c>
      <c r="L137" s="58">
        <f>IF(CEIC!O152="","",CEIC!O152)</f>
        <v>-10.534019474185333</v>
      </c>
      <c r="M137" s="58">
        <f>IF(CEIC!P152="","",CEIC!P152)</f>
        <v>-11.768421052631579</v>
      </c>
      <c r="N137" s="58">
        <f>IF(CEIC!Q152="","",CEIC!Q152)</f>
        <v>-12.159732922444787</v>
      </c>
      <c r="O137" s="59"/>
      <c r="Q137" s="58">
        <f t="shared" ca="1" si="126"/>
        <v>0.31810305490343149</v>
      </c>
      <c r="R137" s="58">
        <f t="shared" ca="1" si="127"/>
        <v>-2.9626231853216344E-2</v>
      </c>
      <c r="S137" s="58">
        <f t="shared" ca="1" si="128"/>
        <v>0.1010587511631334</v>
      </c>
      <c r="T137" s="58">
        <f t="shared" ca="1" si="129"/>
        <v>-5.2457675094934826E-2</v>
      </c>
      <c r="U137" s="58">
        <f t="shared" ca="1" si="130"/>
        <v>0.13770489957808887</v>
      </c>
      <c r="V137" s="58">
        <f t="shared" ca="1" si="131"/>
        <v>-7.797349310406816E-3</v>
      </c>
      <c r="W137" s="58">
        <f t="shared" ca="1" si="132"/>
        <v>0.77463159177963603</v>
      </c>
      <c r="X137" s="58">
        <f t="shared" ca="1" si="120"/>
        <v>0.34126575965828021</v>
      </c>
      <c r="Y137" s="58">
        <f t="shared" ca="1" si="133"/>
        <v>-0.40702104752685653</v>
      </c>
      <c r="Z137" s="58">
        <f t="shared" ca="1" si="134"/>
        <v>-1.0539793858920943</v>
      </c>
      <c r="AA137" s="58">
        <f t="shared" ca="1" si="135"/>
        <v>-0.55582625243015837</v>
      </c>
      <c r="AB137" s="58">
        <f t="shared" ca="1" si="121"/>
        <v>-1.761994427363035</v>
      </c>
      <c r="AC137" s="58">
        <f t="shared" ca="1" si="122"/>
        <v>-1.2539908370781334</v>
      </c>
      <c r="AD137" s="60"/>
      <c r="AE137" s="57">
        <v>42370</v>
      </c>
      <c r="AF137" s="58">
        <f t="shared" ca="1" si="136"/>
        <v>-8.0479896013789423E-2</v>
      </c>
      <c r="AG137" s="58">
        <f t="shared" ca="1" si="137"/>
        <v>0.30300012671113402</v>
      </c>
      <c r="AH137" s="58">
        <f t="shared" ca="1" si="138"/>
        <v>-0.17280075134475181</v>
      </c>
      <c r="AI137" s="58">
        <f t="shared" ca="1" si="139"/>
        <v>-0.25806032191282335</v>
      </c>
      <c r="AJ137" s="58">
        <f t="shared" ca="1" si="140"/>
        <v>-3.9977463752802582E-2</v>
      </c>
      <c r="AK137" s="58">
        <f t="shared" ca="1" si="141"/>
        <v>-0.21423083613959212</v>
      </c>
      <c r="AL137" s="58">
        <f t="shared" ca="1" si="142"/>
        <v>0.56389813303303093</v>
      </c>
      <c r="AM137" s="58">
        <f t="shared" ca="1" si="123"/>
        <v>4.7019763261881557E-2</v>
      </c>
      <c r="AN137" s="58">
        <f t="shared" ca="1" si="143"/>
        <v>-0.58032144446143408</v>
      </c>
      <c r="AO137" s="58">
        <f t="shared" ca="1" si="144"/>
        <v>-1.4028513369911118</v>
      </c>
      <c r="AP137" s="58">
        <f t="shared" ca="1" si="145"/>
        <v>-0.78623217136033074</v>
      </c>
      <c r="AQ137" s="58">
        <f t="shared" ca="1" si="124"/>
        <v>-1.16831443684727</v>
      </c>
      <c r="AR137" s="58">
        <f t="shared" ca="1" si="125"/>
        <v>-0.91071830308660051</v>
      </c>
    </row>
    <row r="138" spans="1:44" x14ac:dyDescent="0.3">
      <c r="A138" s="57">
        <v>42401</v>
      </c>
      <c r="B138" s="58">
        <f>IF(CEIC!E153="","",CEIC!E153)</f>
        <v>7.1883530482256512</v>
      </c>
      <c r="C138" s="58">
        <f>IF(CEIC!F153="","",CEIC!F153)</f>
        <v>5.4334179918612371</v>
      </c>
      <c r="D138" s="58">
        <f>IF(CEIC!G153="","",CEIC!G153)</f>
        <v>20.007762264903022</v>
      </c>
      <c r="E138" s="58">
        <f>IF(CEIC!H153="","",CEIC!H153)</f>
        <v>6.9344851368104186</v>
      </c>
      <c r="F138" s="58">
        <f>IF(CEIC!I153="","",CEIC!I153)</f>
        <v>11.091042382535834</v>
      </c>
      <c r="G138" s="58">
        <f>IF(CEIC!J153="","",CEIC!J153)</f>
        <v>11.534059476456852</v>
      </c>
      <c r="H138" s="58">
        <f>IF(CEIC!K153="","",CEIC!K153)</f>
        <v>18.818362332985561</v>
      </c>
      <c r="I138" s="58">
        <f>IF(CEIC!L153="","",CEIC!L153)</f>
        <v>-44.650961746271875</v>
      </c>
      <c r="J138" s="58">
        <f>IF(CEIC!M153="","",CEIC!M153)</f>
        <v>2.4970726408306554</v>
      </c>
      <c r="K138" s="58">
        <f>IF(CEIC!N153="","",CEIC!N153)</f>
        <v>-5.2813430322218036</v>
      </c>
      <c r="L138" s="58">
        <f>IF(CEIC!O153="","",CEIC!O153)</f>
        <v>-4.5478882936236786</v>
      </c>
      <c r="M138" s="58">
        <f>IF(CEIC!P153="","",CEIC!P153)</f>
        <v>-12.55408184977658</v>
      </c>
      <c r="N138" s="58">
        <f>IF(CEIC!Q153="","",CEIC!Q153)</f>
        <v>-8.9539007092198588</v>
      </c>
      <c r="O138" s="59"/>
      <c r="Q138" s="58">
        <f t="shared" ca="1" si="126"/>
        <v>1.2399220035673406</v>
      </c>
      <c r="R138" s="58">
        <f t="shared" ca="1" si="127"/>
        <v>0.41342573299869134</v>
      </c>
      <c r="S138" s="58">
        <f t="shared" ca="1" si="128"/>
        <v>0.52128388104746426</v>
      </c>
      <c r="T138" s="58">
        <f t="shared" ca="1" si="129"/>
        <v>0.36501686973797565</v>
      </c>
      <c r="U138" s="58">
        <f t="shared" ca="1" si="130"/>
        <v>0.21952717091299925</v>
      </c>
      <c r="V138" s="58">
        <f t="shared" ca="1" si="131"/>
        <v>0.75203659394606748</v>
      </c>
      <c r="W138" s="58">
        <f t="shared" ca="1" si="132"/>
        <v>0.75642763158590098</v>
      </c>
      <c r="X138" s="58">
        <f t="shared" ca="1" si="120"/>
        <v>-0.24065021723260679</v>
      </c>
      <c r="Y138" s="58">
        <f t="shared" ca="1" si="133"/>
        <v>-0.31569037600911559</v>
      </c>
      <c r="Z138" s="58">
        <f t="shared" ca="1" si="134"/>
        <v>-0.44328792806405926</v>
      </c>
      <c r="AA138" s="58">
        <f t="shared" ca="1" si="135"/>
        <v>-0.22359013577952103</v>
      </c>
      <c r="AB138" s="58">
        <f t="shared" ca="1" si="121"/>
        <v>-1.8395424256176516</v>
      </c>
      <c r="AC138" s="58">
        <f t="shared" ca="1" si="122"/>
        <v>-1.0472332550238705</v>
      </c>
      <c r="AD138" s="60"/>
      <c r="AE138" s="57">
        <v>42401</v>
      </c>
      <c r="AF138" s="58">
        <f t="shared" ca="1" si="136"/>
        <v>0.53775387486063264</v>
      </c>
      <c r="AG138" s="58">
        <f t="shared" ca="1" si="137"/>
        <v>0.25655428995014146</v>
      </c>
      <c r="AH138" s="58">
        <f t="shared" ca="1" si="138"/>
        <v>0.13866400766868595</v>
      </c>
      <c r="AI138" s="58">
        <f t="shared" ca="1" si="139"/>
        <v>-6.5084980425951788E-2</v>
      </c>
      <c r="AJ138" s="58">
        <f t="shared" ca="1" si="140"/>
        <v>0.13327368444559418</v>
      </c>
      <c r="AK138" s="58">
        <f t="shared" ca="1" si="141"/>
        <v>4.9558173553503337E-2</v>
      </c>
      <c r="AL138" s="58">
        <f t="shared" ca="1" si="142"/>
        <v>0.70120297687442568</v>
      </c>
      <c r="AM138" s="58">
        <f t="shared" ca="1" si="123"/>
        <v>4.6187193419292089E-2</v>
      </c>
      <c r="AN138" s="58">
        <f t="shared" ca="1" si="143"/>
        <v>-0.46173740481066311</v>
      </c>
      <c r="AO138" s="58">
        <f t="shared" ca="1" si="144"/>
        <v>-0.86340258114780288</v>
      </c>
      <c r="AP138" s="58">
        <f t="shared" ca="1" si="145"/>
        <v>-0.31495538423973979</v>
      </c>
      <c r="AQ138" s="58">
        <f t="shared" ca="1" si="124"/>
        <v>-1.4616046624946797</v>
      </c>
      <c r="AR138" s="58">
        <f t="shared" ca="1" si="125"/>
        <v>-0.93939843125949418</v>
      </c>
    </row>
    <row r="139" spans="1:44" x14ac:dyDescent="0.3">
      <c r="A139" s="57">
        <v>42430</v>
      </c>
      <c r="B139" s="58">
        <f>IF(CEIC!E154="","",CEIC!E154)</f>
        <v>5.193734542456717</v>
      </c>
      <c r="C139" s="58">
        <f>IF(CEIC!F154="","",CEIC!F154)</f>
        <v>9.227091524309218</v>
      </c>
      <c r="D139" s="58">
        <f>IF(CEIC!G154="","",CEIC!G154)</f>
        <v>16.404060503671889</v>
      </c>
      <c r="E139" s="58">
        <f>IF(CEIC!H154="","",CEIC!H154)</f>
        <v>8.9322693817419392</v>
      </c>
      <c r="F139" s="58">
        <f>IF(CEIC!I154="","",CEIC!I154)</f>
        <v>10.634286853913721</v>
      </c>
      <c r="G139" s="58">
        <f>IF(CEIC!J154="","",CEIC!J154)</f>
        <v>10.96517333786827</v>
      </c>
      <c r="H139" s="58">
        <f>IF(CEIC!K154="","",CEIC!K154)</f>
        <v>20.724281593846811</v>
      </c>
      <c r="I139" s="58">
        <f>IF(CEIC!L154="","",CEIC!L154)</f>
        <v>73.6623963828184</v>
      </c>
      <c r="J139" s="58">
        <f>IF(CEIC!M154="","",CEIC!M154)</f>
        <v>23.73059508408797</v>
      </c>
      <c r="K139" s="58">
        <f>IF(CEIC!N154="","",CEIC!N154)</f>
        <v>-4.6701637886893463</v>
      </c>
      <c r="L139" s="58">
        <f>IF(CEIC!O154="","",CEIC!O154)</f>
        <v>-22.914853663166674</v>
      </c>
      <c r="M139" s="58">
        <f>IF(CEIC!P154="","",CEIC!P154)</f>
        <v>-8.214107765677273</v>
      </c>
      <c r="N139" s="58">
        <f>IF(CEIC!Q154="","",CEIC!Q154)</f>
        <v>0.49580472921434016</v>
      </c>
      <c r="O139" s="59"/>
      <c r="Q139" s="58">
        <f t="shared" ca="1" si="126"/>
        <v>0.65877132229497637</v>
      </c>
      <c r="R139" s="58">
        <f t="shared" ca="1" si="127"/>
        <v>0.6907295835367061</v>
      </c>
      <c r="S139" s="58">
        <f t="shared" ca="1" si="128"/>
        <v>0.34823688178834533</v>
      </c>
      <c r="T139" s="58">
        <f t="shared" ca="1" si="129"/>
        <v>0.49670955212673118</v>
      </c>
      <c r="U139" s="58">
        <f t="shared" ca="1" si="130"/>
        <v>8.1583433803824629E-2</v>
      </c>
      <c r="V139" s="58">
        <f t="shared" ca="1" si="131"/>
        <v>0.66096925949582763</v>
      </c>
      <c r="W139" s="58">
        <f t="shared" ca="1" si="132"/>
        <v>0.82301530550945246</v>
      </c>
      <c r="X139" s="58">
        <f t="shared" ca="1" si="120"/>
        <v>-0.12941229758207043</v>
      </c>
      <c r="Y139" s="58">
        <f t="shared" ca="1" si="133"/>
        <v>0.4380546793464119</v>
      </c>
      <c r="Z139" s="58">
        <f t="shared" ca="1" si="134"/>
        <v>-0.39599054480865481</v>
      </c>
      <c r="AA139" s="58">
        <f t="shared" ca="1" si="135"/>
        <v>-1.2429746205113041</v>
      </c>
      <c r="AB139" s="58">
        <f t="shared" ca="1" si="121"/>
        <v>-1.4111688782524008</v>
      </c>
      <c r="AC139" s="58">
        <f t="shared" ca="1" si="122"/>
        <v>-0.4377820680541572</v>
      </c>
      <c r="AD139" s="60"/>
      <c r="AE139" s="57">
        <v>42430</v>
      </c>
      <c r="AF139" s="58">
        <f t="shared" ca="1" si="136"/>
        <v>0.73893212692191612</v>
      </c>
      <c r="AG139" s="58">
        <f t="shared" ca="1" si="137"/>
        <v>0.35817636156072702</v>
      </c>
      <c r="AH139" s="58">
        <f t="shared" ca="1" si="138"/>
        <v>0.32352650466631433</v>
      </c>
      <c r="AI139" s="58">
        <f t="shared" ca="1" si="139"/>
        <v>0.26975624892325734</v>
      </c>
      <c r="AJ139" s="58">
        <f t="shared" ca="1" si="140"/>
        <v>0.14627183476497094</v>
      </c>
      <c r="AK139" s="58">
        <f t="shared" ca="1" si="141"/>
        <v>0.4684028347104961</v>
      </c>
      <c r="AL139" s="58">
        <f t="shared" ca="1" si="142"/>
        <v>0.78469150962499656</v>
      </c>
      <c r="AM139" s="58">
        <f t="shared" ca="1" si="123"/>
        <v>-9.5989183854656712E-3</v>
      </c>
      <c r="AN139" s="58">
        <f t="shared" ca="1" si="143"/>
        <v>-9.4885581396520091E-2</v>
      </c>
      <c r="AO139" s="58">
        <f t="shared" ca="1" si="144"/>
        <v>-0.63108595292160274</v>
      </c>
      <c r="AP139" s="58">
        <f t="shared" ca="1" si="145"/>
        <v>-0.67413033624032792</v>
      </c>
      <c r="AQ139" s="58">
        <f t="shared" ca="1" si="124"/>
        <v>-1.670901910411029</v>
      </c>
      <c r="AR139" s="58">
        <f t="shared" ca="1" si="125"/>
        <v>-0.91300205338538698</v>
      </c>
    </row>
    <row r="140" spans="1:44" x14ac:dyDescent="0.3">
      <c r="A140" s="57">
        <v>42461</v>
      </c>
      <c r="B140" s="58">
        <f>IF(CEIC!E155="","",CEIC!E155)</f>
        <v>5.9645852749301076</v>
      </c>
      <c r="C140" s="58">
        <f>IF(CEIC!F155="","",CEIC!F155)</f>
        <v>10.204423904738832</v>
      </c>
      <c r="D140" s="58">
        <f>IF(CEIC!G155="","",CEIC!G155)</f>
        <v>36.757743716135813</v>
      </c>
      <c r="E140" s="58">
        <f>IF(CEIC!H155="","",CEIC!H155)</f>
        <v>11.009536243401261</v>
      </c>
      <c r="F140" s="58">
        <f>IF(CEIC!I155="","",CEIC!I155)</f>
        <v>9.9849729544268175</v>
      </c>
      <c r="G140" s="58">
        <f>IF(CEIC!J155="","",CEIC!J155)</f>
        <v>9.3163894074611626</v>
      </c>
      <c r="H140" s="58">
        <f>IF(CEIC!K155="","",CEIC!K155)</f>
        <v>14.805430548727452</v>
      </c>
      <c r="I140" s="58">
        <f>IF(CEIC!L155="","",CEIC!L155)</f>
        <v>97.020075282308653</v>
      </c>
      <c r="J140" s="58">
        <f>IF(CEIC!M155="","",CEIC!M155)</f>
        <v>12.458039384637477</v>
      </c>
      <c r="K140" s="58">
        <f>IF(CEIC!N155="","",CEIC!N155)</f>
        <v>-5.7538471029212008</v>
      </c>
      <c r="L140" s="58">
        <f>IF(CEIC!O155="","",CEIC!O155)</f>
        <v>-23.330775644715949</v>
      </c>
      <c r="M140" s="58">
        <f>IF(CEIC!P155="","",CEIC!P155)</f>
        <v>-0.79926221948970178</v>
      </c>
      <c r="N140" s="58">
        <f>IF(CEIC!Q155="","",CEIC!Q155)</f>
        <v>-1.9251774986346257</v>
      </c>
      <c r="O140" s="59"/>
      <c r="Q140" s="58">
        <f t="shared" ca="1" si="126"/>
        <v>0.88336586357720193</v>
      </c>
      <c r="R140" s="58">
        <f t="shared" ca="1" si="127"/>
        <v>0.76216905507545318</v>
      </c>
      <c r="S140" s="58">
        <f t="shared" ca="1" si="128"/>
        <v>1.325605165057246</v>
      </c>
      <c r="T140" s="58">
        <f t="shared" ca="1" si="129"/>
        <v>0.6336416786780471</v>
      </c>
      <c r="U140" s="58">
        <f t="shared" ca="1" si="130"/>
        <v>-0.11451443527365603</v>
      </c>
      <c r="V140" s="58">
        <f t="shared" ca="1" si="131"/>
        <v>0.39703180797153614</v>
      </c>
      <c r="W140" s="58">
        <f t="shared" ca="1" si="132"/>
        <v>0.61622662799937644</v>
      </c>
      <c r="X140" s="58">
        <f t="shared" ca="1" si="120"/>
        <v>-0.1074514670407752</v>
      </c>
      <c r="Y140" s="58">
        <f t="shared" ca="1" si="133"/>
        <v>3.7902837258681585E-2</v>
      </c>
      <c r="Z140" s="58">
        <f t="shared" ca="1" si="134"/>
        <v>-0.47985364320916346</v>
      </c>
      <c r="AA140" s="58">
        <f t="shared" ca="1" si="135"/>
        <v>-1.2660586959870113</v>
      </c>
      <c r="AB140" s="58">
        <f t="shared" ca="1" si="121"/>
        <v>-0.67929268999977011</v>
      </c>
      <c r="AC140" s="58">
        <f t="shared" ca="1" si="122"/>
        <v>-0.59392137863986538</v>
      </c>
      <c r="AD140" s="60"/>
      <c r="AE140" s="57">
        <v>42461</v>
      </c>
      <c r="AF140" s="58">
        <f t="shared" ca="1" si="136"/>
        <v>0.92735306314650623</v>
      </c>
      <c r="AG140" s="58">
        <f t="shared" ca="1" si="137"/>
        <v>0.62210812387028358</v>
      </c>
      <c r="AH140" s="58">
        <f t="shared" ca="1" si="138"/>
        <v>0.73170864263101854</v>
      </c>
      <c r="AI140" s="58">
        <f t="shared" ca="1" si="139"/>
        <v>0.49845603351425133</v>
      </c>
      <c r="AJ140" s="58">
        <f t="shared" ca="1" si="140"/>
        <v>6.2198723147722623E-2</v>
      </c>
      <c r="AK140" s="58">
        <f t="shared" ca="1" si="141"/>
        <v>0.60334588713781034</v>
      </c>
      <c r="AL140" s="58">
        <f t="shared" ca="1" si="142"/>
        <v>0.73188985503157655</v>
      </c>
      <c r="AM140" s="58">
        <f t="shared" ca="1" si="123"/>
        <v>-0.15917132728515079</v>
      </c>
      <c r="AN140" s="58">
        <f t="shared" ca="1" si="143"/>
        <v>5.3422380198659303E-2</v>
      </c>
      <c r="AO140" s="58">
        <f t="shared" ca="1" si="144"/>
        <v>-0.4397107053606259</v>
      </c>
      <c r="AP140" s="58">
        <f t="shared" ca="1" si="145"/>
        <v>-0.91087448409261207</v>
      </c>
      <c r="AQ140" s="58">
        <f t="shared" ca="1" si="124"/>
        <v>-1.3100013312899408</v>
      </c>
      <c r="AR140" s="58">
        <f t="shared" ca="1" si="125"/>
        <v>-0.69297890057263112</v>
      </c>
    </row>
    <row r="141" spans="1:44" x14ac:dyDescent="0.3">
      <c r="A141" s="57">
        <v>42491</v>
      </c>
      <c r="B141" s="58">
        <f>IF(CEIC!E156="","",CEIC!E156)</f>
        <v>7.3451327433628295</v>
      </c>
      <c r="C141" s="58">
        <f>IF(CEIC!F156="","",CEIC!F156)</f>
        <v>5.1634108296813492</v>
      </c>
      <c r="D141" s="58">
        <f>IF(CEIC!G156="","",CEIC!G156)</f>
        <v>26.698949441891006</v>
      </c>
      <c r="E141" s="58">
        <f>IF(CEIC!H156="","",CEIC!H156)</f>
        <v>2.4611034252622654</v>
      </c>
      <c r="F141" s="58">
        <f>IF(CEIC!I156="","",CEIC!I156)</f>
        <v>9.4101406938715773</v>
      </c>
      <c r="G141" s="58">
        <f>IF(CEIC!J156="","",CEIC!J156)</f>
        <v>3.4512786617739066</v>
      </c>
      <c r="H141" s="58">
        <f>IF(CEIC!K156="","",CEIC!K156)</f>
        <v>15.110176560544975</v>
      </c>
      <c r="I141" s="58">
        <f>IF(CEIC!L156="","",CEIC!L156)</f>
        <v>106.11547659719851</v>
      </c>
      <c r="J141" s="58">
        <f>IF(CEIC!M156="","",CEIC!M156)</f>
        <v>30.016710871264962</v>
      </c>
      <c r="K141" s="58">
        <f>IF(CEIC!N156="","",CEIC!N156)</f>
        <v>-0.54175287230180702</v>
      </c>
      <c r="L141" s="58">
        <f>IF(CEIC!O156="","",CEIC!O156)</f>
        <v>-13.860641716144992</v>
      </c>
      <c r="M141" s="58">
        <f>IF(CEIC!P156="","",CEIC!P156)</f>
        <v>13.356914266464544</v>
      </c>
      <c r="N141" s="58">
        <f>IF(CEIC!Q156="","",CEIC!Q156)</f>
        <v>25.387780943336498</v>
      </c>
      <c r="O141" s="59"/>
      <c r="Q141" s="58">
        <f t="shared" ca="1" si="126"/>
        <v>1.2856012281283904</v>
      </c>
      <c r="R141" s="58">
        <f t="shared" ca="1" si="127"/>
        <v>0.39368918342348042</v>
      </c>
      <c r="S141" s="58">
        <f t="shared" ca="1" si="128"/>
        <v>0.84258956591726208</v>
      </c>
      <c r="T141" s="58">
        <f t="shared" ca="1" si="129"/>
        <v>7.0134357556199914E-2</v>
      </c>
      <c r="U141" s="58">
        <f t="shared" ca="1" si="130"/>
        <v>-0.28811826765880783</v>
      </c>
      <c r="V141" s="58">
        <f t="shared" ca="1" si="131"/>
        <v>-0.5418555468695575</v>
      </c>
      <c r="W141" s="58">
        <f t="shared" ca="1" si="132"/>
        <v>0.62687363098692073</v>
      </c>
      <c r="X141" s="58">
        <f t="shared" ca="1" si="120"/>
        <v>-9.8899993761222188E-2</v>
      </c>
      <c r="Y141" s="58">
        <f t="shared" ca="1" si="133"/>
        <v>0.66119847023832612</v>
      </c>
      <c r="Z141" s="58">
        <f t="shared" ca="1" si="134"/>
        <v>-7.6504836786884814E-2</v>
      </c>
      <c r="AA141" s="58">
        <f t="shared" ca="1" si="135"/>
        <v>-0.74045703012197206</v>
      </c>
      <c r="AB141" s="58">
        <f t="shared" ca="1" si="121"/>
        <v>0.71798098512064001</v>
      </c>
      <c r="AC141" s="58">
        <f t="shared" ca="1" si="122"/>
        <v>1.1676060097600796</v>
      </c>
      <c r="AD141" s="60"/>
      <c r="AE141" s="57">
        <v>42491</v>
      </c>
      <c r="AF141" s="58">
        <f t="shared" ca="1" si="136"/>
        <v>0.94257947133352304</v>
      </c>
      <c r="AG141" s="58">
        <f t="shared" ca="1" si="137"/>
        <v>0.61552927401187996</v>
      </c>
      <c r="AH141" s="58">
        <f t="shared" ca="1" si="138"/>
        <v>0.83881053758761792</v>
      </c>
      <c r="AI141" s="58">
        <f t="shared" ca="1" si="139"/>
        <v>0.40016186278699273</v>
      </c>
      <c r="AJ141" s="58">
        <f t="shared" ca="1" si="140"/>
        <v>-0.10701642304287974</v>
      </c>
      <c r="AK141" s="58">
        <f t="shared" ca="1" si="141"/>
        <v>0.1720485068659354</v>
      </c>
      <c r="AL141" s="58">
        <f t="shared" ca="1" si="142"/>
        <v>0.68870518816524984</v>
      </c>
      <c r="AM141" s="58">
        <f t="shared" ca="1" si="123"/>
        <v>-0.11192125279468927</v>
      </c>
      <c r="AN141" s="58">
        <f t="shared" ca="1" si="143"/>
        <v>0.37905199561447317</v>
      </c>
      <c r="AO141" s="58">
        <f t="shared" ca="1" si="144"/>
        <v>-0.317449674934901</v>
      </c>
      <c r="AP141" s="58">
        <f t="shared" ca="1" si="145"/>
        <v>-1.0831634488734292</v>
      </c>
      <c r="AQ141" s="58">
        <f t="shared" ca="1" si="124"/>
        <v>-0.45749352771051033</v>
      </c>
      <c r="AR141" s="58">
        <f t="shared" ca="1" si="125"/>
        <v>4.530085435535236E-2</v>
      </c>
    </row>
    <row r="142" spans="1:44" x14ac:dyDescent="0.3">
      <c r="A142" s="57">
        <v>42522</v>
      </c>
      <c r="B142" s="58">
        <f>IF(CEIC!E157="","",CEIC!E157)</f>
        <v>8.0324909747292477</v>
      </c>
      <c r="C142" s="58">
        <f>IF(CEIC!F157="","",CEIC!F157)</f>
        <v>7.5512493546521329</v>
      </c>
      <c r="D142" s="58">
        <f>IF(CEIC!G157="","",CEIC!G157)</f>
        <v>17.484302147181872</v>
      </c>
      <c r="E142" s="58">
        <f>IF(CEIC!H157="","",CEIC!H157)</f>
        <v>3.2567360982840574</v>
      </c>
      <c r="F142" s="58">
        <f>IF(CEIC!I157="","",CEIC!I157)</f>
        <v>8.9734620887081551</v>
      </c>
      <c r="G142" s="58">
        <f>IF(CEIC!J157="","",CEIC!J157)</f>
        <v>6.7593653445654365</v>
      </c>
      <c r="H142" s="58">
        <f>IF(CEIC!K157="","",CEIC!K157)</f>
        <v>7.3569438143995853</v>
      </c>
      <c r="I142" s="58">
        <f>IF(CEIC!L157="","",CEIC!L157)</f>
        <v>74.227558939815495</v>
      </c>
      <c r="J142" s="58">
        <f>IF(CEIC!M157="","",CEIC!M157)</f>
        <v>43.57506234413966</v>
      </c>
      <c r="K142" s="58">
        <f>IF(CEIC!N157="","",CEIC!N157)</f>
        <v>1.4865841858749635</v>
      </c>
      <c r="L142" s="58">
        <f>IF(CEIC!O157="","",CEIC!O157)</f>
        <v>-7.8101215916174498</v>
      </c>
      <c r="M142" s="58">
        <f>IF(CEIC!P157="","",CEIC!P157)</f>
        <v>4.3634939287113195</v>
      </c>
      <c r="N142" s="58">
        <f>IF(CEIC!Q157="","",CEIC!Q157)</f>
        <v>11.526189843126829</v>
      </c>
      <c r="O142" s="59"/>
      <c r="Q142" s="58">
        <f t="shared" ca="1" si="126"/>
        <v>1.4858694514911173</v>
      </c>
      <c r="R142" s="58">
        <f t="shared" ca="1" si="127"/>
        <v>0.56823156609659764</v>
      </c>
      <c r="S142" s="58">
        <f t="shared" ca="1" si="128"/>
        <v>0.40010925838043032</v>
      </c>
      <c r="T142" s="58">
        <f t="shared" ca="1" si="129"/>
        <v>0.12258196353377485</v>
      </c>
      <c r="U142" s="58">
        <f t="shared" ca="1" si="130"/>
        <v>-0.41999861707369163</v>
      </c>
      <c r="V142" s="58">
        <f t="shared" ca="1" si="131"/>
        <v>-1.2296790033629247E-2</v>
      </c>
      <c r="W142" s="58">
        <f t="shared" ca="1" si="132"/>
        <v>0.35599660877747119</v>
      </c>
      <c r="X142" s="58">
        <f t="shared" ca="1" si="120"/>
        <v>-0.12888093317741767</v>
      </c>
      <c r="Y142" s="58">
        <f t="shared" ca="1" si="133"/>
        <v>1.1424912189455403</v>
      </c>
      <c r="Z142" s="58">
        <f t="shared" ca="1" si="134"/>
        <v>8.0462266116097816E-2</v>
      </c>
      <c r="AA142" s="58">
        <f t="shared" ca="1" si="135"/>
        <v>-0.40464726430575559</v>
      </c>
      <c r="AB142" s="58">
        <f t="shared" ca="1" si="121"/>
        <v>-0.16970712047081948</v>
      </c>
      <c r="AC142" s="58">
        <f t="shared" ca="1" si="122"/>
        <v>0.2736137891188179</v>
      </c>
      <c r="AD142" s="60"/>
      <c r="AE142" s="57">
        <v>42522</v>
      </c>
      <c r="AF142" s="58">
        <f t="shared" ca="1" si="136"/>
        <v>1.2182788477322364</v>
      </c>
      <c r="AG142" s="58">
        <f t="shared" ca="1" si="137"/>
        <v>0.57469660153184376</v>
      </c>
      <c r="AH142" s="58">
        <f t="shared" ca="1" si="138"/>
        <v>0.85610132978497955</v>
      </c>
      <c r="AI142" s="58">
        <f t="shared" ca="1" si="139"/>
        <v>0.27545266658934059</v>
      </c>
      <c r="AJ142" s="58">
        <f t="shared" ca="1" si="140"/>
        <v>-0.2742104400020518</v>
      </c>
      <c r="AK142" s="58">
        <f t="shared" ca="1" si="141"/>
        <v>-5.2373509643883535E-2</v>
      </c>
      <c r="AL142" s="58">
        <f t="shared" ca="1" si="142"/>
        <v>0.53303228925458945</v>
      </c>
      <c r="AM142" s="58">
        <f t="shared" ca="1" si="123"/>
        <v>-0.11174413132647169</v>
      </c>
      <c r="AN142" s="58">
        <f t="shared" ca="1" si="143"/>
        <v>0.61386417548084937</v>
      </c>
      <c r="AO142" s="58">
        <f t="shared" ca="1" si="144"/>
        <v>-0.15863207129331683</v>
      </c>
      <c r="AP142" s="58">
        <f t="shared" ca="1" si="145"/>
        <v>-0.80372099680491305</v>
      </c>
      <c r="AQ142" s="58">
        <f t="shared" ca="1" si="124"/>
        <v>-4.3672941783316523E-2</v>
      </c>
      <c r="AR142" s="58">
        <f t="shared" ca="1" si="125"/>
        <v>0.28243280674634402</v>
      </c>
    </row>
    <row r="143" spans="1:44" x14ac:dyDescent="0.3">
      <c r="A143" s="57">
        <v>42552</v>
      </c>
      <c r="B143" s="58">
        <f>IF(CEIC!E158="","",CEIC!E158)</f>
        <v>4.4722719141323797</v>
      </c>
      <c r="C143" s="58">
        <f>IF(CEIC!F158="","",CEIC!F158)</f>
        <v>13.90473019403926</v>
      </c>
      <c r="D143" s="58">
        <f>IF(CEIC!G158="","",CEIC!G158)</f>
        <v>15.217647289712289</v>
      </c>
      <c r="E143" s="58">
        <f>IF(CEIC!H158="","",CEIC!H158)</f>
        <v>5.4445762405637037</v>
      </c>
      <c r="F143" s="58">
        <f>IF(CEIC!I158="","",CEIC!I158)</f>
        <v>9.1671034152573885</v>
      </c>
      <c r="G143" s="58">
        <f>IF(CEIC!J158="","",CEIC!J158)</f>
        <v>16.792477754276064</v>
      </c>
      <c r="H143" s="58">
        <f>IF(CEIC!K158="","",CEIC!K158)</f>
        <v>2.0539722738410435</v>
      </c>
      <c r="I143" s="58">
        <f>IF(CEIC!L158="","",CEIC!L158)</f>
        <v>-82.332155477031804</v>
      </c>
      <c r="J143" s="58">
        <f>IF(CEIC!M158="","",CEIC!M158)</f>
        <v>-17.689834729454379</v>
      </c>
      <c r="K143" s="58">
        <f>IF(CEIC!N158="","",CEIC!N158)</f>
        <v>-6.824965657983725</v>
      </c>
      <c r="L143" s="58">
        <f>IF(CEIC!O158="","",CEIC!O158)</f>
        <v>-19.429253692645119</v>
      </c>
      <c r="M143" s="58">
        <f>IF(CEIC!P158="","",CEIC!P158)</f>
        <v>-4.5644703421485131</v>
      </c>
      <c r="N143" s="58">
        <f>IF(CEIC!Q158="","",CEIC!Q158)</f>
        <v>-1.2396694214876034</v>
      </c>
      <c r="O143" s="59"/>
      <c r="Q143" s="58">
        <f t="shared" ca="1" si="126"/>
        <v>0.44856646520045879</v>
      </c>
      <c r="R143" s="58">
        <f t="shared" ca="1" si="127"/>
        <v>1.0326480969372642</v>
      </c>
      <c r="S143" s="58">
        <f t="shared" ca="1" si="128"/>
        <v>0.29126622767768512</v>
      </c>
      <c r="T143" s="58">
        <f t="shared" ca="1" si="129"/>
        <v>0.26680301127983885</v>
      </c>
      <c r="U143" s="58">
        <f t="shared" ca="1" si="130"/>
        <v>-0.36151742403031506</v>
      </c>
      <c r="V143" s="58">
        <f t="shared" ca="1" si="131"/>
        <v>1.5938045743955531</v>
      </c>
      <c r="W143" s="58">
        <f t="shared" ca="1" si="132"/>
        <v>0.1707250985829521</v>
      </c>
      <c r="X143" s="58">
        <f t="shared" ca="1" si="120"/>
        <v>-0.27607798013986179</v>
      </c>
      <c r="Y143" s="58">
        <f t="shared" ca="1" si="133"/>
        <v>-1.0322828139305098</v>
      </c>
      <c r="Z143" s="58">
        <f t="shared" ca="1" si="134"/>
        <v>-0.56274439145833377</v>
      </c>
      <c r="AA143" s="58">
        <f t="shared" ca="1" si="135"/>
        <v>-1.0495204238902733</v>
      </c>
      <c r="AB143" s="58">
        <f t="shared" ca="1" si="121"/>
        <v>-1.0509344391938893</v>
      </c>
      <c r="AC143" s="58">
        <f t="shared" ca="1" si="122"/>
        <v>-0.54971008401100285</v>
      </c>
      <c r="AD143" s="60"/>
      <c r="AE143" s="57">
        <v>42552</v>
      </c>
      <c r="AF143" s="58">
        <f t="shared" ca="1" si="136"/>
        <v>1.0733457149399888</v>
      </c>
      <c r="AG143" s="58">
        <f t="shared" ca="1" si="137"/>
        <v>0.66485628215244741</v>
      </c>
      <c r="AH143" s="58">
        <f t="shared" ca="1" si="138"/>
        <v>0.51132168399179256</v>
      </c>
      <c r="AI143" s="58">
        <f t="shared" ca="1" si="139"/>
        <v>0.15317311078993787</v>
      </c>
      <c r="AJ143" s="58">
        <f t="shared" ca="1" si="140"/>
        <v>-0.35654476958760489</v>
      </c>
      <c r="AK143" s="58">
        <f t="shared" ca="1" si="141"/>
        <v>0.34655074583078882</v>
      </c>
      <c r="AL143" s="58">
        <f t="shared" ca="1" si="142"/>
        <v>0.38453177944911471</v>
      </c>
      <c r="AM143" s="58">
        <f t="shared" ca="1" si="123"/>
        <v>-0.16795296902616721</v>
      </c>
      <c r="AN143" s="58">
        <f t="shared" ca="1" si="143"/>
        <v>0.25713562508445215</v>
      </c>
      <c r="AO143" s="58">
        <f t="shared" ca="1" si="144"/>
        <v>-0.18626232070970694</v>
      </c>
      <c r="AP143" s="58">
        <f t="shared" ca="1" si="145"/>
        <v>-0.73154157277266696</v>
      </c>
      <c r="AQ143" s="58">
        <f t="shared" ca="1" si="124"/>
        <v>-0.16755352484802291</v>
      </c>
      <c r="AR143" s="58">
        <f t="shared" ca="1" si="125"/>
        <v>0.2971699049559649</v>
      </c>
    </row>
    <row r="144" spans="1:44" x14ac:dyDescent="0.3">
      <c r="A144" s="57">
        <v>42583</v>
      </c>
      <c r="B144" s="58">
        <f>IF(CEIC!E159="","",CEIC!E159)</f>
        <v>4.0178571428571432</v>
      </c>
      <c r="C144" s="58">
        <f>IF(CEIC!F159="","",CEIC!F159)</f>
        <v>18.834729789322445</v>
      </c>
      <c r="D144" s="58">
        <f>IF(CEIC!G159="","",CEIC!G159)</f>
        <v>30.727492938571093</v>
      </c>
      <c r="E144" s="58">
        <f>IF(CEIC!H159="","",CEIC!H159)</f>
        <v>12.475362872421696</v>
      </c>
      <c r="F144" s="58">
        <f>IF(CEIC!I159="","",CEIC!I159)</f>
        <v>9.0305430044418422</v>
      </c>
      <c r="G144" s="58">
        <f>IF(CEIC!J159="","",CEIC!J159)</f>
        <v>8.7798050971011445</v>
      </c>
      <c r="H144" s="58">
        <f>IF(CEIC!K159="","",CEIC!K159)</f>
        <v>2.4472915990917934</v>
      </c>
      <c r="I144" s="58">
        <f>IF(CEIC!L159="","",CEIC!L159)</f>
        <v>321.34637514384349</v>
      </c>
      <c r="J144" s="58">
        <f>IF(CEIC!M159="","",CEIC!M159)</f>
        <v>1.6340672851234972</v>
      </c>
      <c r="K144" s="58">
        <f>IF(CEIC!N159="","",CEIC!N159)</f>
        <v>6.6765472827327643E-2</v>
      </c>
      <c r="L144" s="58">
        <f>IF(CEIC!O159="","",CEIC!O159)</f>
        <v>-13.767780149279233</v>
      </c>
      <c r="M144" s="58">
        <f>IF(CEIC!P159="","",CEIC!P159)</f>
        <v>-1.4653902798232694</v>
      </c>
      <c r="N144" s="58">
        <f>IF(CEIC!Q159="","",CEIC!Q159)</f>
        <v>3.6150778335263087</v>
      </c>
      <c r="O144" s="59"/>
      <c r="Q144" s="58">
        <f t="shared" ca="1" si="126"/>
        <v>0.31616848877387194</v>
      </c>
      <c r="R144" s="58">
        <f t="shared" ca="1" si="127"/>
        <v>1.3930132836697964</v>
      </c>
      <c r="S144" s="58">
        <f t="shared" ca="1" si="128"/>
        <v>1.0360371400159487</v>
      </c>
      <c r="T144" s="58">
        <f t="shared" ca="1" si="129"/>
        <v>0.73026804920945831</v>
      </c>
      <c r="U144" s="58">
        <f t="shared" ca="1" si="130"/>
        <v>-0.40275973469459503</v>
      </c>
      <c r="V144" s="58">
        <f t="shared" ca="1" si="131"/>
        <v>0.31113535253399832</v>
      </c>
      <c r="W144" s="58">
        <f t="shared" ca="1" si="132"/>
        <v>0.18446661403717615</v>
      </c>
      <c r="X144" s="58">
        <f t="shared" ca="1" si="120"/>
        <v>0.10345955191849546</v>
      </c>
      <c r="Y144" s="58">
        <f t="shared" ca="1" si="133"/>
        <v>-0.34632523752810818</v>
      </c>
      <c r="Z144" s="58">
        <f t="shared" ca="1" si="134"/>
        <v>-2.9413372716265249E-2</v>
      </c>
      <c r="AA144" s="58">
        <f t="shared" ca="1" si="135"/>
        <v>-0.73530312262630004</v>
      </c>
      <c r="AB144" s="58">
        <f t="shared" ca="1" si="121"/>
        <v>-0.74504230847101605</v>
      </c>
      <c r="AC144" s="58">
        <f t="shared" ca="1" si="122"/>
        <v>-0.23660704643140582</v>
      </c>
      <c r="AD144" s="60"/>
      <c r="AE144" s="57">
        <v>42583</v>
      </c>
      <c r="AF144" s="58">
        <f t="shared" ca="1" si="136"/>
        <v>0.75020146848848268</v>
      </c>
      <c r="AG144" s="58">
        <f t="shared" ca="1" si="137"/>
        <v>0.99796431556788612</v>
      </c>
      <c r="AH144" s="58">
        <f t="shared" ca="1" si="138"/>
        <v>0.57580420869135474</v>
      </c>
      <c r="AI144" s="58">
        <f t="shared" ca="1" si="139"/>
        <v>0.37321767467435735</v>
      </c>
      <c r="AJ144" s="58">
        <f t="shared" ca="1" si="140"/>
        <v>-0.39475859193286728</v>
      </c>
      <c r="AK144" s="58">
        <f t="shared" ca="1" si="141"/>
        <v>0.63088104563197411</v>
      </c>
      <c r="AL144" s="58">
        <f t="shared" ca="1" si="142"/>
        <v>0.23706277379919982</v>
      </c>
      <c r="AM144" s="58">
        <f t="shared" ca="1" si="123"/>
        <v>-0.100499787132928</v>
      </c>
      <c r="AN144" s="58">
        <f t="shared" ca="1" si="143"/>
        <v>-7.8705610837692563E-2</v>
      </c>
      <c r="AO144" s="58">
        <f t="shared" ca="1" si="144"/>
        <v>-0.17056516601950042</v>
      </c>
      <c r="AP144" s="58">
        <f t="shared" ca="1" si="145"/>
        <v>-0.72982360360744314</v>
      </c>
      <c r="AQ144" s="58">
        <f t="shared" ca="1" si="124"/>
        <v>-0.65522795604524164</v>
      </c>
      <c r="AR144" s="58">
        <f t="shared" ca="1" si="125"/>
        <v>-0.17090111377453024</v>
      </c>
    </row>
    <row r="145" spans="1:44" x14ac:dyDescent="0.3">
      <c r="A145" s="57">
        <v>42614</v>
      </c>
      <c r="B145" s="58">
        <f>IF(CEIC!E160="","",CEIC!E160)</f>
        <v>4.9733570159857985</v>
      </c>
      <c r="C145" s="58">
        <f>IF(CEIC!F160="","",CEIC!F160)</f>
        <v>20.740776578245303</v>
      </c>
      <c r="D145" s="58">
        <f>IF(CEIC!G160="","",CEIC!G160)</f>
        <v>33.827851148957265</v>
      </c>
      <c r="E145" s="58">
        <f>IF(CEIC!H160="","",CEIC!H160)</f>
        <v>9.8073994881264781</v>
      </c>
      <c r="F145" s="58">
        <f>IF(CEIC!I160="","",CEIC!I160)</f>
        <v>11.753663545589779</v>
      </c>
      <c r="G145" s="58">
        <f>IF(CEIC!J160="","",CEIC!J160)</f>
        <v>12.085698488757833</v>
      </c>
      <c r="H145" s="58">
        <f>IF(CEIC!K160="","",CEIC!K160)</f>
        <v>0.44399824663112797</v>
      </c>
      <c r="I145" s="58">
        <f>IF(CEIC!L160="","",CEIC!L160)</f>
        <v>-63.769807148998893</v>
      </c>
      <c r="J145" s="58">
        <f>IF(CEIC!M160="","",CEIC!M160)</f>
        <v>33.147732957809104</v>
      </c>
      <c r="K145" s="58">
        <f>IF(CEIC!N160="","",CEIC!N160)</f>
        <v>4.1094815947690275</v>
      </c>
      <c r="L145" s="58">
        <f>IF(CEIC!O160="","",CEIC!O160)</f>
        <v>-0.61169087882882955</v>
      </c>
      <c r="M145" s="58">
        <f>IF(CEIC!P160="","",CEIC!P160)</f>
        <v>3.39313865325426</v>
      </c>
      <c r="N145" s="58">
        <f>IF(CEIC!Q160="","",CEIC!Q160)</f>
        <v>11.358455142818828</v>
      </c>
      <c r="O145" s="59"/>
      <c r="Q145" s="58">
        <f t="shared" ca="1" si="126"/>
        <v>0.59456227716916665</v>
      </c>
      <c r="R145" s="58">
        <f t="shared" ca="1" si="127"/>
        <v>1.5323384283753456</v>
      </c>
      <c r="S145" s="58">
        <f t="shared" ca="1" si="128"/>
        <v>1.184913967368169</v>
      </c>
      <c r="T145" s="58">
        <f t="shared" ca="1" si="129"/>
        <v>0.55439757897013409</v>
      </c>
      <c r="U145" s="58">
        <f t="shared" ca="1" si="130"/>
        <v>0.41964393752341622</v>
      </c>
      <c r="V145" s="58">
        <f t="shared" ca="1" si="131"/>
        <v>0.84034300716550503</v>
      </c>
      <c r="W145" s="58">
        <f t="shared" ca="1" si="132"/>
        <v>0.1144769522156201</v>
      </c>
      <c r="X145" s="58">
        <f t="shared" ca="1" si="120"/>
        <v>-0.25862570725630396</v>
      </c>
      <c r="Y145" s="58">
        <f t="shared" ca="1" si="133"/>
        <v>0.77234312003669281</v>
      </c>
      <c r="Z145" s="58">
        <f t="shared" ca="1" si="134"/>
        <v>0.28344066451696182</v>
      </c>
      <c r="AA145" s="58">
        <f t="shared" ca="1" si="135"/>
        <v>-5.1273416950422491E-3</v>
      </c>
      <c r="AB145" s="58">
        <f t="shared" ca="1" si="121"/>
        <v>-0.26548523423308001</v>
      </c>
      <c r="AC145" s="58">
        <f t="shared" ca="1" si="122"/>
        <v>0.26279587390815506</v>
      </c>
      <c r="AD145" s="60"/>
      <c r="AE145" s="57">
        <v>42614</v>
      </c>
      <c r="AF145" s="58">
        <f t="shared" ca="1" si="136"/>
        <v>0.45309907704783248</v>
      </c>
      <c r="AG145" s="58">
        <f t="shared" ca="1" si="137"/>
        <v>1.319333269660802</v>
      </c>
      <c r="AH145" s="58">
        <f t="shared" ca="1" si="138"/>
        <v>0.83740577835393426</v>
      </c>
      <c r="AI145" s="58">
        <f t="shared" ca="1" si="139"/>
        <v>0.51715621315314375</v>
      </c>
      <c r="AJ145" s="58">
        <f t="shared" ca="1" si="140"/>
        <v>-0.11487774040049796</v>
      </c>
      <c r="AK145" s="58">
        <f t="shared" ca="1" si="141"/>
        <v>0.91509431136501884</v>
      </c>
      <c r="AL145" s="58">
        <f t="shared" ca="1" si="142"/>
        <v>0.15655622161191612</v>
      </c>
      <c r="AM145" s="58">
        <f t="shared" ca="1" si="123"/>
        <v>-0.14374804515922343</v>
      </c>
      <c r="AN145" s="58">
        <f t="shared" ca="1" si="143"/>
        <v>-0.2020883104739751</v>
      </c>
      <c r="AO145" s="58">
        <f t="shared" ca="1" si="144"/>
        <v>-0.10290569988587905</v>
      </c>
      <c r="AP145" s="58">
        <f t="shared" ca="1" si="145"/>
        <v>-0.59665029607053854</v>
      </c>
      <c r="AQ145" s="58">
        <f t="shared" ca="1" si="124"/>
        <v>-0.68715399396599519</v>
      </c>
      <c r="AR145" s="58">
        <f t="shared" ca="1" si="125"/>
        <v>-0.17450708551141789</v>
      </c>
    </row>
    <row r="146" spans="1:44" x14ac:dyDescent="0.3">
      <c r="A146" s="57">
        <v>42644</v>
      </c>
      <c r="B146" s="58">
        <f>IF(CEIC!E161="","",CEIC!E161)</f>
        <v>4.1558441558441528</v>
      </c>
      <c r="C146" s="58">
        <f>IF(CEIC!F161="","",CEIC!F161)</f>
        <v>6.2095320586916678</v>
      </c>
      <c r="D146" s="58">
        <f>IF(CEIC!G161="","",CEIC!G161)</f>
        <v>8.7189776006596116</v>
      </c>
      <c r="E146" s="58">
        <f>IF(CEIC!H161="","",CEIC!H161)</f>
        <v>5.5049768180786565</v>
      </c>
      <c r="F146" s="58">
        <f>IF(CEIC!I161="","",CEIC!I161)</f>
        <v>8.446558571161205</v>
      </c>
      <c r="G146" s="58">
        <f>IF(CEIC!J161="","",CEIC!J161)</f>
        <v>8.5592270293844734</v>
      </c>
      <c r="H146" s="58">
        <f>IF(CEIC!K161="","",CEIC!K161)</f>
        <v>13.526750943622313</v>
      </c>
      <c r="I146" s="58">
        <f>IF(CEIC!L161="","",CEIC!L161)</f>
        <v>-80.375978223885667</v>
      </c>
      <c r="J146" s="58">
        <f>IF(CEIC!M161="","",CEIC!M161)</f>
        <v>52.74749153192306</v>
      </c>
      <c r="K146" s="58">
        <f>IF(CEIC!N161="","",CEIC!N161)</f>
        <v>8.8762768214375765</v>
      </c>
      <c r="L146" s="58">
        <f>IF(CEIC!O161="","",CEIC!O161)</f>
        <v>10.744599803086491</v>
      </c>
      <c r="M146" s="58">
        <f>IF(CEIC!P161="","",CEIC!P161)</f>
        <v>-1.7311151079136691</v>
      </c>
      <c r="N146" s="58">
        <f>IF(CEIC!Q161="","",CEIC!Q161)</f>
        <v>9.5109083131327523</v>
      </c>
      <c r="O146" s="59"/>
      <c r="Q146" s="58">
        <f t="shared" ca="1" si="126"/>
        <v>0.35637229033903645</v>
      </c>
      <c r="R146" s="58">
        <f t="shared" ca="1" si="127"/>
        <v>0.47015687165571751</v>
      </c>
      <c r="S146" s="58">
        <f t="shared" ca="1" si="128"/>
        <v>-2.079491483000357E-2</v>
      </c>
      <c r="T146" s="58">
        <f t="shared" ca="1" si="129"/>
        <v>0.27078457940510292</v>
      </c>
      <c r="U146" s="58">
        <f t="shared" ca="1" si="130"/>
        <v>-0.57912759472538566</v>
      </c>
      <c r="V146" s="58">
        <f t="shared" ca="1" si="131"/>
        <v>0.27582519940743566</v>
      </c>
      <c r="W146" s="58">
        <f t="shared" ca="1" si="132"/>
        <v>0.57155301440728679</v>
      </c>
      <c r="X146" s="58">
        <f t="shared" ca="1" si="120"/>
        <v>-0.27423878724103251</v>
      </c>
      <c r="Y146" s="58">
        <f t="shared" ca="1" si="133"/>
        <v>1.4680930197944564</v>
      </c>
      <c r="Z146" s="58">
        <f t="shared" ca="1" si="134"/>
        <v>0.65232907674885021</v>
      </c>
      <c r="AA146" s="58">
        <f t="shared" ca="1" si="135"/>
        <v>0.62515786287365571</v>
      </c>
      <c r="AB146" s="58">
        <f t="shared" ca="1" si="121"/>
        <v>-0.77127045753972867</v>
      </c>
      <c r="AC146" s="58">
        <f t="shared" ca="1" si="122"/>
        <v>0.14363982024381103</v>
      </c>
      <c r="AD146" s="60"/>
      <c r="AE146" s="57">
        <v>42644</v>
      </c>
      <c r="AF146" s="58">
        <f t="shared" ca="1" si="136"/>
        <v>0.42236768542735836</v>
      </c>
      <c r="AG146" s="58">
        <f t="shared" ca="1" si="137"/>
        <v>1.1318361945669533</v>
      </c>
      <c r="AH146" s="58">
        <f t="shared" ca="1" si="138"/>
        <v>0.73338539751803811</v>
      </c>
      <c r="AI146" s="58">
        <f t="shared" ca="1" si="139"/>
        <v>0.51848340252823177</v>
      </c>
      <c r="AJ146" s="58">
        <f t="shared" ca="1" si="140"/>
        <v>-0.1874144639655215</v>
      </c>
      <c r="AK146" s="58">
        <f t="shared" ca="1" si="141"/>
        <v>0.47576785303564634</v>
      </c>
      <c r="AL146" s="58">
        <f t="shared" ca="1" si="142"/>
        <v>0.29016552688669434</v>
      </c>
      <c r="AM146" s="58">
        <f t="shared" ca="1" si="123"/>
        <v>-0.14313498085961365</v>
      </c>
      <c r="AN146" s="58">
        <f t="shared" ca="1" si="143"/>
        <v>0.63137030076768041</v>
      </c>
      <c r="AO146" s="58">
        <f t="shared" ca="1" si="144"/>
        <v>0.30211878951651561</v>
      </c>
      <c r="AP146" s="58">
        <f t="shared" ca="1" si="145"/>
        <v>-3.8424200482562197E-2</v>
      </c>
      <c r="AQ146" s="58">
        <f t="shared" ca="1" si="124"/>
        <v>-0.59393266674794154</v>
      </c>
      <c r="AR146" s="58">
        <f t="shared" ca="1" si="125"/>
        <v>5.6609549240186761E-2</v>
      </c>
    </row>
    <row r="147" spans="1:44" x14ac:dyDescent="0.3">
      <c r="A147" s="57">
        <v>42675</v>
      </c>
      <c r="B147" s="58">
        <f>IF(CEIC!E162="","",CEIC!E162)</f>
        <v>5.0770625566636518</v>
      </c>
      <c r="C147" s="58">
        <f>IF(CEIC!F162="","",CEIC!F162)</f>
        <v>5.8178930467560663</v>
      </c>
      <c r="D147" s="58">
        <f>IF(CEIC!G162="","",CEIC!G162)</f>
        <v>-0.21452283649524814</v>
      </c>
      <c r="E147" s="58">
        <f>IF(CEIC!H162="","",CEIC!H162)</f>
        <v>-9.2469349302308927</v>
      </c>
      <c r="F147" s="58">
        <f>IF(CEIC!I162="","",CEIC!I162)</f>
        <v>5.8495796408673844</v>
      </c>
      <c r="G147" s="58">
        <f>IF(CEIC!J162="","",CEIC!J162)</f>
        <v>7.6393442221124648</v>
      </c>
      <c r="H147" s="58">
        <f>IF(CEIC!K162="","",CEIC!K162)</f>
        <v>-7.1371576999473705</v>
      </c>
      <c r="I147" s="58">
        <f>IF(CEIC!L162="","",CEIC!L162)</f>
        <v>16.334512944682444</v>
      </c>
      <c r="J147" s="58">
        <f>IF(CEIC!M162="","",CEIC!M162)</f>
        <v>15.855276737534286</v>
      </c>
      <c r="K147" s="58">
        <f>IF(CEIC!N162="","",CEIC!N162)</f>
        <v>2.5834200292088756</v>
      </c>
      <c r="L147" s="58">
        <f>IF(CEIC!O162="","",CEIC!O162)</f>
        <v>11.926050132696956</v>
      </c>
      <c r="M147" s="58">
        <f>IF(CEIC!P162="","",CEIC!P162)</f>
        <v>10.974290706381563</v>
      </c>
      <c r="N147" s="58">
        <f>IF(CEIC!Q162="","",CEIC!Q162)</f>
        <v>46.377066479071402</v>
      </c>
      <c r="O147" s="59"/>
      <c r="Q147" s="58">
        <f t="shared" ca="1" si="126"/>
        <v>0.62477785244952311</v>
      </c>
      <c r="R147" s="58">
        <f t="shared" ca="1" si="127"/>
        <v>0.4415294726184138</v>
      </c>
      <c r="S147" s="58">
        <f t="shared" ca="1" si="128"/>
        <v>-0.44977476553816664</v>
      </c>
      <c r="T147" s="58">
        <f t="shared" ca="1" si="129"/>
        <v>-0.7016521756778632</v>
      </c>
      <c r="U147" s="58">
        <f t="shared" ca="1" si="130"/>
        <v>-1.363435515242964</v>
      </c>
      <c r="V147" s="58">
        <f t="shared" ca="1" si="131"/>
        <v>0.12857029270026249</v>
      </c>
      <c r="W147" s="58">
        <f t="shared" ca="1" si="132"/>
        <v>-0.15038817114025957</v>
      </c>
      <c r="X147" s="58">
        <f t="shared" ca="1" si="120"/>
        <v>-0.18331182839133692</v>
      </c>
      <c r="Y147" s="58">
        <f t="shared" ca="1" si="133"/>
        <v>0.15849756493318495</v>
      </c>
      <c r="Z147" s="58">
        <f t="shared" ca="1" si="134"/>
        <v>0.16534320047275317</v>
      </c>
      <c r="AA147" s="58">
        <f t="shared" ca="1" si="135"/>
        <v>0.69072950801233912</v>
      </c>
      <c r="AB147" s="58">
        <f t="shared" ca="1" si="121"/>
        <v>0.48280610004282037</v>
      </c>
      <c r="AC147" s="58">
        <f t="shared" ca="1" si="122"/>
        <v>2.5212931767030815</v>
      </c>
      <c r="AD147" s="60"/>
      <c r="AE147" s="57">
        <v>42675</v>
      </c>
      <c r="AF147" s="58">
        <f t="shared" ca="1" si="136"/>
        <v>0.52523747331924209</v>
      </c>
      <c r="AG147" s="58">
        <f t="shared" ca="1" si="137"/>
        <v>0.81467492421649235</v>
      </c>
      <c r="AH147" s="58">
        <f t="shared" ca="1" si="138"/>
        <v>0.23811476233333295</v>
      </c>
      <c r="AI147" s="58">
        <f t="shared" ca="1" si="139"/>
        <v>4.1176660899124605E-2</v>
      </c>
      <c r="AJ147" s="58">
        <f t="shared" ca="1" si="140"/>
        <v>-0.50763972414831116</v>
      </c>
      <c r="AK147" s="58">
        <f t="shared" ca="1" si="141"/>
        <v>0.41491283309106769</v>
      </c>
      <c r="AL147" s="58">
        <f t="shared" ca="1" si="142"/>
        <v>0.1785472651608824</v>
      </c>
      <c r="AM147" s="58">
        <f t="shared" ca="1" si="123"/>
        <v>-0.23872544096289108</v>
      </c>
      <c r="AN147" s="58">
        <f t="shared" ca="1" si="143"/>
        <v>0.79964456825477803</v>
      </c>
      <c r="AO147" s="58">
        <f t="shared" ca="1" si="144"/>
        <v>0.36703764724618843</v>
      </c>
      <c r="AP147" s="58">
        <f t="shared" ca="1" si="145"/>
        <v>0.43692000973031747</v>
      </c>
      <c r="AQ147" s="58">
        <f t="shared" ca="1" si="124"/>
        <v>-0.18464986390999613</v>
      </c>
      <c r="AR147" s="58">
        <f t="shared" ca="1" si="125"/>
        <v>0.97590962361834921</v>
      </c>
    </row>
    <row r="148" spans="1:44" x14ac:dyDescent="0.3">
      <c r="A148" s="57">
        <v>42705</v>
      </c>
      <c r="B148" s="58">
        <f>IF(CEIC!E163="","",CEIC!E163)</f>
        <v>2.3549201009251446</v>
      </c>
      <c r="C148" s="58">
        <f>IF(CEIC!F163="","",CEIC!F163)</f>
        <v>4.3121690408551867</v>
      </c>
      <c r="D148" s="58">
        <f>IF(CEIC!G163="","",CEIC!G163)</f>
        <v>-23.800129585037762</v>
      </c>
      <c r="E148" s="58">
        <f>IF(CEIC!H163="","",CEIC!H163)</f>
        <v>-19.927555321390937</v>
      </c>
      <c r="F148" s="58">
        <f>IF(CEIC!I163="","",CEIC!I163)</f>
        <v>4.4998742936747052</v>
      </c>
      <c r="G148" s="58">
        <f>IF(CEIC!J163="","",CEIC!J163)</f>
        <v>11.904159312299569</v>
      </c>
      <c r="H148" s="58">
        <f>IF(CEIC!K163="","",CEIC!K163)</f>
        <v>-5.6763174719152429</v>
      </c>
      <c r="I148" s="58">
        <f>IF(CEIC!L163="","",CEIC!L163)</f>
        <v>56.857142857142847</v>
      </c>
      <c r="J148" s="58">
        <f>IF(CEIC!M163="","",CEIC!M163)</f>
        <v>-8.0003012080594686</v>
      </c>
      <c r="K148" s="58">
        <f>IF(CEIC!N163="","",CEIC!N163)</f>
        <v>6.4759061758652594</v>
      </c>
      <c r="L148" s="58">
        <f>IF(CEIC!O163="","",CEIC!O163)</f>
        <v>1.4839647144494108</v>
      </c>
      <c r="M148" s="58">
        <f>IF(CEIC!P163="","",CEIC!P163)</f>
        <v>-1.6669041173956405</v>
      </c>
      <c r="N148" s="58">
        <f>IF(CEIC!Q163="","",CEIC!Q163)</f>
        <v>15.402810630304717</v>
      </c>
      <c r="O148" s="59"/>
      <c r="Q148" s="58">
        <f t="shared" ca="1" si="126"/>
        <v>-0.16834370843913501</v>
      </c>
      <c r="R148" s="58">
        <f t="shared" ca="1" si="127"/>
        <v>0.33146647929215195</v>
      </c>
      <c r="S148" s="58">
        <f t="shared" ca="1" si="128"/>
        <v>-1.5823375423609001</v>
      </c>
      <c r="T148" s="58">
        <f t="shared" ca="1" si="129"/>
        <v>-1.4057119621420013</v>
      </c>
      <c r="U148" s="58">
        <f t="shared" ca="1" si="130"/>
        <v>-1.7710570718985579</v>
      </c>
      <c r="V148" s="58">
        <f t="shared" ca="1" si="131"/>
        <v>0.81128220259156547</v>
      </c>
      <c r="W148" s="58">
        <f t="shared" ca="1" si="132"/>
        <v>-9.9350357127795302E-2</v>
      </c>
      <c r="X148" s="58">
        <f t="shared" ca="1" si="120"/>
        <v>-0.14521255438279729</v>
      </c>
      <c r="Y148" s="58">
        <f t="shared" ca="1" si="133"/>
        <v>-0.6883249049227067</v>
      </c>
      <c r="Z148" s="58">
        <f t="shared" ca="1" si="134"/>
        <v>0.46657137705591678</v>
      </c>
      <c r="AA148" s="58">
        <f t="shared" ca="1" si="135"/>
        <v>0.11118358687412142</v>
      </c>
      <c r="AB148" s="58">
        <f t="shared" ca="1" si="121"/>
        <v>-0.76493256490372852</v>
      </c>
      <c r="AC148" s="58">
        <f t="shared" ca="1" si="122"/>
        <v>0.52363334322763977</v>
      </c>
      <c r="AD148" s="60"/>
      <c r="AE148" s="57">
        <v>42705</v>
      </c>
      <c r="AF148" s="58">
        <f t="shared" ca="1" si="136"/>
        <v>0.27093547811647484</v>
      </c>
      <c r="AG148" s="58">
        <f t="shared" ca="1" si="137"/>
        <v>0.41438427452209442</v>
      </c>
      <c r="AH148" s="58">
        <f t="shared" ca="1" si="138"/>
        <v>-0.68430240757635674</v>
      </c>
      <c r="AI148" s="58">
        <f t="shared" ca="1" si="139"/>
        <v>-0.6121931861382538</v>
      </c>
      <c r="AJ148" s="58">
        <f t="shared" ca="1" si="140"/>
        <v>-1.2378733939556359</v>
      </c>
      <c r="AK148" s="58">
        <f t="shared" ca="1" si="141"/>
        <v>0.40522589823308786</v>
      </c>
      <c r="AL148" s="58">
        <f t="shared" ca="1" si="142"/>
        <v>0.10727149537974397</v>
      </c>
      <c r="AM148" s="58">
        <f t="shared" ca="1" si="123"/>
        <v>-0.20092105667172225</v>
      </c>
      <c r="AN148" s="58">
        <f t="shared" ca="1" si="143"/>
        <v>0.3127552266016449</v>
      </c>
      <c r="AO148" s="58">
        <f t="shared" ca="1" si="144"/>
        <v>0.42808121809250671</v>
      </c>
      <c r="AP148" s="58">
        <f t="shared" ca="1" si="145"/>
        <v>0.47569031925337207</v>
      </c>
      <c r="AQ148" s="58">
        <f t="shared" ca="1" si="124"/>
        <v>-0.3511323074668789</v>
      </c>
      <c r="AR148" s="58">
        <f t="shared" ca="1" si="125"/>
        <v>1.0628554467248441</v>
      </c>
    </row>
    <row r="149" spans="1:44" x14ac:dyDescent="0.3">
      <c r="A149" s="57">
        <v>42736</v>
      </c>
      <c r="B149" s="58">
        <f>IF(CEIC!E164="","",CEIC!E164)</f>
        <v>3.5323801513877111</v>
      </c>
      <c r="C149" s="58">
        <f>IF(CEIC!F164="","",CEIC!F164)</f>
        <v>14.608705807643037</v>
      </c>
      <c r="D149" s="58">
        <f>IF(CEIC!G164="","",CEIC!G164)</f>
        <v>-14.217543523092418</v>
      </c>
      <c r="E149" s="58">
        <f>IF(CEIC!H164="","",CEIC!H164)</f>
        <v>-6.8661309331657501</v>
      </c>
      <c r="F149" s="58">
        <f>IF(CEIC!I164="","",CEIC!I164)</f>
        <v>4.3922407264880956</v>
      </c>
      <c r="G149" s="58">
        <f>IF(CEIC!J164="","",CEIC!J164)</f>
        <v>14.158830975225362</v>
      </c>
      <c r="H149" s="58">
        <f>IF(CEIC!K164="","",CEIC!K164)</f>
        <v>-2.3261046887745054</v>
      </c>
      <c r="I149" s="58">
        <f>IF(CEIC!L164="","",CEIC!L164)</f>
        <v>-92.861422579816832</v>
      </c>
      <c r="J149" s="58">
        <f>IF(CEIC!M164="","",CEIC!M164)</f>
        <v>33.031075542934587</v>
      </c>
      <c r="K149" s="58">
        <f>IF(CEIC!N164="","",CEIC!N164)</f>
        <v>5.4591719589893106</v>
      </c>
      <c r="L149" s="58">
        <f>IF(CEIC!O164="","",CEIC!O164)</f>
        <v>11.759669370123005</v>
      </c>
      <c r="M149" s="58">
        <f>IF(CEIC!P164="","",CEIC!P164)</f>
        <v>7.9296906068559618</v>
      </c>
      <c r="N149" s="58">
        <f>IF(CEIC!Q164="","",CEIC!Q164)</f>
        <v>22.920625639526385</v>
      </c>
      <c r="O149" s="59"/>
      <c r="Q149" s="58">
        <f t="shared" ca="1" si="126"/>
        <v>0.17472024515309301</v>
      </c>
      <c r="R149" s="58">
        <f t="shared" ca="1" si="127"/>
        <v>1.0841061748840033</v>
      </c>
      <c r="S149" s="58">
        <f t="shared" ca="1" si="128"/>
        <v>-1.1221890969480934</v>
      </c>
      <c r="T149" s="58">
        <f t="shared" ca="1" si="129"/>
        <v>-0.54471107184704037</v>
      </c>
      <c r="U149" s="58">
        <f t="shared" ca="1" si="130"/>
        <v>-1.8035632498552916</v>
      </c>
      <c r="V149" s="58">
        <f t="shared" ca="1" si="131"/>
        <v>1.172210206414197</v>
      </c>
      <c r="W149" s="58">
        <f t="shared" ca="1" si="132"/>
        <v>1.7697033577245423E-2</v>
      </c>
      <c r="X149" s="58">
        <f t="shared" ca="1" si="120"/>
        <v>-0.2859775704015185</v>
      </c>
      <c r="Y149" s="58">
        <f t="shared" ca="1" si="133"/>
        <v>0.76820202899222745</v>
      </c>
      <c r="Z149" s="58">
        <f t="shared" ca="1" si="134"/>
        <v>0.38788927449215155</v>
      </c>
      <c r="AA149" s="58">
        <f t="shared" ca="1" si="135"/>
        <v>0.68149521347792585</v>
      </c>
      <c r="AB149" s="58">
        <f t="shared" ca="1" si="121"/>
        <v>0.18229136892477735</v>
      </c>
      <c r="AC149" s="58">
        <f t="shared" ca="1" si="122"/>
        <v>1.0084888036056785</v>
      </c>
      <c r="AD149" s="60"/>
      <c r="AE149" s="57">
        <v>42736</v>
      </c>
      <c r="AF149" s="58">
        <f t="shared" ca="1" si="136"/>
        <v>0.21038479638782703</v>
      </c>
      <c r="AG149" s="58">
        <f t="shared" ca="1" si="137"/>
        <v>0.61903404226485637</v>
      </c>
      <c r="AH149" s="58">
        <f t="shared" ca="1" si="138"/>
        <v>-1.0514338016157201</v>
      </c>
      <c r="AI149" s="58">
        <f t="shared" ca="1" si="139"/>
        <v>-0.88402506988896823</v>
      </c>
      <c r="AJ149" s="58">
        <f t="shared" ca="1" si="140"/>
        <v>-1.6460186123322711</v>
      </c>
      <c r="AK149" s="58">
        <f t="shared" ca="1" si="141"/>
        <v>0.70402090056867495</v>
      </c>
      <c r="AL149" s="58">
        <f t="shared" ca="1" si="142"/>
        <v>-7.7347164896936479E-2</v>
      </c>
      <c r="AM149" s="58">
        <f t="shared" ca="1" si="123"/>
        <v>-0.20483398439188424</v>
      </c>
      <c r="AN149" s="58">
        <f t="shared" ca="1" si="143"/>
        <v>7.9458229667568589E-2</v>
      </c>
      <c r="AO149" s="58">
        <f t="shared" ca="1" si="144"/>
        <v>0.3399346173402738</v>
      </c>
      <c r="AP149" s="58">
        <f t="shared" ca="1" si="145"/>
        <v>0.4944694361214621</v>
      </c>
      <c r="AQ149" s="58">
        <f t="shared" ca="1" si="124"/>
        <v>-3.3278365312043597E-2</v>
      </c>
      <c r="AR149" s="58">
        <f t="shared" ca="1" si="125"/>
        <v>1.3511384411787999</v>
      </c>
    </row>
    <row r="150" spans="1:44" x14ac:dyDescent="0.3">
      <c r="A150" s="57">
        <v>42767</v>
      </c>
      <c r="B150" s="58">
        <f>IF(CEIC!E165="","",CEIC!E165)</f>
        <v>1.1884550084889691</v>
      </c>
      <c r="C150" s="58">
        <f>IF(CEIC!F165="","",CEIC!F165)</f>
        <v>8.3174509756957153</v>
      </c>
      <c r="D150" s="58">
        <f>IF(CEIC!G165="","",CEIC!G165)</f>
        <v>3.3120788063667432</v>
      </c>
      <c r="E150" s="58">
        <f>IF(CEIC!H165="","",CEIC!H165)</f>
        <v>0.53619650370772054</v>
      </c>
      <c r="F150" s="58">
        <f>IF(CEIC!I165="","",CEIC!I165)</f>
        <v>4.2022375150254954</v>
      </c>
      <c r="G150" s="58">
        <f>IF(CEIC!J165="","",CEIC!J165)</f>
        <v>9.6895315876161376</v>
      </c>
      <c r="H150" s="58">
        <f>IF(CEIC!K165="","",CEIC!K165)</f>
        <v>5.735812715092977</v>
      </c>
      <c r="I150" s="58">
        <f>IF(CEIC!L165="","",CEIC!L165)</f>
        <v>153.80710659898477</v>
      </c>
      <c r="J150" s="58">
        <f>IF(CEIC!M165="","",CEIC!M165)</f>
        <v>21.9660578365656</v>
      </c>
      <c r="K150" s="58">
        <f>IF(CEIC!N165="","",CEIC!N165)</f>
        <v>16.978290024020737</v>
      </c>
      <c r="L150" s="58">
        <f>IF(CEIC!O165="","",CEIC!O165)</f>
        <v>24.907772132641206</v>
      </c>
      <c r="M150" s="58">
        <f>IF(CEIC!P165="","",CEIC!P165)</f>
        <v>5.9291102279179171</v>
      </c>
      <c r="N150" s="58">
        <f>IF(CEIC!Q165="","",CEIC!Q165)</f>
        <v>0.63986646265127278</v>
      </c>
      <c r="O150" s="59"/>
      <c r="Q150" s="58">
        <f t="shared" ca="1" si="126"/>
        <v>-0.50820417859374456</v>
      </c>
      <c r="R150" s="58">
        <f t="shared" ca="1" si="127"/>
        <v>0.62423814072315775</v>
      </c>
      <c r="S150" s="58">
        <f t="shared" ca="1" si="128"/>
        <v>-0.28043005492841272</v>
      </c>
      <c r="T150" s="58">
        <f t="shared" ca="1" si="129"/>
        <v>-5.6754297458140333E-2</v>
      </c>
      <c r="U150" s="58">
        <f t="shared" ca="1" si="130"/>
        <v>-1.8609457037271964</v>
      </c>
      <c r="V150" s="58">
        <f t="shared" ca="1" si="131"/>
        <v>0.45676443531586292</v>
      </c>
      <c r="W150" s="58">
        <f t="shared" ca="1" si="132"/>
        <v>0.29935866442972503</v>
      </c>
      <c r="X150" s="58">
        <f t="shared" ca="1" si="120"/>
        <v>-5.406044402624248E-2</v>
      </c>
      <c r="Y150" s="58">
        <f t="shared" ca="1" si="133"/>
        <v>0.37541734590986836</v>
      </c>
      <c r="Z150" s="58">
        <f t="shared" ca="1" si="134"/>
        <v>1.2793203033620166</v>
      </c>
      <c r="AA150" s="58">
        <f t="shared" ca="1" si="135"/>
        <v>1.411227735432566</v>
      </c>
      <c r="AB150" s="58">
        <f t="shared" ca="1" si="121"/>
        <v>-1.5174260387353523E-2</v>
      </c>
      <c r="AC150" s="58">
        <f t="shared" ca="1" si="122"/>
        <v>-0.42849092188964766</v>
      </c>
      <c r="AD150" s="60"/>
      <c r="AE150" s="57">
        <v>42767</v>
      </c>
      <c r="AF150" s="58">
        <f t="shared" ca="1" si="136"/>
        <v>-0.16727588062659551</v>
      </c>
      <c r="AG150" s="58">
        <f t="shared" ca="1" si="137"/>
        <v>0.67993693163310442</v>
      </c>
      <c r="AH150" s="58">
        <f t="shared" ca="1" si="138"/>
        <v>-0.99498556474580224</v>
      </c>
      <c r="AI150" s="58">
        <f t="shared" ca="1" si="139"/>
        <v>-0.66905911048239408</v>
      </c>
      <c r="AJ150" s="58">
        <f t="shared" ca="1" si="140"/>
        <v>-1.8118553418270154</v>
      </c>
      <c r="AK150" s="58">
        <f t="shared" ca="1" si="141"/>
        <v>0.81341894810720861</v>
      </c>
      <c r="AL150" s="58">
        <f t="shared" ca="1" si="142"/>
        <v>7.2568446959725044E-2</v>
      </c>
      <c r="AM150" s="58">
        <f t="shared" ca="1" si="123"/>
        <v>-0.16175018960351942</v>
      </c>
      <c r="AN150" s="58">
        <f t="shared" ca="1" si="143"/>
        <v>0.15176482332646304</v>
      </c>
      <c r="AO150" s="58">
        <f t="shared" ca="1" si="144"/>
        <v>0.71126031830336167</v>
      </c>
      <c r="AP150" s="58">
        <f t="shared" ca="1" si="145"/>
        <v>0.73463551192820431</v>
      </c>
      <c r="AQ150" s="58">
        <f t="shared" ca="1" si="124"/>
        <v>-0.19927181878876821</v>
      </c>
      <c r="AR150" s="58">
        <f t="shared" ca="1" si="125"/>
        <v>0.36787707498122346</v>
      </c>
    </row>
    <row r="151" spans="1:44" x14ac:dyDescent="0.3">
      <c r="A151" s="57">
        <v>42795</v>
      </c>
      <c r="B151" s="58">
        <f>IF(CEIC!E166="","",CEIC!E166)</f>
        <v>4.388714733542316</v>
      </c>
      <c r="C151" s="58">
        <f>IF(CEIC!F166="","",CEIC!F166)</f>
        <v>11.080487881353275</v>
      </c>
      <c r="D151" s="58">
        <f>IF(CEIC!G166="","",CEIC!G166)</f>
        <v>8.0278334898914263</v>
      </c>
      <c r="E151" s="58">
        <f>IF(CEIC!H166="","",CEIC!H166)</f>
        <v>-4.0281056056284119E-2</v>
      </c>
      <c r="F151" s="58">
        <f>IF(CEIC!I166="","",CEIC!I166)</f>
        <v>7.9817052221345381</v>
      </c>
      <c r="G151" s="58">
        <f>IF(CEIC!J166="","",CEIC!J166)</f>
        <v>9.4955302574319589</v>
      </c>
      <c r="H151" s="58">
        <f>IF(CEIC!K166="","",CEIC!K166)</f>
        <v>6.7405539332802409</v>
      </c>
      <c r="I151" s="58">
        <f>IF(CEIC!L166="","",CEIC!L166)</f>
        <v>26.318073334779779</v>
      </c>
      <c r="J151" s="58">
        <f>IF(CEIC!M166="","",CEIC!M166)</f>
        <v>-43.342990118132249</v>
      </c>
      <c r="K151" s="58">
        <f>IF(CEIC!N166="","",CEIC!N166)</f>
        <v>26.104762777443135</v>
      </c>
      <c r="L151" s="58">
        <f>IF(CEIC!O166="","",CEIC!O166)</f>
        <v>46.269722976843063</v>
      </c>
      <c r="M151" s="58">
        <f>IF(CEIC!P166="","",CEIC!P166)</f>
        <v>9.9573478092283825</v>
      </c>
      <c r="N151" s="58">
        <f>IF(CEIC!Q166="","",CEIC!Q166)</f>
        <v>4.5793801391524349</v>
      </c>
      <c r="O151" s="59"/>
      <c r="Q151" s="58">
        <f t="shared" ca="1" si="126"/>
        <v>0.42422130231108024</v>
      </c>
      <c r="R151" s="58">
        <f t="shared" ca="1" si="127"/>
        <v>0.826206171594562</v>
      </c>
      <c r="S151" s="58">
        <f t="shared" ca="1" si="128"/>
        <v>-5.3983125827571657E-2</v>
      </c>
      <c r="T151" s="58">
        <f t="shared" ca="1" si="129"/>
        <v>-9.4755336046192767E-2</v>
      </c>
      <c r="U151" s="58">
        <f t="shared" ca="1" si="130"/>
        <v>-0.7195169368443407</v>
      </c>
      <c r="V151" s="58">
        <f t="shared" ca="1" si="131"/>
        <v>0.42570868826688985</v>
      </c>
      <c r="W151" s="58">
        <f t="shared" ca="1" si="132"/>
        <v>0.3344616102827267</v>
      </c>
      <c r="X151" s="58">
        <f t="shared" ca="1" si="120"/>
        <v>-0.17392531019879084</v>
      </c>
      <c r="Y151" s="58">
        <f t="shared" ca="1" si="133"/>
        <v>-1.9429154741570309</v>
      </c>
      <c r="Z151" s="58">
        <f t="shared" ca="1" si="134"/>
        <v>1.9855914736552889</v>
      </c>
      <c r="AA151" s="58">
        <f t="shared" ca="1" si="135"/>
        <v>2.5968368339444243</v>
      </c>
      <c r="AB151" s="58">
        <f t="shared" ca="1" si="121"/>
        <v>0.38242959366748058</v>
      </c>
      <c r="AC151" s="58">
        <f t="shared" ca="1" si="122"/>
        <v>-0.17441514123495624</v>
      </c>
      <c r="AD151" s="60"/>
      <c r="AE151" s="57">
        <v>42795</v>
      </c>
      <c r="AF151" s="58">
        <f t="shared" ca="1" si="136"/>
        <v>3.0245789623476238E-2</v>
      </c>
      <c r="AG151" s="58">
        <f t="shared" ca="1" si="137"/>
        <v>0.84485016240057442</v>
      </c>
      <c r="AH151" s="58">
        <f t="shared" ca="1" si="138"/>
        <v>-0.48553409256802588</v>
      </c>
      <c r="AI151" s="58">
        <f t="shared" ca="1" si="139"/>
        <v>-0.23207356845045782</v>
      </c>
      <c r="AJ151" s="58">
        <f t="shared" ca="1" si="140"/>
        <v>-1.4613419634756095</v>
      </c>
      <c r="AK151" s="58">
        <f t="shared" ca="1" si="141"/>
        <v>0.68489444333231653</v>
      </c>
      <c r="AL151" s="58">
        <f t="shared" ca="1" si="142"/>
        <v>0.21717243609656575</v>
      </c>
      <c r="AM151" s="58">
        <f t="shared" ca="1" si="123"/>
        <v>-0.1713211082088506</v>
      </c>
      <c r="AN151" s="58">
        <f t="shared" ca="1" si="143"/>
        <v>-0.26643203308497837</v>
      </c>
      <c r="AO151" s="58">
        <f t="shared" ca="1" si="144"/>
        <v>1.2176003505031525</v>
      </c>
      <c r="AP151" s="58">
        <f t="shared" ca="1" si="145"/>
        <v>1.5631865942849721</v>
      </c>
      <c r="AQ151" s="58">
        <f t="shared" ca="1" si="124"/>
        <v>0.18318223406830147</v>
      </c>
      <c r="AR151" s="58">
        <f t="shared" ca="1" si="125"/>
        <v>0.13519424682702486</v>
      </c>
    </row>
    <row r="152" spans="1:44" x14ac:dyDescent="0.3">
      <c r="A152" s="57">
        <v>42826</v>
      </c>
      <c r="B152" s="58">
        <f>IF(CEIC!E167="","",CEIC!E167)</f>
        <v>3.1662269129287548</v>
      </c>
      <c r="C152" s="58">
        <f>IF(CEIC!F167="","",CEIC!F167)</f>
        <v>14.381710884526285</v>
      </c>
      <c r="D152" s="58">
        <f>IF(CEIC!G167="","",CEIC!G167)</f>
        <v>25.462692181302998</v>
      </c>
      <c r="E152" s="58">
        <f>IF(CEIC!H167="","",CEIC!H167)</f>
        <v>5.6517296421574015</v>
      </c>
      <c r="F152" s="58">
        <f>IF(CEIC!I167="","",CEIC!I167)</f>
        <v>4.6204450424300232</v>
      </c>
      <c r="G152" s="58">
        <f>IF(CEIC!J167="","",CEIC!J167)</f>
        <v>21.265903608759402</v>
      </c>
      <c r="H152" s="58">
        <f>IF(CEIC!K167="","",CEIC!K167)</f>
        <v>-24.985176889123132</v>
      </c>
      <c r="I152" s="58">
        <f>IF(CEIC!L167="","",CEIC!L167)</f>
        <v>1.2896035663110927</v>
      </c>
      <c r="J152" s="58">
        <f>IF(CEIC!M167="","",CEIC!M167)</f>
        <v>54.869347295161774</v>
      </c>
      <c r="K152" s="58">
        <f>IF(CEIC!N167="","",CEIC!N167)</f>
        <v>17.808837941827143</v>
      </c>
      <c r="L152" s="58">
        <f>IF(CEIC!O167="","",CEIC!O167)</f>
        <v>51.171248372279251</v>
      </c>
      <c r="M152" s="58">
        <f>IF(CEIC!P167="","",CEIC!P167)</f>
        <v>-3.0988534242330338E-2</v>
      </c>
      <c r="N152" s="58">
        <f>IF(CEIC!Q167="","",CEIC!Q167)</f>
        <v>0.54294862870666849</v>
      </c>
      <c r="O152" s="59"/>
      <c r="Q152" s="58">
        <f t="shared" ca="1" si="126"/>
        <v>6.8038088457432894E-2</v>
      </c>
      <c r="R152" s="58">
        <f t="shared" ca="1" si="127"/>
        <v>1.0675136648289174</v>
      </c>
      <c r="S152" s="58">
        <f t="shared" ca="1" si="128"/>
        <v>0.78322543885254947</v>
      </c>
      <c r="T152" s="58">
        <f t="shared" ca="1" si="129"/>
        <v>0.28045843337611448</v>
      </c>
      <c r="U152" s="58">
        <f t="shared" ca="1" si="130"/>
        <v>-1.7346437640628904</v>
      </c>
      <c r="V152" s="58">
        <f t="shared" ca="1" si="131"/>
        <v>2.309910910611285</v>
      </c>
      <c r="W152" s="58">
        <f t="shared" ca="1" si="132"/>
        <v>-0.77394978067721443</v>
      </c>
      <c r="X152" s="58">
        <f t="shared" ca="1" si="120"/>
        <v>-0.19745701408334362</v>
      </c>
      <c r="Y152" s="58">
        <f t="shared" ca="1" si="133"/>
        <v>1.5434144034222905</v>
      </c>
      <c r="Z152" s="58">
        <f t="shared" ca="1" si="134"/>
        <v>1.3435939900033098</v>
      </c>
      <c r="AA152" s="58">
        <f t="shared" ca="1" si="135"/>
        <v>2.8688762720930896</v>
      </c>
      <c r="AB152" s="58">
        <f t="shared" ca="1" si="121"/>
        <v>-0.60346087222404443</v>
      </c>
      <c r="AC152" s="58">
        <f t="shared" ca="1" si="122"/>
        <v>-0.43474155999904673</v>
      </c>
      <c r="AD152" s="60"/>
      <c r="AE152" s="57">
        <v>42826</v>
      </c>
      <c r="AF152" s="58">
        <f t="shared" ca="1" si="136"/>
        <v>-5.314929275077142E-3</v>
      </c>
      <c r="AG152" s="58">
        <f t="shared" ca="1" si="137"/>
        <v>0.83931932571554579</v>
      </c>
      <c r="AH152" s="58">
        <f t="shared" ca="1" si="138"/>
        <v>0.14960408603218836</v>
      </c>
      <c r="AI152" s="58">
        <f t="shared" ca="1" si="139"/>
        <v>4.2982933290593793E-2</v>
      </c>
      <c r="AJ152" s="58">
        <f t="shared" ca="1" si="140"/>
        <v>-1.4383688015448091</v>
      </c>
      <c r="AK152" s="58">
        <f t="shared" ca="1" si="141"/>
        <v>1.0641280113980125</v>
      </c>
      <c r="AL152" s="58">
        <f t="shared" ca="1" si="142"/>
        <v>-4.6709835321587567E-2</v>
      </c>
      <c r="AM152" s="58">
        <f t="shared" ca="1" si="123"/>
        <v>-0.1418142561027923</v>
      </c>
      <c r="AN152" s="58">
        <f t="shared" ca="1" si="143"/>
        <v>-8.0279082749573263E-3</v>
      </c>
      <c r="AO152" s="58">
        <f t="shared" ca="1" si="144"/>
        <v>1.5361685890068717</v>
      </c>
      <c r="AP152" s="58">
        <f t="shared" ca="1" si="145"/>
        <v>2.2923136138233597</v>
      </c>
      <c r="AQ152" s="58">
        <f t="shared" ca="1" si="124"/>
        <v>-7.8735179647972456E-2</v>
      </c>
      <c r="AR152" s="58">
        <f t="shared" ca="1" si="125"/>
        <v>-0.34588254104121691</v>
      </c>
    </row>
    <row r="153" spans="1:44" x14ac:dyDescent="0.3">
      <c r="A153" s="57">
        <v>42856</v>
      </c>
      <c r="B153" s="58">
        <f>IF(CEIC!E168="","",CEIC!E168)</f>
        <v>2.8854080791426218</v>
      </c>
      <c r="C153" s="58">
        <f>IF(CEIC!F168="","",CEIC!F168)</f>
        <v>9.2731041838093251</v>
      </c>
      <c r="D153" s="58">
        <f>IF(CEIC!G168="","",CEIC!G168)</f>
        <v>21.919477083755616</v>
      </c>
      <c r="E153" s="58">
        <f>IF(CEIC!H168="","",CEIC!H168)</f>
        <v>7.6780330176877438</v>
      </c>
      <c r="F153" s="58">
        <f>IF(CEIC!I168="","",CEIC!I168)</f>
        <v>4.4530672579453068</v>
      </c>
      <c r="G153" s="58">
        <f>IF(CEIC!J168="","",CEIC!J168)</f>
        <v>17.999643578922623</v>
      </c>
      <c r="H153" s="58">
        <f>IF(CEIC!K168="","",CEIC!K168)</f>
        <v>-9.2800314014402385</v>
      </c>
      <c r="I153" s="58">
        <f>IF(CEIC!L168="","",CEIC!L168)</f>
        <v>51.135421846510852</v>
      </c>
      <c r="J153" s="58">
        <f>IF(CEIC!M168="","",CEIC!M168)</f>
        <v>69.131901044737404</v>
      </c>
      <c r="K153" s="58">
        <f>IF(CEIC!N168="","",CEIC!N168)</f>
        <v>6.8728751004437258</v>
      </c>
      <c r="L153" s="58">
        <f>IF(CEIC!O168="","",CEIC!O168)</f>
        <v>35.326405383217804</v>
      </c>
      <c r="M153" s="58">
        <f>IF(CEIC!P168="","",CEIC!P168)</f>
        <v>-0.22288261515601782</v>
      </c>
      <c r="N153" s="58">
        <f>IF(CEIC!Q168="","",CEIC!Q168)</f>
        <v>-3.8752840191870739</v>
      </c>
      <c r="O153" s="59"/>
      <c r="Q153" s="58">
        <f t="shared" ca="1" si="126"/>
        <v>-1.3781094557721404E-2</v>
      </c>
      <c r="R153" s="58">
        <f t="shared" ca="1" si="127"/>
        <v>0.69409294296754265</v>
      </c>
      <c r="S153" s="58">
        <f t="shared" ca="1" si="128"/>
        <v>0.61308296286954456</v>
      </c>
      <c r="T153" s="58">
        <f t="shared" ca="1" si="129"/>
        <v>0.4140310789378116</v>
      </c>
      <c r="U153" s="58">
        <f t="shared" ca="1" si="130"/>
        <v>-1.7851931622727539</v>
      </c>
      <c r="V153" s="58">
        <f t="shared" ca="1" si="131"/>
        <v>1.7870477674231331</v>
      </c>
      <c r="W153" s="58">
        <f t="shared" ca="1" si="132"/>
        <v>-0.22525439355824503</v>
      </c>
      <c r="X153" s="58">
        <f t="shared" ca="1" si="120"/>
        <v>-0.15059210198509779</v>
      </c>
      <c r="Y153" s="58">
        <f t="shared" ca="1" si="133"/>
        <v>2.0497048408291478</v>
      </c>
      <c r="Z153" s="58">
        <f t="shared" ca="1" si="134"/>
        <v>0.49729164703392748</v>
      </c>
      <c r="AA153" s="58">
        <f t="shared" ca="1" si="135"/>
        <v>1.9894720384005475</v>
      </c>
      <c r="AB153" s="58">
        <f t="shared" ca="1" si="121"/>
        <v>-0.62240161854337428</v>
      </c>
      <c r="AC153" s="58">
        <f t="shared" ca="1" si="122"/>
        <v>-0.71969193745899807</v>
      </c>
      <c r="AD153" s="60"/>
      <c r="AE153" s="57">
        <v>42856</v>
      </c>
      <c r="AF153" s="58">
        <f t="shared" ca="1" si="136"/>
        <v>0.15949276540359722</v>
      </c>
      <c r="AG153" s="58">
        <f t="shared" ca="1" si="137"/>
        <v>0.86260425979700728</v>
      </c>
      <c r="AH153" s="58">
        <f t="shared" ca="1" si="138"/>
        <v>0.44744175863150742</v>
      </c>
      <c r="AI153" s="58">
        <f t="shared" ca="1" si="139"/>
        <v>0.19991139208924444</v>
      </c>
      <c r="AJ153" s="58">
        <f t="shared" ca="1" si="140"/>
        <v>-1.4131179543933285</v>
      </c>
      <c r="AK153" s="58">
        <f t="shared" ca="1" si="141"/>
        <v>1.5075557887671025</v>
      </c>
      <c r="AL153" s="58">
        <f t="shared" ca="1" si="142"/>
        <v>-0.22158085465091093</v>
      </c>
      <c r="AM153" s="58">
        <f t="shared" ca="1" si="123"/>
        <v>-0.17399147542241075</v>
      </c>
      <c r="AN153" s="58">
        <f t="shared" ca="1" si="143"/>
        <v>0.55006792336480248</v>
      </c>
      <c r="AO153" s="58">
        <f t="shared" ca="1" si="144"/>
        <v>1.2754923702308421</v>
      </c>
      <c r="AP153" s="58">
        <f t="shared" ca="1" si="145"/>
        <v>2.4850617148126872</v>
      </c>
      <c r="AQ153" s="58">
        <f t="shared" ca="1" si="124"/>
        <v>-0.28114429903331267</v>
      </c>
      <c r="AR153" s="58">
        <f t="shared" ca="1" si="125"/>
        <v>-0.4429495462310003</v>
      </c>
    </row>
    <row r="154" spans="1:44" x14ac:dyDescent="0.3">
      <c r="A154" s="57">
        <v>42887</v>
      </c>
      <c r="B154" s="58">
        <f>IF(CEIC!E169="","",CEIC!E169)</f>
        <v>-0.33416875522139156</v>
      </c>
      <c r="C154" s="58">
        <f>IF(CEIC!F169="","",CEIC!F169)</f>
        <v>-5.6885363054290314</v>
      </c>
      <c r="D154" s="58">
        <f>IF(CEIC!G169="","",CEIC!G169)</f>
        <v>10.863236483860899</v>
      </c>
      <c r="E154" s="58">
        <f>IF(CEIC!H169="","",CEIC!H169)</f>
        <v>2.4576297087340238</v>
      </c>
      <c r="F154" s="58">
        <f>IF(CEIC!I169="","",CEIC!I169)</f>
        <v>5.3199280927953918</v>
      </c>
      <c r="G154" s="58">
        <f>IF(CEIC!J169="","",CEIC!J169)</f>
        <v>21.29871364530543</v>
      </c>
      <c r="H154" s="58">
        <f>IF(CEIC!K169="","",CEIC!K169)</f>
        <v>-4.18924017203652</v>
      </c>
      <c r="I154" s="58">
        <f>IF(CEIC!L169="","",CEIC!L169)</f>
        <v>-55.547150781643971</v>
      </c>
      <c r="J154" s="58">
        <f>IF(CEIC!M169="","",CEIC!M169)</f>
        <v>-22.52212819764614</v>
      </c>
      <c r="K154" s="58">
        <f>IF(CEIC!N169="","",CEIC!N169)</f>
        <v>1.5760696797485017</v>
      </c>
      <c r="L154" s="58">
        <f>IF(CEIC!O169="","",CEIC!O169)</f>
        <v>19.853184290854518</v>
      </c>
      <c r="M154" s="58">
        <f>IF(CEIC!P169="","",CEIC!P169)</f>
        <v>0.49542110794175048</v>
      </c>
      <c r="N154" s="58">
        <f>IF(CEIC!Q169="","",CEIC!Q169)</f>
        <v>-11.109786625342711</v>
      </c>
      <c r="O154" s="59"/>
      <c r="Q154" s="58">
        <f t="shared" ca="1" si="126"/>
        <v>-0.95183479519661451</v>
      </c>
      <c r="R154" s="58">
        <f t="shared" ca="1" si="127"/>
        <v>-0.39954900659527293</v>
      </c>
      <c r="S154" s="58">
        <f t="shared" ca="1" si="128"/>
        <v>8.2170754905642879E-2</v>
      </c>
      <c r="T154" s="58">
        <f t="shared" ca="1" si="129"/>
        <v>6.9905372344897479E-2</v>
      </c>
      <c r="U154" s="58">
        <f t="shared" ca="1" si="130"/>
        <v>-1.5233944195765703</v>
      </c>
      <c r="V154" s="58">
        <f t="shared" ca="1" si="131"/>
        <v>2.3151631436484177</v>
      </c>
      <c r="W154" s="58">
        <f t="shared" ca="1" si="132"/>
        <v>-4.7395890652287873E-2</v>
      </c>
      <c r="X154" s="58">
        <f t="shared" ca="1" si="120"/>
        <v>-0.25089478656594699</v>
      </c>
      <c r="Y154" s="58">
        <f t="shared" ca="1" si="133"/>
        <v>-1.2038189929799243</v>
      </c>
      <c r="Z154" s="58">
        <f t="shared" ca="1" si="134"/>
        <v>8.7387288103221467E-2</v>
      </c>
      <c r="AA154" s="58">
        <f t="shared" ca="1" si="135"/>
        <v>1.1306931822844721</v>
      </c>
      <c r="AB154" s="58">
        <f t="shared" ca="1" si="121"/>
        <v>-0.55150204449374796</v>
      </c>
      <c r="AC154" s="58">
        <f t="shared" ca="1" si="122"/>
        <v>-1.1862753912166437</v>
      </c>
      <c r="AD154" s="60"/>
      <c r="AE154" s="57">
        <v>42887</v>
      </c>
      <c r="AF154" s="58">
        <f t="shared" ca="1" si="136"/>
        <v>-0.299192600432301</v>
      </c>
      <c r="AG154" s="58">
        <f t="shared" ca="1" si="137"/>
        <v>0.45401920040039573</v>
      </c>
      <c r="AH154" s="58">
        <f t="shared" ca="1" si="138"/>
        <v>0.49282638554257902</v>
      </c>
      <c r="AI154" s="58">
        <f t="shared" ca="1" si="139"/>
        <v>0.25479829488627453</v>
      </c>
      <c r="AJ154" s="58">
        <f t="shared" ca="1" si="140"/>
        <v>-1.6810771153040716</v>
      </c>
      <c r="AK154" s="58">
        <f t="shared" ca="1" si="141"/>
        <v>2.1373739405609453</v>
      </c>
      <c r="AL154" s="58">
        <f t="shared" ca="1" si="142"/>
        <v>-0.34886668829591577</v>
      </c>
      <c r="AM154" s="58">
        <f t="shared" ca="1" si="123"/>
        <v>-0.19964796754479611</v>
      </c>
      <c r="AN154" s="58">
        <f t="shared" ca="1" si="143"/>
        <v>0.79643341709050475</v>
      </c>
      <c r="AO154" s="58">
        <f t="shared" ca="1" si="144"/>
        <v>0.64275764171348626</v>
      </c>
      <c r="AP154" s="58">
        <f t="shared" ca="1" si="145"/>
        <v>1.9963471642593698</v>
      </c>
      <c r="AQ154" s="58">
        <f t="shared" ca="1" si="124"/>
        <v>-0.59245484508705559</v>
      </c>
      <c r="AR154" s="58">
        <f t="shared" ca="1" si="125"/>
        <v>-0.78023629622489621</v>
      </c>
    </row>
    <row r="155" spans="1:44" x14ac:dyDescent="0.3">
      <c r="A155" s="57">
        <v>42917</v>
      </c>
      <c r="B155" s="58">
        <f>IF(CEIC!E170="","",CEIC!E170)</f>
        <v>1.0273972602739752</v>
      </c>
      <c r="C155" s="58">
        <f>IF(CEIC!F170="","",CEIC!F170)</f>
        <v>13.24910050409088</v>
      </c>
      <c r="D155" s="58">
        <f>IF(CEIC!G170="","",CEIC!G170)</f>
        <v>12.822216165883127</v>
      </c>
      <c r="E155" s="58">
        <f>IF(CEIC!H170="","",CEIC!H170)</f>
        <v>15.082003546099291</v>
      </c>
      <c r="F155" s="58">
        <f>IF(CEIC!I170="","",CEIC!I170)</f>
        <v>5.3664651390140943</v>
      </c>
      <c r="G155" s="58">
        <f>IF(CEIC!J170="","",CEIC!J170)</f>
        <v>6.1969055671991224</v>
      </c>
      <c r="H155" s="58">
        <f>IF(CEIC!K170="","",CEIC!K170)</f>
        <v>5.6866157465596698</v>
      </c>
      <c r="I155" s="58">
        <f>IF(CEIC!L170="","",CEIC!L170)</f>
        <v>24.315789473684202</v>
      </c>
      <c r="J155" s="58">
        <f>IF(CEIC!M170="","",CEIC!M170)</f>
        <v>13.825351244897742</v>
      </c>
      <c r="K155" s="58">
        <f>IF(CEIC!N170="","",CEIC!N170)</f>
        <v>2.7676334662777133</v>
      </c>
      <c r="L155" s="58">
        <f>IF(CEIC!O170="","",CEIC!O170)</f>
        <v>16.753974000480241</v>
      </c>
      <c r="M155" s="58">
        <f>IF(CEIC!P170="","",CEIC!P170)</f>
        <v>3.1545988258317026</v>
      </c>
      <c r="N155" s="58">
        <f>IF(CEIC!Q170="","",CEIC!Q170)</f>
        <v>-1.0122823592927521</v>
      </c>
      <c r="O155" s="59"/>
      <c r="Q155" s="58">
        <f t="shared" ca="1" si="126"/>
        <v>-0.55512985376853385</v>
      </c>
      <c r="R155" s="58">
        <f t="shared" ca="1" si="127"/>
        <v>0.98472393161447402</v>
      </c>
      <c r="S155" s="58">
        <f t="shared" ca="1" si="128"/>
        <v>0.17623945926693788</v>
      </c>
      <c r="T155" s="58">
        <f t="shared" ca="1" si="129"/>
        <v>0.9020961648886876</v>
      </c>
      <c r="U155" s="58">
        <f t="shared" ca="1" si="130"/>
        <v>-1.5093398681433434</v>
      </c>
      <c r="V155" s="58">
        <f t="shared" ca="1" si="131"/>
        <v>-0.10233539211190756</v>
      </c>
      <c r="W155" s="58">
        <f t="shared" ca="1" si="132"/>
        <v>0.29763985515695307</v>
      </c>
      <c r="X155" s="58">
        <f t="shared" ca="1" si="120"/>
        <v>-0.17580785241363608</v>
      </c>
      <c r="Y155" s="58">
        <f t="shared" ca="1" si="133"/>
        <v>8.6439511122108834E-2</v>
      </c>
      <c r="Z155" s="58">
        <f t="shared" ca="1" si="134"/>
        <v>0.17959894234559942</v>
      </c>
      <c r="AA155" s="58">
        <f t="shared" ca="1" si="135"/>
        <v>0.95868398961906276</v>
      </c>
      <c r="AB155" s="58">
        <f t="shared" ca="1" si="121"/>
        <v>-0.28903011032698933</v>
      </c>
      <c r="AC155" s="58">
        <f t="shared" ca="1" si="122"/>
        <v>-0.53504493747716864</v>
      </c>
      <c r="AD155" s="60"/>
      <c r="AE155" s="57">
        <v>42917</v>
      </c>
      <c r="AF155" s="58">
        <f t="shared" ca="1" si="136"/>
        <v>-0.50691524784095654</v>
      </c>
      <c r="AG155" s="58">
        <f t="shared" ca="1" si="137"/>
        <v>0.4264226226622479</v>
      </c>
      <c r="AH155" s="58">
        <f t="shared" ca="1" si="138"/>
        <v>0.29049772568070842</v>
      </c>
      <c r="AI155" s="58">
        <f t="shared" ca="1" si="139"/>
        <v>0.46201087205713226</v>
      </c>
      <c r="AJ155" s="58">
        <f t="shared" ca="1" si="140"/>
        <v>-1.6059758166642226</v>
      </c>
      <c r="AK155" s="58">
        <f t="shared" ca="1" si="141"/>
        <v>1.3332918396532145</v>
      </c>
      <c r="AL155" s="58">
        <f t="shared" ca="1" si="142"/>
        <v>8.3298569821400603E-3</v>
      </c>
      <c r="AM155" s="58">
        <f t="shared" ca="1" si="123"/>
        <v>-0.19243158032156027</v>
      </c>
      <c r="AN155" s="58">
        <f t="shared" ca="1" si="143"/>
        <v>0.31077511965711074</v>
      </c>
      <c r="AO155" s="58">
        <f t="shared" ca="1" si="144"/>
        <v>0.25475929249424945</v>
      </c>
      <c r="AP155" s="58">
        <f t="shared" ca="1" si="145"/>
        <v>1.3596164034346943</v>
      </c>
      <c r="AQ155" s="58">
        <f t="shared" ca="1" si="124"/>
        <v>-0.48764459112137049</v>
      </c>
      <c r="AR155" s="58">
        <f t="shared" ca="1" si="125"/>
        <v>-0.81367075538427025</v>
      </c>
    </row>
    <row r="156" spans="1:44" x14ac:dyDescent="0.3">
      <c r="A156" s="57">
        <v>42948</v>
      </c>
      <c r="B156" s="58">
        <f>IF(CEIC!E171="","",CEIC!E171)</f>
        <v>4.8068669527896946</v>
      </c>
      <c r="C156" s="58">
        <f>IF(CEIC!F171="","",CEIC!F171)</f>
        <v>5.0974265971168551</v>
      </c>
      <c r="D156" s="58">
        <f>IF(CEIC!G171="","",CEIC!G171)</f>
        <v>19.434408533070041</v>
      </c>
      <c r="E156" s="58">
        <f>IF(CEIC!H171="","",CEIC!H171)</f>
        <v>13.672801615157212</v>
      </c>
      <c r="F156" s="58">
        <f>IF(CEIC!I171="","",CEIC!I171)</f>
        <v>5.6132094450268921</v>
      </c>
      <c r="G156" s="58">
        <f>IF(CEIC!J171="","",CEIC!J171)</f>
        <v>10.277084729440233</v>
      </c>
      <c r="H156" s="58">
        <f>IF(CEIC!K171="","",CEIC!K171)</f>
        <v>14.996279820798176</v>
      </c>
      <c r="I156" s="58">
        <f>IF(CEIC!L171="","",CEIC!L171)</f>
        <v>-53.789430561245389</v>
      </c>
      <c r="J156" s="58">
        <f>IF(CEIC!M171="","",CEIC!M171)</f>
        <v>1.1261162187128804</v>
      </c>
      <c r="K156" s="58">
        <f>IF(CEIC!N171="","",CEIC!N171)</f>
        <v>8.1400945073921651</v>
      </c>
      <c r="L156" s="58">
        <f>IF(CEIC!O171="","",CEIC!O171)</f>
        <v>23.094466116147537</v>
      </c>
      <c r="M156" s="58">
        <f>IF(CEIC!P171="","",CEIC!P171)</f>
        <v>2.3914505642328674</v>
      </c>
      <c r="N156" s="58">
        <f>IF(CEIC!Q171="","",CEIC!Q171)</f>
        <v>7.4993791904643654</v>
      </c>
      <c r="O156" s="59"/>
      <c r="Q156" s="58">
        <f t="shared" ca="1" si="126"/>
        <v>0.54605384642331078</v>
      </c>
      <c r="R156" s="58">
        <f t="shared" ca="1" si="127"/>
        <v>0.38886597404385753</v>
      </c>
      <c r="S156" s="58">
        <f t="shared" ca="1" si="128"/>
        <v>0.49375187385555402</v>
      </c>
      <c r="T156" s="58">
        <f t="shared" ca="1" si="129"/>
        <v>0.80920245888214248</v>
      </c>
      <c r="U156" s="58">
        <f t="shared" ca="1" si="130"/>
        <v>-1.4348211605439116</v>
      </c>
      <c r="V156" s="58">
        <f t="shared" ca="1" si="131"/>
        <v>0.55081998500201956</v>
      </c>
      <c r="W156" s="58">
        <f t="shared" ca="1" si="132"/>
        <v>0.62289438636572492</v>
      </c>
      <c r="X156" s="58">
        <f t="shared" ref="X156:X187" ca="1" si="146">(I156-I$2)/I$3</f>
        <v>-0.24924218246665769</v>
      </c>
      <c r="Y156" s="58">
        <f t="shared" ca="1" si="133"/>
        <v>-0.36435642409607905</v>
      </c>
      <c r="Z156" s="58">
        <f t="shared" ca="1" si="134"/>
        <v>0.59535806959878945</v>
      </c>
      <c r="AA156" s="58">
        <f t="shared" ca="1" si="135"/>
        <v>1.3105874836493485</v>
      </c>
      <c r="AB156" s="58">
        <f t="shared" ref="AB156:AB187" ca="1" si="147">(M156-M$2)/M$3</f>
        <v>-0.36435602740664469</v>
      </c>
      <c r="AC156" s="58">
        <f t="shared" ref="AC156:AC187" ca="1" si="148">(N156-N$2)/N$3</f>
        <v>1.3907859875157597E-2</v>
      </c>
      <c r="AD156" s="60"/>
      <c r="AE156" s="57">
        <v>42948</v>
      </c>
      <c r="AF156" s="58">
        <f t="shared" ca="1" si="136"/>
        <v>-0.32030360084727916</v>
      </c>
      <c r="AG156" s="58">
        <f t="shared" ca="1" si="137"/>
        <v>0.32468029968768625</v>
      </c>
      <c r="AH156" s="58">
        <f t="shared" ca="1" si="138"/>
        <v>0.25072069600937824</v>
      </c>
      <c r="AI156" s="58">
        <f t="shared" ca="1" si="139"/>
        <v>0.59373466537190922</v>
      </c>
      <c r="AJ156" s="58">
        <f t="shared" ca="1" si="140"/>
        <v>-1.4891851494212751</v>
      </c>
      <c r="AK156" s="58">
        <f t="shared" ca="1" si="141"/>
        <v>0.92121591217950993</v>
      </c>
      <c r="AL156" s="58">
        <f t="shared" ca="1" si="142"/>
        <v>0.29104611695679666</v>
      </c>
      <c r="AM156" s="58">
        <f t="shared" ca="1" si="123"/>
        <v>-0.22531494048208023</v>
      </c>
      <c r="AN156" s="58">
        <f t="shared" ca="1" si="143"/>
        <v>-0.49391196865129822</v>
      </c>
      <c r="AO156" s="58">
        <f t="shared" ca="1" si="144"/>
        <v>0.28744810001587012</v>
      </c>
      <c r="AP156" s="58">
        <f t="shared" ca="1" si="145"/>
        <v>1.1333215518509612</v>
      </c>
      <c r="AQ156" s="58">
        <f t="shared" ca="1" si="124"/>
        <v>-0.40162939407579401</v>
      </c>
      <c r="AR156" s="58">
        <f t="shared" ca="1" si="125"/>
        <v>-0.56913748960621824</v>
      </c>
    </row>
    <row r="157" spans="1:44" x14ac:dyDescent="0.3">
      <c r="A157" s="57">
        <v>42979</v>
      </c>
      <c r="B157" s="58">
        <f>IF(CEIC!E172="","",CEIC!E172)</f>
        <v>4.145516074450077</v>
      </c>
      <c r="C157" s="58">
        <f>IF(CEIC!F172="","",CEIC!F172)</f>
        <v>5.4214488107845096</v>
      </c>
      <c r="D157" s="58">
        <f>IF(CEIC!G172="","",CEIC!G172)</f>
        <v>12.021962527371453</v>
      </c>
      <c r="E157" s="58">
        <f>IF(CEIC!H172="","",CEIC!H172)</f>
        <v>9.816119253265672</v>
      </c>
      <c r="F157" s="58">
        <f>IF(CEIC!I172="","",CEIC!I172)</f>
        <v>6.0892637423625953</v>
      </c>
      <c r="G157" s="58">
        <f>IF(CEIC!J172="","",CEIC!J172)</f>
        <v>18.380668785567359</v>
      </c>
      <c r="H157" s="58">
        <f>IF(CEIC!K172="","",CEIC!K172)</f>
        <v>21.17829239107482</v>
      </c>
      <c r="I157" s="58">
        <f>IF(CEIC!L172="","",CEIC!L172)</f>
        <v>5.5602644516019595</v>
      </c>
      <c r="J157" s="58">
        <f>IF(CEIC!M172="","",CEIC!M172)</f>
        <v>-7.7172498730143317</v>
      </c>
      <c r="K157" s="58">
        <f>IF(CEIC!N172="","",CEIC!N172)</f>
        <v>25.464482161251105</v>
      </c>
      <c r="L157" s="58">
        <f>IF(CEIC!O172="","",CEIC!O172)</f>
        <v>19.227686558864566</v>
      </c>
      <c r="M157" s="58">
        <f>IF(CEIC!P172="","",CEIC!P172)</f>
        <v>-0.29768387424671461</v>
      </c>
      <c r="N157" s="58">
        <f>IF(CEIC!Q172="","",CEIC!Q172)</f>
        <v>1.7581888246628132</v>
      </c>
      <c r="O157" s="59"/>
      <c r="Q157" s="58">
        <f t="shared" ca="1" si="126"/>
        <v>0.35336310762011358</v>
      </c>
      <c r="R157" s="58">
        <f t="shared" ca="1" si="127"/>
        <v>0.41255082903766926</v>
      </c>
      <c r="S157" s="58">
        <f t="shared" ca="1" si="128"/>
        <v>0.13781189229110488</v>
      </c>
      <c r="T157" s="58">
        <f t="shared" ca="1" si="129"/>
        <v>0.55497238041022634</v>
      </c>
      <c r="U157" s="58">
        <f t="shared" ca="1" si="130"/>
        <v>-1.2910490445512035</v>
      </c>
      <c r="V157" s="58">
        <f t="shared" ca="1" si="131"/>
        <v>1.8480423102214103</v>
      </c>
      <c r="W157" s="58">
        <f t="shared" ca="1" si="132"/>
        <v>0.83887721715723607</v>
      </c>
      <c r="X157" s="58">
        <f t="shared" ca="1" si="146"/>
        <v>-0.19344174953566387</v>
      </c>
      <c r="Y157" s="58">
        <f t="shared" ca="1" si="133"/>
        <v>-0.67827718228167111</v>
      </c>
      <c r="Z157" s="58">
        <f t="shared" ca="1" si="134"/>
        <v>1.9360420198485633</v>
      </c>
      <c r="AA157" s="58">
        <f t="shared" ca="1" si="135"/>
        <v>1.0959774483351494</v>
      </c>
      <c r="AB157" s="58">
        <f t="shared" ca="1" si="147"/>
        <v>-0.62978481486739535</v>
      </c>
      <c r="AC157" s="58">
        <f t="shared" ca="1" si="148"/>
        <v>-0.35636561646259929</v>
      </c>
      <c r="AD157" s="60"/>
      <c r="AE157" s="57">
        <v>42979</v>
      </c>
      <c r="AF157" s="58">
        <f t="shared" ca="1" si="136"/>
        <v>0.11476236675829683</v>
      </c>
      <c r="AG157" s="58">
        <f t="shared" ca="1" si="137"/>
        <v>0.59538024489866703</v>
      </c>
      <c r="AH157" s="58">
        <f t="shared" ca="1" si="138"/>
        <v>0.26926774180453228</v>
      </c>
      <c r="AI157" s="58">
        <f t="shared" ca="1" si="139"/>
        <v>0.75542366806035222</v>
      </c>
      <c r="AJ157" s="58">
        <f t="shared" ca="1" si="140"/>
        <v>-1.4117366910794862</v>
      </c>
      <c r="AK157" s="58">
        <f t="shared" ca="1" si="141"/>
        <v>0.7655089677038408</v>
      </c>
      <c r="AL157" s="58">
        <f t="shared" ca="1" si="142"/>
        <v>0.586470486226638</v>
      </c>
      <c r="AM157" s="58">
        <f t="shared" ca="1" si="123"/>
        <v>-0.20616392813865256</v>
      </c>
      <c r="AN157" s="58">
        <f t="shared" ca="1" si="143"/>
        <v>-0.31873136508521377</v>
      </c>
      <c r="AO157" s="58">
        <f t="shared" ca="1" si="144"/>
        <v>0.90366634393098411</v>
      </c>
      <c r="AP157" s="58">
        <f t="shared" ca="1" si="145"/>
        <v>1.1217496405345202</v>
      </c>
      <c r="AQ157" s="58">
        <f t="shared" ca="1" si="124"/>
        <v>-0.42772365086700975</v>
      </c>
      <c r="AR157" s="58">
        <f t="shared" ca="1" si="125"/>
        <v>-0.29250089802153673</v>
      </c>
    </row>
    <row r="158" spans="1:44" x14ac:dyDescent="0.3">
      <c r="A158" s="57">
        <v>43009</v>
      </c>
      <c r="B158" s="58">
        <f>IF(CEIC!E173="","",CEIC!E173)</f>
        <v>1.8287614297589385</v>
      </c>
      <c r="C158" s="58">
        <f>IF(CEIC!F173="","",CEIC!F173)</f>
        <v>-3.9788308738438389</v>
      </c>
      <c r="D158" s="58">
        <f>IF(CEIC!G173="","",CEIC!G173)</f>
        <v>0.78063775677875691</v>
      </c>
      <c r="E158" s="58">
        <f>IF(CEIC!H173="","",CEIC!H173)</f>
        <v>-0.2213368407143011</v>
      </c>
      <c r="F158" s="58">
        <f>IF(CEIC!I173="","",CEIC!I173)</f>
        <v>6.413210580920703</v>
      </c>
      <c r="G158" s="58">
        <f>IF(CEIC!J173="","",CEIC!J173)</f>
        <v>16.879356134650902</v>
      </c>
      <c r="H158" s="58">
        <f>IF(CEIC!K173="","",CEIC!K173)</f>
        <v>2.1703278580381289</v>
      </c>
      <c r="I158" s="58">
        <f>IF(CEIC!L173="","",CEIC!L173)</f>
        <v>132.11963589076726</v>
      </c>
      <c r="J158" s="58">
        <f>IF(CEIC!M173="","",CEIC!M173)</f>
        <v>-20.577061471774527</v>
      </c>
      <c r="K158" s="58">
        <f>IF(CEIC!N173="","",CEIC!N173)</f>
        <v>-2.0201243169395546</v>
      </c>
      <c r="L158" s="58">
        <f>IF(CEIC!O173="","",CEIC!O173)</f>
        <v>8.7152718502094793</v>
      </c>
      <c r="M158" s="58">
        <f>IF(CEIC!P173="","",CEIC!P173)</f>
        <v>7.9234347593990702</v>
      </c>
      <c r="N158" s="58">
        <f>IF(CEIC!Q173="","",CEIC!Q173)</f>
        <v>13.28125</v>
      </c>
      <c r="O158" s="59"/>
      <c r="Q158" s="58">
        <f t="shared" ca="1" si="126"/>
        <v>-0.32164493838421865</v>
      </c>
      <c r="R158" s="58">
        <f t="shared" ca="1" si="127"/>
        <v>-0.27457570686107041</v>
      </c>
      <c r="S158" s="58">
        <f t="shared" ca="1" si="128"/>
        <v>-0.40198791583277943</v>
      </c>
      <c r="T158" s="58">
        <f t="shared" ca="1" si="129"/>
        <v>-0.10669041962897098</v>
      </c>
      <c r="U158" s="58">
        <f t="shared" ca="1" si="130"/>
        <v>-1.1932145691367235</v>
      </c>
      <c r="V158" s="58">
        <f t="shared" ca="1" si="131"/>
        <v>1.6077120718461324</v>
      </c>
      <c r="W158" s="58">
        <f t="shared" ca="1" si="132"/>
        <v>0.17479024859156198</v>
      </c>
      <c r="X158" s="58">
        <f t="shared" ca="1" si="146"/>
        <v>-7.4450949056383248E-2</v>
      </c>
      <c r="Y158" s="58">
        <f t="shared" ca="1" si="133"/>
        <v>-1.1347732455830839</v>
      </c>
      <c r="Z158" s="58">
        <f t="shared" ca="1" si="134"/>
        <v>-0.19091170114101455</v>
      </c>
      <c r="AA158" s="58">
        <f t="shared" ca="1" si="135"/>
        <v>0.51252818301234893</v>
      </c>
      <c r="AB158" s="58">
        <f t="shared" ca="1" si="147"/>
        <v>0.18167389068298256</v>
      </c>
      <c r="AC158" s="58">
        <f t="shared" ca="1" si="148"/>
        <v>0.38680498886343551</v>
      </c>
      <c r="AD158" s="60"/>
      <c r="AE158" s="57">
        <v>43009</v>
      </c>
      <c r="AF158" s="58">
        <f t="shared" ca="1" si="136"/>
        <v>0.19259067188640189</v>
      </c>
      <c r="AG158" s="58">
        <f t="shared" ca="1" si="137"/>
        <v>0.17561369874015212</v>
      </c>
      <c r="AH158" s="58">
        <f t="shared" ca="1" si="138"/>
        <v>7.6525283437959821E-2</v>
      </c>
      <c r="AI158" s="58">
        <f t="shared" ca="1" si="139"/>
        <v>0.41916147322113256</v>
      </c>
      <c r="AJ158" s="58">
        <f t="shared" ca="1" si="140"/>
        <v>-1.3063615914106128</v>
      </c>
      <c r="AK158" s="58">
        <f t="shared" ca="1" si="141"/>
        <v>1.3355247890231876</v>
      </c>
      <c r="AL158" s="58">
        <f t="shared" ca="1" si="142"/>
        <v>0.5455206173715077</v>
      </c>
      <c r="AM158" s="58">
        <f t="shared" ref="AM158:AM187" ca="1" si="149">IF(OR(X158="",X157="",X156=""),"",AVERAGE(X156:X158))</f>
        <v>-0.17237829368623495</v>
      </c>
      <c r="AN158" s="58">
        <f t="shared" ca="1" si="143"/>
        <v>-0.72580228398694457</v>
      </c>
      <c r="AO158" s="58">
        <f t="shared" ca="1" si="144"/>
        <v>0.78016279610211281</v>
      </c>
      <c r="AP158" s="58">
        <f t="shared" ca="1" si="145"/>
        <v>0.97303103833228233</v>
      </c>
      <c r="AQ158" s="58">
        <f t="shared" ref="AQ158:AQ187" ca="1" si="150">IF(OR(AB158="",AB157="",AB156=""),"",AVERAGE(AB156:AB158))</f>
        <v>-0.27082231719701916</v>
      </c>
      <c r="AR158" s="58">
        <f t="shared" ref="AR158:AR187" ca="1" si="151">IF(OR(AC158="",AC157="",AC156=""),"",AVERAGE(AC156:AC158))</f>
        <v>1.4782410758664599E-2</v>
      </c>
    </row>
    <row r="159" spans="1:44" x14ac:dyDescent="0.3">
      <c r="A159" s="57">
        <v>43040</v>
      </c>
      <c r="B159" s="58">
        <f>IF(CEIC!E174="","",CEIC!E174)</f>
        <v>8.5418464193269976</v>
      </c>
      <c r="C159" s="58">
        <f>IF(CEIC!F174="","",CEIC!F174)</f>
        <v>11.158920647821043</v>
      </c>
      <c r="D159" s="58">
        <f>IF(CEIC!G174="","",CEIC!G174)</f>
        <v>28.205664048425451</v>
      </c>
      <c r="E159" s="58">
        <f>IF(CEIC!H174="","",CEIC!H174)</f>
        <v>25.23563503361645</v>
      </c>
      <c r="F159" s="58">
        <f>IF(CEIC!I174="","",CEIC!I174)</f>
        <v>8.9958394141780342</v>
      </c>
      <c r="G159" s="58">
        <f>IF(CEIC!J174="","",CEIC!J174)</f>
        <v>13.601357198160041</v>
      </c>
      <c r="H159" s="58">
        <f>IF(CEIC!K174="","",CEIC!K174)</f>
        <v>43.938646044717458</v>
      </c>
      <c r="I159" s="58">
        <f>IF(CEIC!L174="","",CEIC!L174)</f>
        <v>73.310918988152409</v>
      </c>
      <c r="J159" s="58">
        <f>IF(CEIC!M174="","",CEIC!M174)</f>
        <v>43.747772970221433</v>
      </c>
      <c r="K159" s="58">
        <f>IF(CEIC!N174="","",CEIC!N174)</f>
        <v>31.029202184462722</v>
      </c>
      <c r="L159" s="58">
        <f>IF(CEIC!O174="","",CEIC!O174)</f>
        <v>23.693610288847761</v>
      </c>
      <c r="M159" s="58">
        <f>IF(CEIC!P174="","",CEIC!P174)</f>
        <v>15.399610136452241</v>
      </c>
      <c r="N159" s="58">
        <f>IF(CEIC!Q174="","",CEIC!Q174)</f>
        <v>15.907725579718852</v>
      </c>
      <c r="O159" s="59"/>
      <c r="Q159" s="58">
        <f t="shared" ca="1" si="126"/>
        <v>1.634274904855572</v>
      </c>
      <c r="R159" s="58">
        <f t="shared" ca="1" si="127"/>
        <v>0.83193932389768765</v>
      </c>
      <c r="S159" s="58">
        <f t="shared" ca="1" si="128"/>
        <v>0.91494084764807759</v>
      </c>
      <c r="T159" s="58">
        <f t="shared" ca="1" si="129"/>
        <v>1.5714171738867837</v>
      </c>
      <c r="U159" s="58">
        <f t="shared" ca="1" si="130"/>
        <v>-0.41324049000485158</v>
      </c>
      <c r="V159" s="58">
        <f t="shared" ca="1" si="131"/>
        <v>1.0829697636268203</v>
      </c>
      <c r="W159" s="58">
        <f t="shared" ca="1" si="132"/>
        <v>1.634062531979342</v>
      </c>
      <c r="X159" s="58">
        <f t="shared" ca="1" si="146"/>
        <v>-0.12974275573831828</v>
      </c>
      <c r="Y159" s="58">
        <f t="shared" ca="1" si="133"/>
        <v>1.1486220802175868</v>
      </c>
      <c r="Z159" s="58">
        <f t="shared" ca="1" si="134"/>
        <v>2.3666795102935176</v>
      </c>
      <c r="AA159" s="58">
        <f t="shared" ca="1" si="135"/>
        <v>1.3438405693649049</v>
      </c>
      <c r="AB159" s="58">
        <f t="shared" ca="1" si="147"/>
        <v>0.9196035890944555</v>
      </c>
      <c r="AC159" s="58">
        <f t="shared" ca="1" si="148"/>
        <v>0.55619742866332145</v>
      </c>
      <c r="AD159" s="60"/>
      <c r="AE159" s="57">
        <v>43040</v>
      </c>
      <c r="AF159" s="58">
        <f t="shared" ca="1" si="136"/>
        <v>0.55533102469715567</v>
      </c>
      <c r="AG159" s="58">
        <f t="shared" ca="1" si="137"/>
        <v>0.32330481535809552</v>
      </c>
      <c r="AH159" s="58">
        <f t="shared" ca="1" si="138"/>
        <v>0.21692160803546767</v>
      </c>
      <c r="AI159" s="58">
        <f t="shared" ca="1" si="139"/>
        <v>0.67323304488934632</v>
      </c>
      <c r="AJ159" s="58">
        <f t="shared" ca="1" si="140"/>
        <v>-0.96583470123092618</v>
      </c>
      <c r="AK159" s="58">
        <f t="shared" ca="1" si="141"/>
        <v>1.5129080485647879</v>
      </c>
      <c r="AL159" s="58">
        <f t="shared" ca="1" si="142"/>
        <v>0.88257666590938</v>
      </c>
      <c r="AM159" s="58">
        <f t="shared" ca="1" si="149"/>
        <v>-0.13254515144345513</v>
      </c>
      <c r="AN159" s="58">
        <f t="shared" ca="1" si="143"/>
        <v>-0.22147611588238938</v>
      </c>
      <c r="AO159" s="58">
        <f t="shared" ca="1" si="144"/>
        <v>1.3706032763336886</v>
      </c>
      <c r="AP159" s="58">
        <f t="shared" ca="1" si="145"/>
        <v>0.9841154002374678</v>
      </c>
      <c r="AQ159" s="58">
        <f t="shared" ca="1" si="150"/>
        <v>0.1571642216366809</v>
      </c>
      <c r="AR159" s="58">
        <f t="shared" ca="1" si="151"/>
        <v>0.19554560035471921</v>
      </c>
    </row>
    <row r="160" spans="1:44" x14ac:dyDescent="0.3">
      <c r="A160" s="57">
        <v>43070</v>
      </c>
      <c r="B160" s="58">
        <f>IF(CEIC!E175="","",CEIC!E175)</f>
        <v>7.3130649137222603</v>
      </c>
      <c r="C160" s="58">
        <f>IF(CEIC!F175="","",CEIC!F175)</f>
        <v>4.3282481524571095</v>
      </c>
      <c r="D160" s="58">
        <f>IF(CEIC!G175="","",CEIC!G175)</f>
        <v>45.733920503578865</v>
      </c>
      <c r="E160" s="58">
        <f>IF(CEIC!H175="","",CEIC!H175)</f>
        <v>37.047150619883425</v>
      </c>
      <c r="F160" s="58">
        <f>IF(CEIC!I175="","",CEIC!I175)</f>
        <v>9.8381835931163497</v>
      </c>
      <c r="G160" s="58">
        <f>IF(CEIC!J175="","",CEIC!J175)</f>
        <v>14.339982866234244</v>
      </c>
      <c r="H160" s="58">
        <f>IF(CEIC!K175="","",CEIC!K175)</f>
        <v>50.1040910191237</v>
      </c>
      <c r="I160" s="58">
        <f>IF(CEIC!L175="","",CEIC!L175)</f>
        <v>-26.66091458153581</v>
      </c>
      <c r="J160" s="58">
        <f>IF(CEIC!M175="","",CEIC!M175)</f>
        <v>21.023830125581711</v>
      </c>
      <c r="K160" s="58">
        <f>IF(CEIC!N175="","",CEIC!N175)</f>
        <v>15.696737088441658</v>
      </c>
      <c r="L160" s="58">
        <f>IF(CEIC!O175="","",CEIC!O175)</f>
        <v>21.467592223382031</v>
      </c>
      <c r="M160" s="58">
        <f>IF(CEIC!P175="","",CEIC!P175)</f>
        <v>15.944653723558389</v>
      </c>
      <c r="N160" s="58">
        <f>IF(CEIC!Q175="","",CEIC!Q175)</f>
        <v>18.869061972510249</v>
      </c>
      <c r="O160" s="59"/>
      <c r="Q160" s="58">
        <f t="shared" ca="1" si="126"/>
        <v>1.2762579672548739</v>
      </c>
      <c r="R160" s="58">
        <f t="shared" ca="1" si="127"/>
        <v>0.33264180434906754</v>
      </c>
      <c r="S160" s="58">
        <f t="shared" ca="1" si="128"/>
        <v>1.7566343014294314</v>
      </c>
      <c r="T160" s="58">
        <f t="shared" ca="1" si="129"/>
        <v>2.3500248611675549</v>
      </c>
      <c r="U160" s="58">
        <f t="shared" ca="1" si="130"/>
        <v>-0.15884596888008809</v>
      </c>
      <c r="V160" s="58">
        <f t="shared" ca="1" si="131"/>
        <v>1.2012090143052256</v>
      </c>
      <c r="W160" s="58">
        <f t="shared" ca="1" si="132"/>
        <v>1.8494665356955569</v>
      </c>
      <c r="X160" s="58">
        <f t="shared" ca="1" si="146"/>
        <v>-0.22373602045326416</v>
      </c>
      <c r="Y160" s="58">
        <f t="shared" ca="1" si="133"/>
        <v>0.34197025864156699</v>
      </c>
      <c r="Z160" s="58">
        <f t="shared" ca="1" si="134"/>
        <v>1.1801446507239484</v>
      </c>
      <c r="AA160" s="58">
        <f t="shared" ca="1" si="135"/>
        <v>1.2202943964935133</v>
      </c>
      <c r="AB160" s="58">
        <f t="shared" ca="1" si="147"/>
        <v>0.97340166492462432</v>
      </c>
      <c r="AC160" s="58">
        <f t="shared" ca="1" si="148"/>
        <v>0.74718644851814309</v>
      </c>
      <c r="AD160" s="60"/>
      <c r="AE160" s="57">
        <v>43070</v>
      </c>
      <c r="AF160" s="58">
        <f t="shared" ca="1" si="136"/>
        <v>0.86296264457540917</v>
      </c>
      <c r="AG160" s="58">
        <f t="shared" ca="1" si="137"/>
        <v>0.29666847379522826</v>
      </c>
      <c r="AH160" s="58">
        <f t="shared" ca="1" si="138"/>
        <v>0.75652907774824329</v>
      </c>
      <c r="AI160" s="58">
        <f t="shared" ca="1" si="139"/>
        <v>1.271583871808456</v>
      </c>
      <c r="AJ160" s="58">
        <f t="shared" ca="1" si="140"/>
        <v>-0.58843367600722107</v>
      </c>
      <c r="AK160" s="58">
        <f t="shared" ca="1" si="141"/>
        <v>1.2972969499260596</v>
      </c>
      <c r="AL160" s="58">
        <f t="shared" ca="1" si="142"/>
        <v>1.2194397720888202</v>
      </c>
      <c r="AM160" s="58">
        <f t="shared" ca="1" si="149"/>
        <v>-0.14264324174932189</v>
      </c>
      <c r="AN160" s="58">
        <f t="shared" ca="1" si="143"/>
        <v>0.11860636442535664</v>
      </c>
      <c r="AO160" s="58">
        <f t="shared" ca="1" si="144"/>
        <v>1.1186374866254838</v>
      </c>
      <c r="AP160" s="58">
        <f t="shared" ca="1" si="145"/>
        <v>1.0255543829569225</v>
      </c>
      <c r="AQ160" s="58">
        <f t="shared" ca="1" si="150"/>
        <v>0.69155971490068746</v>
      </c>
      <c r="AR160" s="58">
        <f t="shared" ca="1" si="151"/>
        <v>0.56339628868163338</v>
      </c>
    </row>
    <row r="161" spans="1:44" x14ac:dyDescent="0.3">
      <c r="A161" s="57">
        <v>43101</v>
      </c>
      <c r="B161" s="58">
        <f>IF(CEIC!E176="","",CEIC!E176)</f>
        <v>7.4735987002437181</v>
      </c>
      <c r="C161" s="58">
        <f>IF(CEIC!F176="","",CEIC!F176)</f>
        <v>8.9367542488114147</v>
      </c>
      <c r="D161" s="58">
        <f>IF(CEIC!G176="","",CEIC!G176)</f>
        <v>46.755933245744004</v>
      </c>
      <c r="E161" s="58">
        <f>IF(CEIC!H176="","",CEIC!H176)</f>
        <v>30.12038185012106</v>
      </c>
      <c r="F161" s="58">
        <f>IF(CEIC!I176="","",CEIC!I176)</f>
        <v>9.8008640154445317</v>
      </c>
      <c r="G161" s="58">
        <f>IF(CEIC!J176="","",CEIC!J176)</f>
        <v>8.39386417925774</v>
      </c>
      <c r="H161" s="58">
        <f>IF(CEIC!K176="","",CEIC!K176)</f>
        <v>36.692967805102803</v>
      </c>
      <c r="I161" s="58">
        <f>IF(CEIC!L176="","",CEIC!L176)</f>
        <v>581.37490007993597</v>
      </c>
      <c r="J161" s="58">
        <f>IF(CEIC!M176="","",CEIC!M176)</f>
        <v>-11.292904790782288</v>
      </c>
      <c r="K161" s="58">
        <f>IF(CEIC!N176="","",CEIC!N176)</f>
        <v>13.649060752722464</v>
      </c>
      <c r="L161" s="58">
        <f>IF(CEIC!O176="","",CEIC!O176)</f>
        <v>26.161724234615157</v>
      </c>
      <c r="M161" s="58">
        <f>IF(CEIC!P176="","",CEIC!P176)</f>
        <v>20.390567428150334</v>
      </c>
      <c r="N161" s="58">
        <f>IF(CEIC!Q176="","",CEIC!Q176)</f>
        <v>17.100725413247712</v>
      </c>
      <c r="O161" s="59"/>
      <c r="Q161" s="58">
        <f t="shared" ca="1" si="126"/>
        <v>1.3230309813096151</v>
      </c>
      <c r="R161" s="58">
        <f t="shared" ca="1" si="127"/>
        <v>0.66950697601351605</v>
      </c>
      <c r="S161" s="58">
        <f t="shared" ca="1" si="128"/>
        <v>1.8057105707641723</v>
      </c>
      <c r="T161" s="58">
        <f t="shared" ca="1" si="129"/>
        <v>1.8934166153617449</v>
      </c>
      <c r="U161" s="58">
        <f t="shared" ca="1" si="130"/>
        <v>-0.17011677281959722</v>
      </c>
      <c r="V161" s="58">
        <f t="shared" ca="1" si="131"/>
        <v>0.24935390232943302</v>
      </c>
      <c r="W161" s="58">
        <f t="shared" ca="1" si="132"/>
        <v>1.3809180940788548</v>
      </c>
      <c r="X161" s="58">
        <f t="shared" ca="1" si="146"/>
        <v>0.34793771246676414</v>
      </c>
      <c r="Y161" s="58">
        <f t="shared" ca="1" si="133"/>
        <v>-0.80520535546289984</v>
      </c>
      <c r="Z161" s="58">
        <f t="shared" ca="1" si="134"/>
        <v>1.0216809374051408</v>
      </c>
      <c r="AA161" s="58">
        <f t="shared" ca="1" si="135"/>
        <v>1.4808232996224306</v>
      </c>
      <c r="AB161" s="58">
        <f t="shared" ca="1" si="147"/>
        <v>1.4122318947855677</v>
      </c>
      <c r="AC161" s="58">
        <f t="shared" ca="1" si="148"/>
        <v>0.63313899783029748</v>
      </c>
      <c r="AE161" s="57">
        <v>43101</v>
      </c>
      <c r="AF161" s="58">
        <f t="shared" ca="1" si="136"/>
        <v>1.4111879511400203</v>
      </c>
      <c r="AG161" s="58">
        <f t="shared" ca="1" si="137"/>
        <v>0.6113627014200903</v>
      </c>
      <c r="AH161" s="58">
        <f t="shared" ca="1" si="138"/>
        <v>1.4924285732805604</v>
      </c>
      <c r="AI161" s="58">
        <f t="shared" ca="1" si="139"/>
        <v>1.9382862168053612</v>
      </c>
      <c r="AJ161" s="58">
        <f t="shared" ca="1" si="140"/>
        <v>-0.24740107723484564</v>
      </c>
      <c r="AK161" s="58">
        <f t="shared" ca="1" si="141"/>
        <v>0.8445108934204929</v>
      </c>
      <c r="AL161" s="58">
        <f t="shared" ca="1" si="142"/>
        <v>1.6214823872512512</v>
      </c>
      <c r="AM161" s="58">
        <f t="shared" ca="1" si="149"/>
        <v>-1.8470212416060912E-3</v>
      </c>
      <c r="AN161" s="58">
        <f t="shared" ca="1" si="143"/>
        <v>0.22846232779875131</v>
      </c>
      <c r="AO161" s="58">
        <f t="shared" ca="1" si="144"/>
        <v>1.5228350328075357</v>
      </c>
      <c r="AP161" s="58">
        <f t="shared" ca="1" si="145"/>
        <v>1.3483194218269496</v>
      </c>
      <c r="AQ161" s="58">
        <f t="shared" ca="1" si="150"/>
        <v>1.1017457162682158</v>
      </c>
      <c r="AR161" s="58">
        <f t="shared" ca="1" si="151"/>
        <v>0.64550762500392067</v>
      </c>
    </row>
    <row r="162" spans="1:44" x14ac:dyDescent="0.3">
      <c r="A162" s="57">
        <v>43132</v>
      </c>
      <c r="B162" s="58">
        <f>IF(CEIC!E177="","",CEIC!E177)</f>
        <v>6.8791946308724858</v>
      </c>
      <c r="C162" s="58">
        <f>IF(CEIC!F177="","",CEIC!F177)</f>
        <v>6.418984018877878</v>
      </c>
      <c r="D162" s="58">
        <f>IF(CEIC!G177="","",CEIC!G177)</f>
        <v>24.640587159068076</v>
      </c>
      <c r="E162" s="58">
        <f>IF(CEIC!H177="","",CEIC!H177)</f>
        <v>26.849773339308875</v>
      </c>
      <c r="F162" s="58">
        <f>IF(CEIC!I177="","",CEIC!I177)</f>
        <v>9.6597958942548736</v>
      </c>
      <c r="G162" s="58">
        <f>IF(CEIC!J177="","",CEIC!J177)</f>
        <v>12.698907118498429</v>
      </c>
      <c r="H162" s="58">
        <f>IF(CEIC!K177="","",CEIC!K177)</f>
        <v>29.064144979171967</v>
      </c>
      <c r="I162" s="58">
        <f>IF(CEIC!L177="","",CEIC!L177)</f>
        <v>106.44615384615386</v>
      </c>
      <c r="J162" s="58">
        <f>IF(CEIC!M177="","",CEIC!M177)</f>
        <v>1.3564754209362206</v>
      </c>
      <c r="K162" s="58">
        <f>IF(CEIC!N177="","",CEIC!N177)</f>
        <v>6.7490328229816949</v>
      </c>
      <c r="L162" s="58">
        <f>IF(CEIC!O177="","",CEIC!O177)</f>
        <v>10.578103959895699</v>
      </c>
      <c r="M162" s="58">
        <f>IF(CEIC!P177="","",CEIC!P177)</f>
        <v>20.2833078101072</v>
      </c>
      <c r="N162" s="58">
        <f>IF(CEIC!Q177="","",CEIC!Q177)</f>
        <v>40.19350380096752</v>
      </c>
      <c r="O162" s="59"/>
      <c r="Q162" s="58">
        <f t="shared" ca="1" si="126"/>
        <v>1.1498458189003307</v>
      </c>
      <c r="R162" s="58">
        <f t="shared" ca="1" si="127"/>
        <v>0.48546705440222598</v>
      </c>
      <c r="S162" s="58">
        <f t="shared" ca="1" si="128"/>
        <v>0.74374858516169262</v>
      </c>
      <c r="T162" s="58">
        <f t="shared" ca="1" si="129"/>
        <v>1.6778201569728592</v>
      </c>
      <c r="U162" s="58">
        <f t="shared" ca="1" si="130"/>
        <v>-0.21272044722409639</v>
      </c>
      <c r="V162" s="58">
        <f t="shared" ca="1" si="131"/>
        <v>0.93850548922370469</v>
      </c>
      <c r="W162" s="58">
        <f t="shared" ca="1" si="132"/>
        <v>1.1143876186356931</v>
      </c>
      <c r="X162" s="58">
        <f t="shared" ca="1" si="146"/>
        <v>-9.8589091849289129E-2</v>
      </c>
      <c r="Y162" s="58">
        <f t="shared" ca="1" si="133"/>
        <v>-0.35617916052167742</v>
      </c>
      <c r="Z162" s="58">
        <f t="shared" ca="1" si="134"/>
        <v>0.48770785353582136</v>
      </c>
      <c r="AA162" s="58">
        <f t="shared" ca="1" si="135"/>
        <v>0.61591718125281103</v>
      </c>
      <c r="AB162" s="58">
        <f t="shared" ca="1" si="147"/>
        <v>1.4016449230249484</v>
      </c>
      <c r="AC162" s="58">
        <f t="shared" ca="1" si="148"/>
        <v>2.1224892522395398</v>
      </c>
      <c r="AE162" s="57">
        <v>43132</v>
      </c>
      <c r="AF162" s="58">
        <f t="shared" ca="1" si="136"/>
        <v>1.2497115891549397</v>
      </c>
      <c r="AG162" s="58">
        <f t="shared" ca="1" si="137"/>
        <v>0.49587194492160314</v>
      </c>
      <c r="AH162" s="58">
        <f t="shared" ca="1" si="138"/>
        <v>1.4353644857850989</v>
      </c>
      <c r="AI162" s="58">
        <f t="shared" ca="1" si="139"/>
        <v>1.9737538778340531</v>
      </c>
      <c r="AJ162" s="58">
        <f t="shared" ca="1" si="140"/>
        <v>-0.18056106297459387</v>
      </c>
      <c r="AK162" s="58">
        <f t="shared" ca="1" si="141"/>
        <v>0.79635613528612115</v>
      </c>
      <c r="AL162" s="58">
        <f t="shared" ca="1" si="142"/>
        <v>1.4482574161367017</v>
      </c>
      <c r="AM162" s="58">
        <f t="shared" ca="1" si="149"/>
        <v>8.5375333880702842E-3</v>
      </c>
      <c r="AN162" s="58">
        <f t="shared" ca="1" si="143"/>
        <v>-0.27313808578100346</v>
      </c>
      <c r="AO162" s="58">
        <f t="shared" ca="1" si="144"/>
        <v>0.89651114722163683</v>
      </c>
      <c r="AP162" s="58">
        <f t="shared" ca="1" si="145"/>
        <v>1.1056782924562516</v>
      </c>
      <c r="AQ162" s="58">
        <f t="shared" ca="1" si="150"/>
        <v>1.2624261609117136</v>
      </c>
      <c r="AR162" s="58">
        <f t="shared" ca="1" si="151"/>
        <v>1.1676048995293267</v>
      </c>
    </row>
    <row r="163" spans="1:44" x14ac:dyDescent="0.3">
      <c r="A163" s="57">
        <v>43160</v>
      </c>
      <c r="B163" s="58">
        <f>IF(CEIC!E178="","",CEIC!E178)</f>
        <v>5.330330330330348</v>
      </c>
      <c r="C163" s="58">
        <f>IF(CEIC!F178="","",CEIC!F178)</f>
        <v>5.4080373953126015</v>
      </c>
      <c r="D163" s="58">
        <f>IF(CEIC!G178="","",CEIC!G178)</f>
        <v>6.0327488724337224</v>
      </c>
      <c r="E163" s="58">
        <f>IF(CEIC!H178="","",CEIC!H178)</f>
        <v>24.828690939856752</v>
      </c>
      <c r="F163" s="58">
        <f>IF(CEIC!I178="","",CEIC!I178)</f>
        <v>9.4653852281733855</v>
      </c>
      <c r="G163" s="58">
        <f>IF(CEIC!J178="","",CEIC!J178)</f>
        <v>15.305168770656119</v>
      </c>
      <c r="H163" s="58">
        <f>IF(CEIC!K178="","",CEIC!K178)</f>
        <v>24.040952519118775</v>
      </c>
      <c r="I163" s="58">
        <f>IF(CEIC!L178="","",CEIC!L178)</f>
        <v>272.4836825833047</v>
      </c>
      <c r="J163" s="58">
        <f>IF(CEIC!M178="","",CEIC!M178)</f>
        <v>26.919725240926805</v>
      </c>
      <c r="K163" s="58">
        <f>IF(CEIC!N178="","",CEIC!N178)</f>
        <v>0.9491344742824207</v>
      </c>
      <c r="L163" s="58">
        <f>IF(CEIC!O178="","",CEIC!O178)</f>
        <v>7.1457584215486492</v>
      </c>
      <c r="M163" s="58">
        <f>IF(CEIC!P178="","",CEIC!P178)</f>
        <v>18.724874814867057</v>
      </c>
      <c r="N163" s="58">
        <f>IF(CEIC!Q178="","",CEIC!Q178)</f>
        <v>24.349824603846621</v>
      </c>
      <c r="O163" s="59"/>
      <c r="Q163" s="58">
        <f t="shared" ca="1" si="126"/>
        <v>0.69856977746427384</v>
      </c>
      <c r="R163" s="58">
        <f t="shared" ca="1" si="127"/>
        <v>0.41157050294484249</v>
      </c>
      <c r="S163" s="58">
        <f t="shared" ca="1" si="128"/>
        <v>-0.14978556154332226</v>
      </c>
      <c r="T163" s="58">
        <f t="shared" ca="1" si="129"/>
        <v>1.5445916748743451</v>
      </c>
      <c r="U163" s="58">
        <f t="shared" ca="1" si="130"/>
        <v>-0.27143398681510034</v>
      </c>
      <c r="V163" s="58">
        <f t="shared" ca="1" si="131"/>
        <v>1.3557160440998313</v>
      </c>
      <c r="W163" s="58">
        <f t="shared" ca="1" si="132"/>
        <v>0.93889083424718889</v>
      </c>
      <c r="X163" s="58">
        <f t="shared" ca="1" si="146"/>
        <v>5.7518972131827641E-2</v>
      </c>
      <c r="Y163" s="58">
        <f t="shared" ca="1" si="133"/>
        <v>0.55126204251595479</v>
      </c>
      <c r="Z163" s="58">
        <f t="shared" ca="1" si="134"/>
        <v>3.88705968002711E-2</v>
      </c>
      <c r="AA163" s="58">
        <f t="shared" ca="1" si="135"/>
        <v>0.42541865753743674</v>
      </c>
      <c r="AB163" s="58">
        <f t="shared" ca="1" si="147"/>
        <v>1.247821085009883</v>
      </c>
      <c r="AC163" s="58">
        <f t="shared" ca="1" si="148"/>
        <v>1.1006638466158212</v>
      </c>
      <c r="AE163" s="57">
        <v>43160</v>
      </c>
      <c r="AF163" s="58">
        <f t="shared" ca="1" si="136"/>
        <v>1.0571488592247398</v>
      </c>
      <c r="AG163" s="58">
        <f t="shared" ca="1" si="137"/>
        <v>0.52218151112019484</v>
      </c>
      <c r="AH163" s="58">
        <f t="shared" ca="1" si="138"/>
        <v>0.79989119812751419</v>
      </c>
      <c r="AI163" s="58">
        <f t="shared" ca="1" si="139"/>
        <v>1.7052761490696497</v>
      </c>
      <c r="AJ163" s="58">
        <f t="shared" ca="1" si="140"/>
        <v>-0.21809040228626464</v>
      </c>
      <c r="AK163" s="58">
        <f t="shared" ca="1" si="141"/>
        <v>0.84785847855098961</v>
      </c>
      <c r="AL163" s="58">
        <f t="shared" ca="1" si="142"/>
        <v>1.1447321823205789</v>
      </c>
      <c r="AM163" s="58">
        <f t="shared" ca="1" si="149"/>
        <v>0.10228919758310089</v>
      </c>
      <c r="AN163" s="58">
        <f t="shared" ca="1" si="143"/>
        <v>-0.20337415782287416</v>
      </c>
      <c r="AO163" s="58">
        <f t="shared" ca="1" si="144"/>
        <v>0.51608646258041102</v>
      </c>
      <c r="AP163" s="58">
        <f t="shared" ca="1" si="145"/>
        <v>0.84071971280422597</v>
      </c>
      <c r="AQ163" s="58">
        <f t="shared" ca="1" si="150"/>
        <v>1.3538993009401328</v>
      </c>
      <c r="AR163" s="58">
        <f t="shared" ca="1" si="151"/>
        <v>1.2854306988952195</v>
      </c>
    </row>
    <row r="164" spans="1:44" x14ac:dyDescent="0.3">
      <c r="A164" s="57">
        <v>43191</v>
      </c>
      <c r="B164" s="58">
        <f>IF(CEIC!E179="","",CEIC!E179)</f>
        <v>4.5183290707587354</v>
      </c>
      <c r="C164" s="58">
        <f>IF(CEIC!F179="","",CEIC!F179)</f>
        <v>3.3126269510172341</v>
      </c>
      <c r="D164" s="58">
        <f>IF(CEIC!G179="","",CEIC!G179)</f>
        <v>15.179020022897429</v>
      </c>
      <c r="E164" s="58">
        <f>IF(CEIC!H179="","",CEIC!H179)</f>
        <v>19.459309031951022</v>
      </c>
      <c r="F164" s="58">
        <f>IF(CEIC!I179="","",CEIC!I179)</f>
        <v>11.6822684130798</v>
      </c>
      <c r="G164" s="58">
        <f>IF(CEIC!J179="","",CEIC!J179)</f>
        <v>3.7821476280089543</v>
      </c>
      <c r="H164" s="58">
        <f>IF(CEIC!K179="","",CEIC!K179)</f>
        <v>73.940631449523565</v>
      </c>
      <c r="I164" s="58">
        <f>IF(CEIC!L179="","",CEIC!L179)</f>
        <v>44.388557057529084</v>
      </c>
      <c r="J164" s="58">
        <f>IF(CEIC!M179="","",CEIC!M179)</f>
        <v>-16.978798404469131</v>
      </c>
      <c r="K164" s="58">
        <f>IF(CEIC!N179="","",CEIC!N179)</f>
        <v>5.5806871082951641</v>
      </c>
      <c r="L164" s="58">
        <f>IF(CEIC!O179="","",CEIC!O179)</f>
        <v>2.8731802016787169</v>
      </c>
      <c r="M164" s="58">
        <f>IF(CEIC!P179="","",CEIC!P179)</f>
        <v>36.105083694978305</v>
      </c>
      <c r="N164" s="58">
        <f>IF(CEIC!Q179="","",CEIC!Q179)</f>
        <v>51.135419551370809</v>
      </c>
      <c r="O164" s="59"/>
      <c r="Q164" s="58">
        <f t="shared" ca="1" si="126"/>
        <v>0.46198564680007803</v>
      </c>
      <c r="R164" s="58">
        <f t="shared" ca="1" si="127"/>
        <v>0.25840355811136656</v>
      </c>
      <c r="S164" s="58">
        <f t="shared" ca="1" si="128"/>
        <v>0.28941137590171317</v>
      </c>
      <c r="T164" s="58">
        <f t="shared" ca="1" si="129"/>
        <v>1.1906453926290381</v>
      </c>
      <c r="U164" s="58">
        <f t="shared" ca="1" si="130"/>
        <v>0.39808204987743401</v>
      </c>
      <c r="V164" s="58">
        <f t="shared" ca="1" si="131"/>
        <v>-0.48889001868479859</v>
      </c>
      <c r="W164" s="58">
        <f t="shared" ca="1" si="132"/>
        <v>2.6822509113189925</v>
      </c>
      <c r="X164" s="58">
        <f t="shared" ca="1" si="146"/>
        <v>-0.15693548717133277</v>
      </c>
      <c r="Y164" s="58">
        <f t="shared" ca="1" si="133"/>
        <v>-1.0070425309973319</v>
      </c>
      <c r="Z164" s="58">
        <f t="shared" ca="1" si="134"/>
        <v>0.39729297831369897</v>
      </c>
      <c r="AA164" s="58">
        <f t="shared" ca="1" si="135"/>
        <v>0.18828640081958573</v>
      </c>
      <c r="AB164" s="58">
        <f t="shared" ca="1" si="147"/>
        <v>2.9633202072742115</v>
      </c>
      <c r="AC164" s="58">
        <f t="shared" ca="1" si="148"/>
        <v>2.8281793486401376</v>
      </c>
      <c r="AE164" s="57">
        <v>43191</v>
      </c>
      <c r="AF164" s="58">
        <f t="shared" ca="1" si="136"/>
        <v>0.77013374772156096</v>
      </c>
      <c r="AG164" s="58">
        <f t="shared" ca="1" si="137"/>
        <v>0.38514703848614501</v>
      </c>
      <c r="AH164" s="58">
        <f t="shared" ca="1" si="138"/>
        <v>0.29445813317336117</v>
      </c>
      <c r="AI164" s="58">
        <f t="shared" ca="1" si="139"/>
        <v>1.4710190748254142</v>
      </c>
      <c r="AJ164" s="58">
        <f t="shared" ca="1" si="140"/>
        <v>-2.8690794720587571E-2</v>
      </c>
      <c r="AK164" s="58">
        <f t="shared" ca="1" si="141"/>
        <v>0.60177717154624577</v>
      </c>
      <c r="AL164" s="58">
        <f t="shared" ca="1" si="142"/>
        <v>1.5785097880672916</v>
      </c>
      <c r="AM164" s="58">
        <f t="shared" ca="1" si="149"/>
        <v>-6.600186896293142E-2</v>
      </c>
      <c r="AN164" s="58">
        <f t="shared" ca="1" si="143"/>
        <v>-0.27065321633435152</v>
      </c>
      <c r="AO164" s="58">
        <f t="shared" ca="1" si="144"/>
        <v>0.30795714288326376</v>
      </c>
      <c r="AP164" s="58">
        <f t="shared" ca="1" si="145"/>
        <v>0.40987407986994451</v>
      </c>
      <c r="AQ164" s="58">
        <f t="shared" ca="1" si="150"/>
        <v>1.8709287384363478</v>
      </c>
      <c r="AR164" s="58">
        <f t="shared" ca="1" si="151"/>
        <v>2.0171108158318329</v>
      </c>
    </row>
    <row r="165" spans="1:44" x14ac:dyDescent="0.3">
      <c r="A165" s="57">
        <v>43221</v>
      </c>
      <c r="B165" s="58">
        <f>IF(CEIC!E180="","",CEIC!E180)</f>
        <v>3.8461538461538445</v>
      </c>
      <c r="C165" s="58">
        <f>IF(CEIC!F180="","",CEIC!F180)</f>
        <v>16.632678454274274</v>
      </c>
      <c r="D165" s="58">
        <f>IF(CEIC!G180="","",CEIC!G180)</f>
        <v>0.11826368345096856</v>
      </c>
      <c r="E165" s="58">
        <f>IF(CEIC!H180="","",CEIC!H180)</f>
        <v>16.225659541554229</v>
      </c>
      <c r="F165" s="58">
        <f>IF(CEIC!I180="","",CEIC!I180)</f>
        <v>12.134546699021556</v>
      </c>
      <c r="G165" s="58">
        <f>IF(CEIC!J180="","",CEIC!J180)</f>
        <v>-2.5523450855387462</v>
      </c>
      <c r="H165" s="58">
        <f>IF(CEIC!K180="","",CEIC!K180)</f>
        <v>40.73753577847301</v>
      </c>
      <c r="I165" s="58">
        <f>IF(CEIC!L180="","",CEIC!L180)</f>
        <v>106.19653432770346</v>
      </c>
      <c r="J165" s="58">
        <f>IF(CEIC!M180="","",CEIC!M180)</f>
        <v>21.631551793856406</v>
      </c>
      <c r="K165" s="58">
        <f>IF(CEIC!N180="","",CEIC!N180)</f>
        <v>20.541758356809304</v>
      </c>
      <c r="L165" s="58">
        <f>IF(CEIC!O180="","",CEIC!O180)</f>
        <v>14.728291661760387</v>
      </c>
      <c r="M165" s="58">
        <f>IF(CEIC!P180="","",CEIC!P180)</f>
        <v>20.424422933730455</v>
      </c>
      <c r="N165" s="58">
        <f>IF(CEIC!Q180="","",CEIC!Q180)</f>
        <v>34.051214707813529</v>
      </c>
      <c r="O165" s="59"/>
      <c r="Q165" s="58">
        <f t="shared" ref="Q165:Q187" ca="1" si="152">(B165-B$2)/B$3</f>
        <v>0.2661411338850907</v>
      </c>
      <c r="R165" s="58">
        <f t="shared" ref="R165:R187" ca="1" si="153">(C165-C$2)/C$3</f>
        <v>1.232051274401381</v>
      </c>
      <c r="S165" s="58">
        <f t="shared" ref="S165:S187" ca="1" si="154">(D165-D$2)/D$3</f>
        <v>-0.43379461166136407</v>
      </c>
      <c r="T165" s="58">
        <f t="shared" ref="T165:T187" ca="1" si="155">(E165-E$2)/E$3</f>
        <v>0.97748524964774064</v>
      </c>
      <c r="U165" s="58">
        <f t="shared" ref="U165:U187" ca="1" si="156">(F165-F$2)/F$3</f>
        <v>0.53467362472786972</v>
      </c>
      <c r="V165" s="58">
        <f t="shared" ref="V165:V187" ca="1" si="157">(G165-G$2)/G$3</f>
        <v>-1.5029160730873035</v>
      </c>
      <c r="W165" s="58">
        <f t="shared" ref="W165:W187" ca="1" si="158">(H165-H$2)/H$3</f>
        <v>1.5222243807107001</v>
      </c>
      <c r="X165" s="58">
        <f t="shared" ca="1" si="146"/>
        <v>-9.8823783488303341E-2</v>
      </c>
      <c r="Y165" s="58">
        <f t="shared" ref="Y165:Y187" ca="1" si="159">(J165-J$2)/J$3</f>
        <v>0.36354309017333775</v>
      </c>
      <c r="Z165" s="58">
        <f t="shared" ref="Z165:Z187" ca="1" si="160">(K165-K$2)/K$3</f>
        <v>1.555086748701791</v>
      </c>
      <c r="AA165" s="58">
        <f t="shared" ref="AA165:AA187" ca="1" si="161">(L165-L$2)/L$3</f>
        <v>0.84625664489773988</v>
      </c>
      <c r="AB165" s="58">
        <f t="shared" ca="1" si="147"/>
        <v>1.4155735744228577</v>
      </c>
      <c r="AC165" s="58">
        <f t="shared" ca="1" si="148"/>
        <v>1.7263472345943736</v>
      </c>
      <c r="AE165" s="57">
        <v>43221</v>
      </c>
      <c r="AF165" s="58">
        <f t="shared" ca="1" si="136"/>
        <v>0.47556551938314756</v>
      </c>
      <c r="AG165" s="58">
        <f t="shared" ca="1" si="137"/>
        <v>0.63400844515252996</v>
      </c>
      <c r="AH165" s="58">
        <f t="shared" ca="1" si="138"/>
        <v>-9.8056265767657733E-2</v>
      </c>
      <c r="AI165" s="58">
        <f t="shared" ca="1" si="139"/>
        <v>1.2375741057170411</v>
      </c>
      <c r="AJ165" s="58">
        <f t="shared" ca="1" si="140"/>
        <v>0.22044056259673447</v>
      </c>
      <c r="AK165" s="58">
        <f t="shared" ca="1" si="141"/>
        <v>-0.21203001589075696</v>
      </c>
      <c r="AL165" s="58">
        <f t="shared" ca="1" si="142"/>
        <v>1.7144553754256273</v>
      </c>
      <c r="AM165" s="58">
        <f t="shared" ca="1" si="149"/>
        <v>-6.6080099509269491E-2</v>
      </c>
      <c r="AN165" s="58">
        <f t="shared" ca="1" si="143"/>
        <v>-3.0745799436013115E-2</v>
      </c>
      <c r="AO165" s="58">
        <f t="shared" ca="1" si="144"/>
        <v>0.66375010793858702</v>
      </c>
      <c r="AP165" s="58">
        <f t="shared" ca="1" si="145"/>
        <v>0.48665390108492074</v>
      </c>
      <c r="AQ165" s="58">
        <f t="shared" ca="1" si="150"/>
        <v>1.8755716222356507</v>
      </c>
      <c r="AR165" s="58">
        <f t="shared" ca="1" si="151"/>
        <v>1.8850634766167775</v>
      </c>
    </row>
    <row r="166" spans="1:44" x14ac:dyDescent="0.3">
      <c r="A166" s="57">
        <v>43252</v>
      </c>
      <c r="B166" s="58">
        <f>IF(CEIC!E181="","",CEIC!E181)</f>
        <v>7.0410729253981605</v>
      </c>
      <c r="C166" s="58">
        <f>IF(CEIC!F181="","",CEIC!F181)</f>
        <v>26.419318421002274</v>
      </c>
      <c r="D166" s="58">
        <f>IF(CEIC!G181="","",CEIC!G181)</f>
        <v>22.31945849039257</v>
      </c>
      <c r="E166" s="58">
        <f>IF(CEIC!H181="","",CEIC!H181)</f>
        <v>26.321598464283895</v>
      </c>
      <c r="F166" s="58">
        <f>IF(CEIC!I181="","",CEIC!I181)</f>
        <v>12.138601759937155</v>
      </c>
      <c r="G166" s="58">
        <f>IF(CEIC!J181="","",CEIC!J181)</f>
        <v>3.0834853120713825</v>
      </c>
      <c r="H166" s="58">
        <f>IF(CEIC!K181="","",CEIC!K181)</f>
        <v>43.070453149364454</v>
      </c>
      <c r="I166" s="58">
        <f>IF(CEIC!L181="","",CEIC!L181)</f>
        <v>9.1888825865002808</v>
      </c>
      <c r="J166" s="58">
        <f>IF(CEIC!M181="","",CEIC!M181)</f>
        <v>25.709084713541429</v>
      </c>
      <c r="K166" s="58">
        <f>IF(CEIC!N181="","",CEIC!N181)</f>
        <v>17.947696368508375</v>
      </c>
      <c r="L166" s="58">
        <f>IF(CEIC!O181="","",CEIC!O181)</f>
        <v>20.905898010442098</v>
      </c>
      <c r="M166" s="58">
        <f>IF(CEIC!P181="","",CEIC!P181)</f>
        <v>26.023304451747837</v>
      </c>
      <c r="N166" s="58">
        <f>IF(CEIC!Q181="","",CEIC!Q181)</f>
        <v>38.111841223011936</v>
      </c>
      <c r="O166" s="59"/>
      <c r="Q166" s="58">
        <f t="shared" ca="1" si="152"/>
        <v>1.1970105678860208</v>
      </c>
      <c r="R166" s="58">
        <f t="shared" ca="1" si="153"/>
        <v>1.9474193532280522</v>
      </c>
      <c r="S166" s="58">
        <f t="shared" ca="1" si="154"/>
        <v>0.63228976375484314</v>
      </c>
      <c r="T166" s="58">
        <f t="shared" ca="1" si="155"/>
        <v>1.643003201018354</v>
      </c>
      <c r="U166" s="58">
        <f t="shared" ca="1" si="156"/>
        <v>0.53589828479622292</v>
      </c>
      <c r="V166" s="58">
        <f t="shared" ca="1" si="157"/>
        <v>-0.60073193304594252</v>
      </c>
      <c r="W166" s="58">
        <f t="shared" ca="1" si="158"/>
        <v>1.6037302159124034</v>
      </c>
      <c r="X166" s="58">
        <f t="shared" ca="1" si="146"/>
        <v>-0.1900301319557462</v>
      </c>
      <c r="Y166" s="58">
        <f t="shared" ca="1" si="159"/>
        <v>0.50828686900113818</v>
      </c>
      <c r="Z166" s="58">
        <f t="shared" ca="1" si="160"/>
        <v>1.3543398395956903</v>
      </c>
      <c r="AA166" s="58">
        <f t="shared" ca="1" si="161"/>
        <v>1.1891198200561839</v>
      </c>
      <c r="AB166" s="58">
        <f t="shared" ca="1" si="147"/>
        <v>1.9682065373564599</v>
      </c>
      <c r="AC166" s="58">
        <f t="shared" ca="1" si="148"/>
        <v>1.9882340908198544</v>
      </c>
      <c r="AE166" s="57">
        <v>43252</v>
      </c>
      <c r="AF166" s="58">
        <f t="shared" ca="1" si="136"/>
        <v>0.64171244952372986</v>
      </c>
      <c r="AG166" s="58">
        <f t="shared" ca="1" si="137"/>
        <v>1.1459580619135998</v>
      </c>
      <c r="AH166" s="58">
        <f t="shared" ca="1" si="138"/>
        <v>0.16263550933173074</v>
      </c>
      <c r="AI166" s="58">
        <f t="shared" ca="1" si="139"/>
        <v>1.2703779477650443</v>
      </c>
      <c r="AJ166" s="58">
        <f t="shared" ca="1" si="140"/>
        <v>0.48955131980050887</v>
      </c>
      <c r="AK166" s="58">
        <f t="shared" ca="1" si="141"/>
        <v>-0.86417934160601495</v>
      </c>
      <c r="AL166" s="58">
        <f t="shared" ca="1" si="142"/>
        <v>1.9360685026473652</v>
      </c>
      <c r="AM166" s="58">
        <f t="shared" ca="1" si="149"/>
        <v>-0.14859646753846076</v>
      </c>
      <c r="AN166" s="58">
        <f t="shared" ca="1" si="143"/>
        <v>-4.5070857274285316E-2</v>
      </c>
      <c r="AO166" s="58">
        <f t="shared" ca="1" si="144"/>
        <v>1.1022398555370601</v>
      </c>
      <c r="AP166" s="58">
        <f t="shared" ca="1" si="145"/>
        <v>0.7412209552578366</v>
      </c>
      <c r="AQ166" s="58">
        <f t="shared" ca="1" si="150"/>
        <v>2.1157001063511767</v>
      </c>
      <c r="AR166" s="58">
        <f t="shared" ca="1" si="151"/>
        <v>2.1809202246847885</v>
      </c>
    </row>
    <row r="167" spans="1:44" x14ac:dyDescent="0.3">
      <c r="A167" s="57">
        <v>43282</v>
      </c>
      <c r="B167" s="58">
        <f>IF(CEIC!E182="","",CEIC!E182)</f>
        <v>6.5254237288135624</v>
      </c>
      <c r="C167" s="58">
        <f>IF(CEIC!F182="","",CEIC!F182)</f>
        <v>-2.5556464766842222</v>
      </c>
      <c r="D167" s="58">
        <f>IF(CEIC!G182="","",CEIC!G182)</f>
        <v>7.3154611228257354</v>
      </c>
      <c r="E167" s="58">
        <f>IF(CEIC!H182="","",CEIC!H182)</f>
        <v>12.385996285851848</v>
      </c>
      <c r="F167" s="58">
        <f>IF(CEIC!I182="","",CEIC!I182)</f>
        <v>11.793615858000976</v>
      </c>
      <c r="G167" s="58">
        <f>IF(CEIC!J182="","",CEIC!J182)</f>
        <v>3.4884750464834871</v>
      </c>
      <c r="H167" s="58">
        <f>IF(CEIC!K182="","",CEIC!K182)</f>
        <v>29.867199292542729</v>
      </c>
      <c r="I167" s="58">
        <f>IF(CEIC!L182="","",CEIC!L182)</f>
        <v>290.09314140558848</v>
      </c>
      <c r="J167" s="58">
        <f>IF(CEIC!M182="","",CEIC!M182)</f>
        <v>17.729104845491371</v>
      </c>
      <c r="K167" s="58">
        <f>IF(CEIC!N182="","",CEIC!N182)</f>
        <v>15.769779093327413</v>
      </c>
      <c r="L167" s="58">
        <f>IF(CEIC!O182="","",CEIC!O182)</f>
        <v>29.73087897217674</v>
      </c>
      <c r="M167" s="58">
        <f>IF(CEIC!P182="","",CEIC!P182)</f>
        <v>33.19927151312794</v>
      </c>
      <c r="N167" s="58">
        <f>IF(CEIC!Q182="","",CEIC!Q182)</f>
        <v>47.941096263976</v>
      </c>
      <c r="O167" s="59"/>
      <c r="Q167" s="58">
        <f t="shared" ca="1" si="152"/>
        <v>1.046771371254702</v>
      </c>
      <c r="R167" s="58">
        <f t="shared" ca="1" si="153"/>
        <v>-0.17054606119376853</v>
      </c>
      <c r="S167" s="58">
        <f t="shared" ca="1" si="154"/>
        <v>-8.8190701438301253E-2</v>
      </c>
      <c r="T167" s="58">
        <f t="shared" ca="1" si="155"/>
        <v>0.72437705996416379</v>
      </c>
      <c r="U167" s="58">
        <f t="shared" ca="1" si="156"/>
        <v>0.43170984791705552</v>
      </c>
      <c r="V167" s="58">
        <f t="shared" ca="1" si="157"/>
        <v>-0.53590114689930812</v>
      </c>
      <c r="W167" s="58">
        <f t="shared" ca="1" si="158"/>
        <v>1.1424441684905227</v>
      </c>
      <c r="X167" s="58">
        <f t="shared" ca="1" si="146"/>
        <v>7.4075340715545515E-2</v>
      </c>
      <c r="Y167" s="58">
        <f t="shared" ca="1" si="159"/>
        <v>0.22501449234045828</v>
      </c>
      <c r="Z167" s="58">
        <f t="shared" ca="1" si="160"/>
        <v>1.185797158945362</v>
      </c>
      <c r="AA167" s="58">
        <f t="shared" ca="1" si="161"/>
        <v>1.6789148672752174</v>
      </c>
      <c r="AB167" s="58">
        <f t="shared" ca="1" si="147"/>
        <v>2.6765044226184989</v>
      </c>
      <c r="AC167" s="58">
        <f t="shared" ca="1" si="148"/>
        <v>2.6221640255434275</v>
      </c>
      <c r="AE167" s="57">
        <v>43282</v>
      </c>
      <c r="AF167" s="58">
        <f t="shared" ref="AF167:AF187" ca="1" si="162">IF(OR(Q167="",Q166="",Q165=""),"",AVERAGE(Q165:Q167))</f>
        <v>0.83664102434193788</v>
      </c>
      <c r="AG167" s="58">
        <f t="shared" ref="AG167:AG187" ca="1" si="163">IF(OR(R167="",R166="",R165=""),"",AVERAGE(R165:R167))</f>
        <v>1.0029748554785549</v>
      </c>
      <c r="AH167" s="58">
        <f t="shared" ref="AH167:AH187" ca="1" si="164">IF(OR(S167="",S166="",S165=""),"",AVERAGE(S165:S167))</f>
        <v>3.6768150218392602E-2</v>
      </c>
      <c r="AI167" s="58">
        <f t="shared" ref="AI167:AI187" ca="1" si="165">IF(OR(T167="",T166="",T165=""),"",AVERAGE(T165:T167))</f>
        <v>1.1149551702100862</v>
      </c>
      <c r="AJ167" s="58">
        <f t="shared" ref="AJ167:AJ187" ca="1" si="166">IF(OR(U167="",U166="",U165=""),"",AVERAGE(U165:U167))</f>
        <v>0.50076058581371607</v>
      </c>
      <c r="AK167" s="58">
        <f t="shared" ref="AK167:AK187" ca="1" si="167">IF(OR(V167="",V166="",V165=""),"",AVERAGE(V165:V167))</f>
        <v>-0.87984971767751807</v>
      </c>
      <c r="AL167" s="58">
        <f t="shared" ref="AL167:AL187" ca="1" si="168">IF(OR(W167="",W166="",W165=""),"",AVERAGE(W165:W167))</f>
        <v>1.4227995883712088</v>
      </c>
      <c r="AM167" s="58">
        <f t="shared" ca="1" si="149"/>
        <v>-7.1592858242834678E-2</v>
      </c>
      <c r="AN167" s="58">
        <f t="shared" ref="AN167:AN187" ca="1" si="169">IF(OR(Y167="",Y166="",Y165=""),"",AVERAGE(Y165:Y167))</f>
        <v>0.36561481717164473</v>
      </c>
      <c r="AO167" s="58">
        <f t="shared" ref="AO167:AO187" ca="1" si="170">IF(OR(Z167="",Z166="",Z165=""),"",AVERAGE(Z165:Z167))</f>
        <v>1.3650745824142811</v>
      </c>
      <c r="AP167" s="58">
        <f t="shared" ref="AP167:AP187" ca="1" si="171">IF(OR(AA167="",AA166="",AA165=""),"",AVERAGE(AA165:AA167))</f>
        <v>1.2380971107430472</v>
      </c>
      <c r="AQ167" s="58">
        <f t="shared" ca="1" si="150"/>
        <v>2.0200948447992721</v>
      </c>
      <c r="AR167" s="58">
        <f t="shared" ca="1" si="151"/>
        <v>2.1122484503192185</v>
      </c>
    </row>
    <row r="168" spans="1:44" ht="13.5" customHeight="1" x14ac:dyDescent="0.3">
      <c r="A168" s="57">
        <v>43313</v>
      </c>
      <c r="B168" s="58">
        <f>IF(CEIC!E183="","",CEIC!E183)</f>
        <v>4.8321048321048368</v>
      </c>
      <c r="C168" s="58">
        <f>IF(CEIC!F183="","",CEIC!F183)</f>
        <v>-0.90807615424480759</v>
      </c>
      <c r="D168" s="58">
        <f>IF(CEIC!G183="","",CEIC!G183)</f>
        <v>0.8194621191638628</v>
      </c>
      <c r="E168" s="58">
        <f>IF(CEIC!H183="","",CEIC!H183)</f>
        <v>8.470698774951714</v>
      </c>
      <c r="F168" s="58">
        <f>IF(CEIC!I183="","",CEIC!I183)</f>
        <v>13.553919766589479</v>
      </c>
      <c r="G168" s="58">
        <f>IF(CEIC!J183="","",CEIC!J183)</f>
        <v>9.2993051316245072</v>
      </c>
      <c r="H168" s="58">
        <f>IF(CEIC!K183="","",CEIC!K183)</f>
        <v>29.321879904187657</v>
      </c>
      <c r="I168" s="58">
        <f>IF(CEIC!L183="","",CEIC!L183)</f>
        <v>120.774231678487</v>
      </c>
      <c r="J168" s="58">
        <f>IF(CEIC!M183="","",CEIC!M183)</f>
        <v>32.658010352777424</v>
      </c>
      <c r="K168" s="58">
        <f>IF(CEIC!N183="","",CEIC!N183)</f>
        <v>19.087841362856452</v>
      </c>
      <c r="L168" s="58">
        <f>IF(CEIC!O183="","",CEIC!O183)</f>
        <v>26.762906286005983</v>
      </c>
      <c r="M168" s="58">
        <f>IF(CEIC!P183="","",CEIC!P183)</f>
        <v>20.618932924604046</v>
      </c>
      <c r="N168" s="58">
        <f>IF(CEIC!Q183="","",CEIC!Q183)</f>
        <v>19.58881958881959</v>
      </c>
      <c r="O168" s="59"/>
      <c r="Q168" s="58">
        <f t="shared" ca="1" si="152"/>
        <v>0.55340713764939942</v>
      </c>
      <c r="R168" s="58">
        <f t="shared" ca="1" si="153"/>
        <v>-5.0114613801985619E-2</v>
      </c>
      <c r="S168" s="58">
        <f t="shared" ca="1" si="154"/>
        <v>-0.40012359967843825</v>
      </c>
      <c r="T168" s="58">
        <f t="shared" ca="1" si="155"/>
        <v>0.46628310769249054</v>
      </c>
      <c r="U168" s="58">
        <f t="shared" ca="1" si="156"/>
        <v>0.96333537707289318</v>
      </c>
      <c r="V168" s="58">
        <f t="shared" ca="1" si="157"/>
        <v>0.39429695585276797</v>
      </c>
      <c r="W168" s="58">
        <f t="shared" ca="1" si="158"/>
        <v>1.1233921811573502</v>
      </c>
      <c r="X168" s="58">
        <f t="shared" ca="1" si="146"/>
        <v>-8.5117869361286541E-2</v>
      </c>
      <c r="Y168" s="58">
        <f t="shared" ca="1" si="159"/>
        <v>0.7549590052236711</v>
      </c>
      <c r="Z168" s="58">
        <f t="shared" ca="1" si="160"/>
        <v>1.4425723431289164</v>
      </c>
      <c r="AA168" s="58">
        <f t="shared" ca="1" si="161"/>
        <v>1.5141894895921286</v>
      </c>
      <c r="AB168" s="58">
        <f t="shared" ca="1" si="147"/>
        <v>1.4347725219681389</v>
      </c>
      <c r="AC168" s="58">
        <f t="shared" ca="1" si="148"/>
        <v>0.79360663975564949</v>
      </c>
      <c r="AD168" s="52"/>
      <c r="AE168" s="72">
        <v>43313</v>
      </c>
      <c r="AF168" s="58">
        <f t="shared" ca="1" si="162"/>
        <v>0.93239635893004069</v>
      </c>
      <c r="AG168" s="58">
        <f t="shared" ca="1" si="163"/>
        <v>0.57558622607743259</v>
      </c>
      <c r="AH168" s="58">
        <f t="shared" ca="1" si="164"/>
        <v>4.7991820879367895E-2</v>
      </c>
      <c r="AI168" s="58">
        <f t="shared" ca="1" si="165"/>
        <v>0.94455445622500278</v>
      </c>
      <c r="AJ168" s="58">
        <f t="shared" ca="1" si="166"/>
        <v>0.64364783659539049</v>
      </c>
      <c r="AK168" s="58">
        <f t="shared" ca="1" si="167"/>
        <v>-0.2474453746974942</v>
      </c>
      <c r="AL168" s="58">
        <f t="shared" ca="1" si="168"/>
        <v>1.2898555218534256</v>
      </c>
      <c r="AM168" s="58">
        <f t="shared" ca="1" si="149"/>
        <v>-6.702422020049574E-2</v>
      </c>
      <c r="AN168" s="58">
        <f t="shared" ca="1" si="169"/>
        <v>0.49608678885508911</v>
      </c>
      <c r="AO168" s="58">
        <f t="shared" ca="1" si="170"/>
        <v>1.3275697805566562</v>
      </c>
      <c r="AP168" s="58">
        <f t="shared" ca="1" si="171"/>
        <v>1.4607413923078434</v>
      </c>
      <c r="AQ168" s="58">
        <f t="shared" ca="1" si="150"/>
        <v>2.0264944939810325</v>
      </c>
      <c r="AR168" s="58">
        <f t="shared" ca="1" si="151"/>
        <v>1.8013349187063106</v>
      </c>
    </row>
    <row r="169" spans="1:44" x14ac:dyDescent="0.3">
      <c r="A169" s="57">
        <v>43344</v>
      </c>
      <c r="B169" s="58">
        <f>IF(CEIC!E184="","",CEIC!E184)</f>
        <v>4.6303818034118747</v>
      </c>
      <c r="C169" s="58">
        <f>IF(CEIC!F184="","",CEIC!F184)</f>
        <v>-4.781827264533085</v>
      </c>
      <c r="D169" s="58">
        <f>IF(CEIC!G184="","",CEIC!G184)</f>
        <v>-2.0597502625743962</v>
      </c>
      <c r="E169" s="58">
        <f>IF(CEIC!H184="","",CEIC!H184)</f>
        <v>8.6074927427403907</v>
      </c>
      <c r="F169" s="58">
        <f>IF(CEIC!I184="","",CEIC!I184)</f>
        <v>11.916642499203585</v>
      </c>
      <c r="G169" s="58">
        <f>IF(CEIC!J184="","",CEIC!J184)</f>
        <v>-1.6528604207988178E-2</v>
      </c>
      <c r="H169" s="58">
        <f>IF(CEIC!K184="","",CEIC!K184)</f>
        <v>23.016066636461854</v>
      </c>
      <c r="I169" s="58">
        <f>IF(CEIC!L184="","",CEIC!L184)</f>
        <v>11.546491087200895</v>
      </c>
      <c r="J169" s="58">
        <f>IF(CEIC!M184="","",CEIC!M184)</f>
        <v>25.634490974620363</v>
      </c>
      <c r="K169" s="58">
        <f>IF(CEIC!N184="","",CEIC!N184)</f>
        <v>-2.5413225180379619</v>
      </c>
      <c r="L169" s="58">
        <f>IF(CEIC!O184="","",CEIC!O184)</f>
        <v>12.795667613011855</v>
      </c>
      <c r="M169" s="58">
        <f>IF(CEIC!P184="","",CEIC!P184)</f>
        <v>19.290707835712205</v>
      </c>
      <c r="N169" s="58">
        <f>IF(CEIC!Q184="","",CEIC!Q184)</f>
        <v>17.704142011834321</v>
      </c>
      <c r="O169" s="59"/>
      <c r="Q169" s="58">
        <f t="shared" ca="1" si="152"/>
        <v>0.49463325421546106</v>
      </c>
      <c r="R169" s="58">
        <f t="shared" ca="1" si="153"/>
        <v>-0.33327184642123153</v>
      </c>
      <c r="S169" s="58">
        <f t="shared" ca="1" si="154"/>
        <v>-0.5383811736679387</v>
      </c>
      <c r="T169" s="58">
        <f t="shared" ca="1" si="155"/>
        <v>0.47530048011315923</v>
      </c>
      <c r="U169" s="58">
        <f t="shared" ca="1" si="156"/>
        <v>0.4688648544534248</v>
      </c>
      <c r="V169" s="58">
        <f t="shared" ca="1" si="157"/>
        <v>-1.0969823862818544</v>
      </c>
      <c r="W169" s="58">
        <f t="shared" ca="1" si="158"/>
        <v>0.9030840881983706</v>
      </c>
      <c r="X169" s="58">
        <f t="shared" ca="1" si="146"/>
        <v>-0.18781351441470562</v>
      </c>
      <c r="Y169" s="58">
        <f t="shared" ca="1" si="159"/>
        <v>0.50563894932495235</v>
      </c>
      <c r="Z169" s="58">
        <f t="shared" ca="1" si="160"/>
        <v>-0.2312457133481382</v>
      </c>
      <c r="AA169" s="58">
        <f t="shared" ca="1" si="161"/>
        <v>0.73899412599624137</v>
      </c>
      <c r="AB169" s="58">
        <f t="shared" ca="1" si="147"/>
        <v>1.3036711646783048</v>
      </c>
      <c r="AC169" s="58">
        <f t="shared" ca="1" si="148"/>
        <v>0.67205586827052277</v>
      </c>
      <c r="AD169" s="52"/>
      <c r="AE169" s="72">
        <v>43344</v>
      </c>
      <c r="AF169" s="58">
        <f t="shared" ca="1" si="162"/>
        <v>0.69827058770652084</v>
      </c>
      <c r="AG169" s="58">
        <f t="shared" ca="1" si="163"/>
        <v>-0.18464417380566189</v>
      </c>
      <c r="AH169" s="58">
        <f t="shared" ca="1" si="164"/>
        <v>-0.34223182492822607</v>
      </c>
      <c r="AI169" s="58">
        <f t="shared" ca="1" si="165"/>
        <v>0.55532021592327119</v>
      </c>
      <c r="AJ169" s="58">
        <f t="shared" ca="1" si="166"/>
        <v>0.62130335981445783</v>
      </c>
      <c r="AK169" s="58">
        <f t="shared" ca="1" si="167"/>
        <v>-0.4128621924427982</v>
      </c>
      <c r="AL169" s="58">
        <f t="shared" ca="1" si="168"/>
        <v>1.0563068126154145</v>
      </c>
      <c r="AM169" s="58">
        <f t="shared" ca="1" si="149"/>
        <v>-6.6285347686815543E-2</v>
      </c>
      <c r="AN169" s="58">
        <f t="shared" ca="1" si="169"/>
        <v>0.49520414896302728</v>
      </c>
      <c r="AO169" s="58">
        <f t="shared" ca="1" si="170"/>
        <v>0.79904126290871336</v>
      </c>
      <c r="AP169" s="58">
        <f t="shared" ca="1" si="171"/>
        <v>1.3106994942878625</v>
      </c>
      <c r="AQ169" s="58">
        <f t="shared" ca="1" si="150"/>
        <v>1.8049827030883143</v>
      </c>
      <c r="AR169" s="58">
        <f t="shared" ca="1" si="151"/>
        <v>1.3626088445231999</v>
      </c>
    </row>
    <row r="170" spans="1:44" x14ac:dyDescent="0.3">
      <c r="A170" s="57">
        <v>43374</v>
      </c>
      <c r="B170" s="58">
        <f>IF(CEIC!E185="","",CEIC!E185)</f>
        <v>8.4081632653061309</v>
      </c>
      <c r="C170" s="58">
        <f>IF(CEIC!F185="","",CEIC!F185)</f>
        <v>0.42405954776950056</v>
      </c>
      <c r="D170" s="58">
        <f>IF(CEIC!G185="","",CEIC!G185)</f>
        <v>12.905000560207228</v>
      </c>
      <c r="E170" s="58">
        <f>IF(CEIC!H185="","",CEIC!H185)</f>
        <v>20.794761136626999</v>
      </c>
      <c r="F170" s="58">
        <f>IF(CEIC!I185="","",CEIC!I185)</f>
        <v>13.814920636574179</v>
      </c>
      <c r="G170" s="58">
        <f>IF(CEIC!J185="","",CEIC!J185)</f>
        <v>2.6820811648765366</v>
      </c>
      <c r="H170" s="58">
        <f>IF(CEIC!K185="","",CEIC!K185)</f>
        <v>22.776342975206614</v>
      </c>
      <c r="I170" s="58">
        <f>IF(CEIC!L185="","",CEIC!L185)</f>
        <v>1645.3408029878617</v>
      </c>
      <c r="J170" s="58">
        <f>IF(CEIC!M185="","",CEIC!M185)</f>
        <v>6.6746038435603561</v>
      </c>
      <c r="K170" s="58">
        <f>IF(CEIC!N185="","",CEIC!N185)</f>
        <v>16.381467665131364</v>
      </c>
      <c r="L170" s="58">
        <f>IF(CEIC!O185="","",CEIC!O185)</f>
        <v>19.136884888907051</v>
      </c>
      <c r="M170" s="58">
        <f>IF(CEIC!P185="","",CEIC!P185)</f>
        <v>18.817128321085359</v>
      </c>
      <c r="N170" s="58">
        <f>IF(CEIC!Q185="","",CEIC!Q185)</f>
        <v>16.080459770114945</v>
      </c>
      <c r="O170" s="59"/>
      <c r="Q170" s="58">
        <f t="shared" ca="1" si="152"/>
        <v>1.5953250726900898</v>
      </c>
      <c r="R170" s="58">
        <f t="shared" ca="1" si="153"/>
        <v>4.7259700684521774E-2</v>
      </c>
      <c r="S170" s="58">
        <f t="shared" ca="1" si="154"/>
        <v>0.18021470249527186</v>
      </c>
      <c r="T170" s="58">
        <f t="shared" ca="1" si="155"/>
        <v>1.2786775564188355</v>
      </c>
      <c r="U170" s="58">
        <f t="shared" ca="1" si="156"/>
        <v>1.0421596783419909</v>
      </c>
      <c r="V170" s="58">
        <f t="shared" ca="1" si="157"/>
        <v>-0.66498873812999604</v>
      </c>
      <c r="W170" s="58">
        <f t="shared" ca="1" si="158"/>
        <v>0.89470879061089004</v>
      </c>
      <c r="X170" s="58">
        <f t="shared" ca="1" si="146"/>
        <v>1.3482757595826977</v>
      </c>
      <c r="Y170" s="58">
        <f t="shared" ca="1" si="159"/>
        <v>-0.16739687001803411</v>
      </c>
      <c r="Z170" s="58">
        <f t="shared" ca="1" si="160"/>
        <v>1.2331339576336604</v>
      </c>
      <c r="AA170" s="58">
        <f t="shared" ca="1" si="161"/>
        <v>1.0909378671261645</v>
      </c>
      <c r="AB170" s="58">
        <f t="shared" ca="1" si="147"/>
        <v>1.2569268909317215</v>
      </c>
      <c r="AC170" s="58">
        <f t="shared" ca="1" si="148"/>
        <v>0.56733778198470453</v>
      </c>
      <c r="AE170" s="57">
        <v>43374</v>
      </c>
      <c r="AF170" s="58">
        <f t="shared" ca="1" si="162"/>
        <v>0.88112182151831675</v>
      </c>
      <c r="AG170" s="58">
        <f t="shared" ca="1" si="163"/>
        <v>-0.11204225317956512</v>
      </c>
      <c r="AH170" s="58">
        <f t="shared" ca="1" si="164"/>
        <v>-0.25276335695036839</v>
      </c>
      <c r="AI170" s="58">
        <f t="shared" ca="1" si="165"/>
        <v>0.7400870480748285</v>
      </c>
      <c r="AJ170" s="58">
        <f t="shared" ca="1" si="166"/>
        <v>0.82478663662276963</v>
      </c>
      <c r="AK170" s="58">
        <f t="shared" ca="1" si="167"/>
        <v>-0.4558913895196941</v>
      </c>
      <c r="AL170" s="58">
        <f t="shared" ca="1" si="168"/>
        <v>0.97372835332220353</v>
      </c>
      <c r="AM170" s="58">
        <f t="shared" ca="1" si="149"/>
        <v>0.35844812526890185</v>
      </c>
      <c r="AN170" s="58">
        <f t="shared" ca="1" si="169"/>
        <v>0.36440036151019645</v>
      </c>
      <c r="AO170" s="58">
        <f t="shared" ca="1" si="170"/>
        <v>0.8148201958048128</v>
      </c>
      <c r="AP170" s="58">
        <f t="shared" ca="1" si="171"/>
        <v>1.1147071609048449</v>
      </c>
      <c r="AQ170" s="58">
        <f t="shared" ca="1" si="150"/>
        <v>1.3317901925260551</v>
      </c>
      <c r="AR170" s="58">
        <f t="shared" ca="1" si="151"/>
        <v>0.67766676333695897</v>
      </c>
    </row>
    <row r="171" spans="1:44" x14ac:dyDescent="0.3">
      <c r="A171" s="57">
        <v>43405</v>
      </c>
      <c r="B171" s="58">
        <f>IF(CEIC!E186="","",CEIC!E186)</f>
        <v>0.23847376788553032</v>
      </c>
      <c r="C171" s="58">
        <f>IF(CEIC!F186="","",CEIC!F186)</f>
        <v>-7.2362078674044872</v>
      </c>
      <c r="D171" s="58">
        <f>IF(CEIC!G186="","",CEIC!G186)</f>
        <v>2.9767692835181636</v>
      </c>
      <c r="E171" s="58">
        <f>IF(CEIC!H186="","",CEIC!H186)</f>
        <v>7.8590580540018609</v>
      </c>
      <c r="F171" s="58">
        <f>IF(CEIC!I186="","",CEIC!I186)</f>
        <v>14.234665128954301</v>
      </c>
      <c r="G171" s="58">
        <f>IF(CEIC!J186="","",CEIC!J186)</f>
        <v>1.4864623778988071</v>
      </c>
      <c r="H171" s="58">
        <f>IF(CEIC!K186="","",CEIC!K186)</f>
        <v>2.6697826832459071</v>
      </c>
      <c r="I171" s="58">
        <f>IF(CEIC!L186="","",CEIC!L186)</f>
        <v>205.99538106235565</v>
      </c>
      <c r="J171" s="58">
        <f>IF(CEIC!M186="","",CEIC!M186)</f>
        <v>-23.737351381499149</v>
      </c>
      <c r="K171" s="58">
        <f>IF(CEIC!N186="","",CEIC!N186)</f>
        <v>-1.0548504455707426</v>
      </c>
      <c r="L171" s="58">
        <f>IF(CEIC!O186="","",CEIC!O186)</f>
        <v>5.456586649021629</v>
      </c>
      <c r="M171" s="58">
        <f>IF(CEIC!P186="","",CEIC!P186)</f>
        <v>8.3484927234927238</v>
      </c>
      <c r="N171" s="58">
        <f>IF(CEIC!Q186="","",CEIC!Q186)</f>
        <v>4.7890535917901937</v>
      </c>
      <c r="O171" s="59"/>
      <c r="Q171" s="58">
        <f t="shared" ca="1" si="152"/>
        <v>-0.78499006199746046</v>
      </c>
      <c r="R171" s="58">
        <f t="shared" ca="1" si="153"/>
        <v>-0.51267821495576127</v>
      </c>
      <c r="S171" s="58">
        <f t="shared" ca="1" si="154"/>
        <v>-0.29653136147275083</v>
      </c>
      <c r="T171" s="58">
        <f t="shared" ca="1" si="155"/>
        <v>0.42596413560907648</v>
      </c>
      <c r="U171" s="58">
        <f t="shared" ca="1" si="156"/>
        <v>1.168925793433311</v>
      </c>
      <c r="V171" s="58">
        <f t="shared" ca="1" si="157"/>
        <v>-0.85638348052753288</v>
      </c>
      <c r="W171" s="58">
        <f t="shared" ca="1" si="158"/>
        <v>0.19223985190028317</v>
      </c>
      <c r="X171" s="58">
        <f t="shared" ca="1" si="146"/>
        <v>-4.9931605575197118E-3</v>
      </c>
      <c r="Y171" s="58">
        <f t="shared" ca="1" si="159"/>
        <v>-1.2469568410892227</v>
      </c>
      <c r="Z171" s="58">
        <f t="shared" ca="1" si="160"/>
        <v>-0.11621196497738923</v>
      </c>
      <c r="AA171" s="58">
        <f t="shared" ca="1" si="161"/>
        <v>0.33166797731803077</v>
      </c>
      <c r="AB171" s="58">
        <f t="shared" ca="1" si="147"/>
        <v>0.2236288849724101</v>
      </c>
      <c r="AC171" s="58">
        <f t="shared" ca="1" si="148"/>
        <v>-0.1608924197682759</v>
      </c>
      <c r="AE171" s="57">
        <v>43405</v>
      </c>
      <c r="AF171" s="58">
        <f t="shared" ca="1" si="162"/>
        <v>0.4349894216360301</v>
      </c>
      <c r="AG171" s="58">
        <f t="shared" ca="1" si="163"/>
        <v>-0.26623012023082365</v>
      </c>
      <c r="AH171" s="58">
        <f t="shared" ca="1" si="164"/>
        <v>-0.2182326108818059</v>
      </c>
      <c r="AI171" s="58">
        <f t="shared" ca="1" si="165"/>
        <v>0.72664739071369044</v>
      </c>
      <c r="AJ171" s="58">
        <f t="shared" ca="1" si="166"/>
        <v>0.89331677540957555</v>
      </c>
      <c r="AK171" s="58">
        <f t="shared" ca="1" si="167"/>
        <v>-0.87278486831312785</v>
      </c>
      <c r="AL171" s="58">
        <f t="shared" ca="1" si="168"/>
        <v>0.663344243569848</v>
      </c>
      <c r="AM171" s="58">
        <f t="shared" ca="1" si="149"/>
        <v>0.38515636153682409</v>
      </c>
      <c r="AN171" s="58">
        <f t="shared" ca="1" si="169"/>
        <v>-0.30290492059410146</v>
      </c>
      <c r="AO171" s="58">
        <f t="shared" ca="1" si="170"/>
        <v>0.29522542643604432</v>
      </c>
      <c r="AP171" s="58">
        <f t="shared" ca="1" si="171"/>
        <v>0.72053332348014554</v>
      </c>
      <c r="AQ171" s="58">
        <f t="shared" ca="1" si="150"/>
        <v>0.92807564686081223</v>
      </c>
      <c r="AR171" s="58">
        <f t="shared" ca="1" si="151"/>
        <v>0.3595004101623171</v>
      </c>
    </row>
    <row r="172" spans="1:44" x14ac:dyDescent="0.3">
      <c r="A172" s="57">
        <v>43435</v>
      </c>
      <c r="B172" s="58">
        <f>IF(CEIC!E187="","",CEIC!E187)</f>
        <v>2.5267993874425816</v>
      </c>
      <c r="C172" s="58">
        <f>IF(CEIC!F187="","",CEIC!F187)</f>
        <v>-6.1157497282796491</v>
      </c>
      <c r="D172" s="58">
        <f>IF(CEIC!G187="","",CEIC!G187)</f>
        <v>-5.7270372063657939</v>
      </c>
      <c r="E172" s="58">
        <f>IF(CEIC!H187="","",CEIC!H187)</f>
        <v>3.6705249722930176</v>
      </c>
      <c r="F172" s="58">
        <f>IF(CEIC!I187="","",CEIC!I187)</f>
        <v>14.299716653110526</v>
      </c>
      <c r="G172" s="58">
        <f>IF(CEIC!J187="","",CEIC!J187)</f>
        <v>2.0643238799835597</v>
      </c>
      <c r="H172" s="58">
        <f>IF(CEIC!K187="","",CEIC!K187)</f>
        <v>-10.507246376811594</v>
      </c>
      <c r="I172" s="58">
        <f>IF(CEIC!L187="","",CEIC!L187)</f>
        <v>156.86274509803923</v>
      </c>
      <c r="J172" s="58">
        <f>IF(CEIC!M187="","",CEIC!M187)</f>
        <v>21.227609128326019</v>
      </c>
      <c r="K172" s="58">
        <f>IF(CEIC!N187="","",CEIC!N187)</f>
        <v>-9.4303643557775846E-2</v>
      </c>
      <c r="L172" s="58">
        <f>IF(CEIC!O187="","",CEIC!O187)</f>
        <v>0.74573413190543525</v>
      </c>
      <c r="M172" s="58">
        <f>IF(CEIC!P187="","",CEIC!P187)</f>
        <v>12.008747266479226</v>
      </c>
      <c r="N172" s="58">
        <f>IF(CEIC!Q187="","",CEIC!Q187)</f>
        <v>15.386956080738411</v>
      </c>
      <c r="O172" s="59"/>
      <c r="Q172" s="58">
        <f t="shared" ca="1" si="152"/>
        <v>-0.118265077278682</v>
      </c>
      <c r="R172" s="58">
        <f t="shared" ca="1" si="153"/>
        <v>-0.43077676674509174</v>
      </c>
      <c r="S172" s="58">
        <f t="shared" ca="1" si="154"/>
        <v>-0.71448148470711959</v>
      </c>
      <c r="T172" s="58">
        <f t="shared" ca="1" si="155"/>
        <v>0.14985866616025426</v>
      </c>
      <c r="U172" s="58">
        <f t="shared" ca="1" si="156"/>
        <v>1.1885718618100365</v>
      </c>
      <c r="V172" s="58">
        <f t="shared" ca="1" si="157"/>
        <v>-0.76387936923589173</v>
      </c>
      <c r="W172" s="58">
        <f t="shared" ca="1" si="158"/>
        <v>-0.26812997191679544</v>
      </c>
      <c r="X172" s="58">
        <f t="shared" ca="1" si="146"/>
        <v>-5.1187540448710336E-2</v>
      </c>
      <c r="Y172" s="58">
        <f t="shared" ca="1" si="159"/>
        <v>0.34920398145483378</v>
      </c>
      <c r="Z172" s="58">
        <f t="shared" ca="1" si="160"/>
        <v>-4.1878042956446621E-2</v>
      </c>
      <c r="AA172" s="58">
        <f t="shared" ca="1" si="161"/>
        <v>7.0211069811083091E-2</v>
      </c>
      <c r="AB172" s="58">
        <f t="shared" ca="1" si="147"/>
        <v>0.58491127801331422</v>
      </c>
      <c r="AC172" s="58">
        <f t="shared" ca="1" si="148"/>
        <v>0.52261081674625809</v>
      </c>
      <c r="AE172" s="57">
        <v>43435</v>
      </c>
      <c r="AF172" s="58">
        <f t="shared" ca="1" si="162"/>
        <v>0.23068997780464914</v>
      </c>
      <c r="AG172" s="58">
        <f t="shared" ca="1" si="163"/>
        <v>-0.29873176033877707</v>
      </c>
      <c r="AH172" s="58">
        <f t="shared" ca="1" si="164"/>
        <v>-0.27693271456153284</v>
      </c>
      <c r="AI172" s="58">
        <f t="shared" ca="1" si="165"/>
        <v>0.61816678606272213</v>
      </c>
      <c r="AJ172" s="58">
        <f t="shared" ca="1" si="166"/>
        <v>1.1332191111951129</v>
      </c>
      <c r="AK172" s="58">
        <f t="shared" ca="1" si="167"/>
        <v>-0.76175052929780696</v>
      </c>
      <c r="AL172" s="58">
        <f t="shared" ca="1" si="168"/>
        <v>0.2729395568647926</v>
      </c>
      <c r="AM172" s="58">
        <f t="shared" ca="1" si="149"/>
        <v>0.43069835285882258</v>
      </c>
      <c r="AN172" s="58">
        <f t="shared" ca="1" si="169"/>
        <v>-0.35504990988414104</v>
      </c>
      <c r="AO172" s="58">
        <f t="shared" ca="1" si="170"/>
        <v>0.35834798323327482</v>
      </c>
      <c r="AP172" s="58">
        <f t="shared" ca="1" si="171"/>
        <v>0.49760563808509284</v>
      </c>
      <c r="AQ172" s="58">
        <f t="shared" ca="1" si="150"/>
        <v>0.68848901797248196</v>
      </c>
      <c r="AR172" s="58">
        <f t="shared" ca="1" si="151"/>
        <v>0.30968539298756226</v>
      </c>
    </row>
    <row r="173" spans="1:44" s="52" customFormat="1" x14ac:dyDescent="0.3">
      <c r="A173" s="72">
        <v>43466</v>
      </c>
      <c r="B173" s="58">
        <f>IF(CEIC!E188="","",CEIC!E188)</f>
        <v>1.5873015873015828</v>
      </c>
      <c r="C173" s="58">
        <f>IF(CEIC!F188="","",CEIC!F188)</f>
        <v>-4.4189737878296258</v>
      </c>
      <c r="D173" s="58">
        <f>IF(CEIC!G188="","",CEIC!G188)</f>
        <v>-10.509637413007002</v>
      </c>
      <c r="E173" s="58">
        <f>IF(CEIC!H188="","",CEIC!H188)</f>
        <v>-1.112253864674335</v>
      </c>
      <c r="F173" s="58">
        <f>IF(CEIC!I188="","",CEIC!I188)</f>
        <v>13.886081763367947</v>
      </c>
      <c r="G173" s="58">
        <f>IF(CEIC!J188="","",CEIC!J188)</f>
        <v>5.5830665958556409</v>
      </c>
      <c r="H173" s="58">
        <f>IF(CEIC!K188="","",CEIC!K188)</f>
        <v>-0.20013482767337995</v>
      </c>
      <c r="I173" s="58">
        <f>IF(CEIC!L188="","",CEIC!L188)</f>
        <v>76.630689816987328</v>
      </c>
      <c r="J173" s="58">
        <f>IF(CEIC!M188="","",CEIC!M188)</f>
        <v>49.725864449883098</v>
      </c>
      <c r="K173" s="58">
        <f>IF(CEIC!N188="","",CEIC!N188)</f>
        <v>3.934313659839793</v>
      </c>
      <c r="L173" s="58">
        <f>IF(CEIC!O188="","",CEIC!O188)</f>
        <v>1.8525248393116114</v>
      </c>
      <c r="M173" s="58">
        <f>IF(CEIC!P188="","",CEIC!P188)</f>
        <v>8.6184734039297304</v>
      </c>
      <c r="N173" s="58">
        <f>IF(CEIC!Q188="","",CEIC!Q188)</f>
        <v>11.983345181273485</v>
      </c>
      <c r="O173" s="73"/>
      <c r="Q173" s="58">
        <f t="shared" ca="1" si="152"/>
        <v>-0.39199651265175722</v>
      </c>
      <c r="R173" s="58">
        <f t="shared" ca="1" si="153"/>
        <v>-0.3067485661731163</v>
      </c>
      <c r="S173" s="58">
        <f t="shared" ca="1" si="154"/>
        <v>-0.94413828464512695</v>
      </c>
      <c r="T173" s="58">
        <f t="shared" ca="1" si="155"/>
        <v>-0.16541911016137917</v>
      </c>
      <c r="U173" s="58">
        <f t="shared" ca="1" si="156"/>
        <v>1.0636508944339882</v>
      </c>
      <c r="V173" s="58">
        <f t="shared" ca="1" si="157"/>
        <v>-0.20059877929975292</v>
      </c>
      <c r="W173" s="58">
        <f t="shared" ca="1" si="158"/>
        <v>9.1972681444054738E-2</v>
      </c>
      <c r="X173" s="58">
        <f t="shared" ca="1" si="146"/>
        <v>-0.12662151561331728</v>
      </c>
      <c r="Y173" s="58">
        <f t="shared" ca="1" si="159"/>
        <v>1.3608316608606161</v>
      </c>
      <c r="Z173" s="58">
        <f t="shared" ca="1" si="160"/>
        <v>0.26988492773421263</v>
      </c>
      <c r="AA173" s="58">
        <f t="shared" ca="1" si="161"/>
        <v>0.13163903312864247</v>
      </c>
      <c r="AB173" s="58">
        <f t="shared" ca="1" si="147"/>
        <v>0.25027710442206302</v>
      </c>
      <c r="AC173" s="58">
        <f t="shared" ca="1" si="148"/>
        <v>0.30309765666137972</v>
      </c>
      <c r="AE173" s="72">
        <v>43466</v>
      </c>
      <c r="AF173" s="58">
        <f t="shared" ca="1" si="162"/>
        <v>-0.43175055064263318</v>
      </c>
      <c r="AG173" s="58">
        <f t="shared" ca="1" si="163"/>
        <v>-0.41673451595798977</v>
      </c>
      <c r="AH173" s="58">
        <f t="shared" ca="1" si="164"/>
        <v>-0.65171704360833249</v>
      </c>
      <c r="AI173" s="58">
        <f t="shared" ca="1" si="165"/>
        <v>0.13680123053598386</v>
      </c>
      <c r="AJ173" s="58">
        <f t="shared" ca="1" si="166"/>
        <v>1.1403828498924453</v>
      </c>
      <c r="AK173" s="58">
        <f t="shared" ca="1" si="167"/>
        <v>-0.60695387635439257</v>
      </c>
      <c r="AL173" s="58">
        <f t="shared" ca="1" si="168"/>
        <v>5.3608538091808227E-3</v>
      </c>
      <c r="AM173" s="58">
        <f t="shared" ca="1" si="149"/>
        <v>-6.0934072206515776E-2</v>
      </c>
      <c r="AN173" s="58">
        <f t="shared" ca="1" si="169"/>
        <v>0.15435960040874241</v>
      </c>
      <c r="AO173" s="58">
        <f t="shared" ca="1" si="170"/>
        <v>3.7264973266792262E-2</v>
      </c>
      <c r="AP173" s="58">
        <f t="shared" ca="1" si="171"/>
        <v>0.1778393600859188</v>
      </c>
      <c r="AQ173" s="58">
        <f t="shared" ca="1" si="150"/>
        <v>0.35293908913592914</v>
      </c>
      <c r="AR173" s="58">
        <f t="shared" ca="1" si="151"/>
        <v>0.22160535121312064</v>
      </c>
    </row>
    <row r="174" spans="1:44" s="52" customFormat="1" x14ac:dyDescent="0.3">
      <c r="A174" s="72">
        <v>43497</v>
      </c>
      <c r="B174" s="58">
        <f>IF(CEIC!E189="","",CEIC!E189)</f>
        <v>0.15698587127157662</v>
      </c>
      <c r="C174" s="58">
        <f>IF(CEIC!F189="","",CEIC!F189)</f>
        <v>-4.0711705320276304</v>
      </c>
      <c r="D174" s="58">
        <f>IF(CEIC!G189="","",CEIC!G189)</f>
        <v>-11.313259186603359</v>
      </c>
      <c r="E174" s="58">
        <f>IF(CEIC!H189="","",CEIC!H189)</f>
        <v>0.50439636972183555</v>
      </c>
      <c r="F174" s="58">
        <f>IF(CEIC!I189="","",CEIC!I189)</f>
        <v>14.12242031800325</v>
      </c>
      <c r="G174" s="58">
        <f>IF(CEIC!J189="","",CEIC!J189)</f>
        <v>3.6634564524352995</v>
      </c>
      <c r="H174" s="58">
        <f>IF(CEIC!K189="","",CEIC!K189)</f>
        <v>-2.3288154590174139</v>
      </c>
      <c r="I174" s="58">
        <f>IF(CEIC!L189="","",CEIC!L189)</f>
        <v>-55.47358223414561</v>
      </c>
      <c r="J174" s="58">
        <f>IF(CEIC!M189="","",CEIC!M189)</f>
        <v>17.595252410537341</v>
      </c>
      <c r="K174" s="58">
        <f>IF(CEIC!N189="","",CEIC!N189)</f>
        <v>3.2092407570728563</v>
      </c>
      <c r="L174" s="58">
        <f>IF(CEIC!O189="","",CEIC!O189)</f>
        <v>-3.3821475996543011</v>
      </c>
      <c r="M174" s="58">
        <f>IF(CEIC!P189="","",CEIC!P189)</f>
        <v>5.5700553822649432</v>
      </c>
      <c r="N174" s="58">
        <f>IF(CEIC!Q189="","",CEIC!Q189)</f>
        <v>-3.2929113674455288</v>
      </c>
      <c r="O174" s="73"/>
      <c r="Q174" s="58">
        <f t="shared" ca="1" si="152"/>
        <v>-0.80873231972528326</v>
      </c>
      <c r="R174" s="58">
        <f t="shared" ca="1" si="153"/>
        <v>-0.28132540278316692</v>
      </c>
      <c r="S174" s="58">
        <f t="shared" ca="1" si="154"/>
        <v>-0.98272758688878203</v>
      </c>
      <c r="T174" s="58">
        <f t="shared" ca="1" si="155"/>
        <v>-5.8850542313183013E-2</v>
      </c>
      <c r="U174" s="58">
        <f t="shared" ca="1" si="156"/>
        <v>1.1350269838438367</v>
      </c>
      <c r="V174" s="58">
        <f t="shared" ca="1" si="157"/>
        <v>-0.50789011070510204</v>
      </c>
      <c r="W174" s="58">
        <f t="shared" ca="1" si="158"/>
        <v>1.7602326582713611E-2</v>
      </c>
      <c r="X174" s="58">
        <f t="shared" ca="1" si="146"/>
        <v>-0.25082561760392247</v>
      </c>
      <c r="Y174" s="58">
        <f t="shared" ca="1" si="159"/>
        <v>0.22026301451743063</v>
      </c>
      <c r="Z174" s="58">
        <f t="shared" ca="1" si="160"/>
        <v>0.21377364559696974</v>
      </c>
      <c r="AA174" s="58">
        <f t="shared" ca="1" si="161"/>
        <v>-0.15889039073489836</v>
      </c>
      <c r="AB174" s="58">
        <f t="shared" ca="1" si="147"/>
        <v>-5.0614471538514776E-2</v>
      </c>
      <c r="AC174" s="58">
        <f t="shared" ca="1" si="148"/>
        <v>-0.68213227952309996</v>
      </c>
      <c r="AE174" s="72">
        <v>43497</v>
      </c>
      <c r="AF174" s="58">
        <f t="shared" ca="1" si="162"/>
        <v>-0.43966463655190752</v>
      </c>
      <c r="AG174" s="58">
        <f t="shared" ca="1" si="163"/>
        <v>-0.33961691190045834</v>
      </c>
      <c r="AH174" s="58">
        <f t="shared" ca="1" si="164"/>
        <v>-0.8804491187470096</v>
      </c>
      <c r="AI174" s="58">
        <f t="shared" ca="1" si="165"/>
        <v>-2.4803662104769308E-2</v>
      </c>
      <c r="AJ174" s="58">
        <f t="shared" ca="1" si="166"/>
        <v>1.1290832466959537</v>
      </c>
      <c r="AK174" s="58">
        <f t="shared" ca="1" si="167"/>
        <v>-0.49078941974691553</v>
      </c>
      <c r="AL174" s="58">
        <f t="shared" ca="1" si="168"/>
        <v>-5.2851654630009036E-2</v>
      </c>
      <c r="AM174" s="58">
        <f t="shared" ca="1" si="149"/>
        <v>-0.14287822455531671</v>
      </c>
      <c r="AN174" s="58">
        <f t="shared" ca="1" si="169"/>
        <v>0.64343288561096024</v>
      </c>
      <c r="AO174" s="58">
        <f t="shared" ca="1" si="170"/>
        <v>0.14726017679157857</v>
      </c>
      <c r="AP174" s="58">
        <f t="shared" ca="1" si="171"/>
        <v>1.4319904068275732E-2</v>
      </c>
      <c r="AQ174" s="58">
        <f t="shared" ca="1" si="150"/>
        <v>0.26152463696562084</v>
      </c>
      <c r="AR174" s="58">
        <f t="shared" ca="1" si="151"/>
        <v>4.7858731294845969E-2</v>
      </c>
    </row>
    <row r="175" spans="1:44" x14ac:dyDescent="0.3">
      <c r="A175" s="57">
        <v>43525</v>
      </c>
      <c r="B175" s="58">
        <f>IF(CEIC!E190="","",CEIC!E190)</f>
        <v>2.7084818246614275</v>
      </c>
      <c r="C175" s="58">
        <f>IF(CEIC!F190="","",CEIC!F190)</f>
        <v>-3.6116734685133411</v>
      </c>
      <c r="D175" s="58">
        <f>IF(CEIC!G190="","",CEIC!G190)</f>
        <v>-21.753472831477403</v>
      </c>
      <c r="E175" s="58">
        <f>IF(CEIC!H190="","",CEIC!H190)</f>
        <v>-12.580294351148607</v>
      </c>
      <c r="F175" s="58">
        <f>IF(CEIC!I190="","",CEIC!I190)</f>
        <v>12.692437169900597</v>
      </c>
      <c r="G175" s="58">
        <f>IF(CEIC!J190="","",CEIC!J190)</f>
        <v>-4.7638346401965679</v>
      </c>
      <c r="H175" s="58">
        <f>IF(CEIC!K190="","",CEIC!K190)</f>
        <v>-0.1570566907821089</v>
      </c>
      <c r="I175" s="58">
        <f>IF(CEIC!L190="","",CEIC!L190)</f>
        <v>4.5743797841925726</v>
      </c>
      <c r="J175" s="58">
        <f>IF(CEIC!M190="","",CEIC!M190)</f>
        <v>-88.241886952482886</v>
      </c>
      <c r="K175" s="58">
        <f>IF(CEIC!N190="","",CEIC!N190)</f>
        <v>12.181460109313219</v>
      </c>
      <c r="L175" s="58">
        <f>IF(CEIC!O190="","",CEIC!O190)</f>
        <v>2.1467528150417832</v>
      </c>
      <c r="M175" s="58">
        <f>IF(CEIC!P190="","",CEIC!P190)</f>
        <v>6.5937982654152307</v>
      </c>
      <c r="N175" s="58">
        <f>IF(CEIC!Q190="","",CEIC!Q190)</f>
        <v>10.554474708171206</v>
      </c>
      <c r="O175" s="59"/>
      <c r="Q175" s="58">
        <f t="shared" ca="1" si="152"/>
        <v>-6.5330206846276981E-2</v>
      </c>
      <c r="R175" s="58">
        <f t="shared" ca="1" si="153"/>
        <v>-0.24773782495561425</v>
      </c>
      <c r="S175" s="58">
        <f t="shared" ca="1" si="154"/>
        <v>-1.484058652157723</v>
      </c>
      <c r="T175" s="58">
        <f t="shared" ca="1" si="155"/>
        <v>-0.92138513463987048</v>
      </c>
      <c r="U175" s="58">
        <f t="shared" ca="1" si="156"/>
        <v>0.70316090430784228</v>
      </c>
      <c r="V175" s="58">
        <f t="shared" ca="1" si="157"/>
        <v>-1.8569314818770128</v>
      </c>
      <c r="W175" s="58">
        <f t="shared" ca="1" si="158"/>
        <v>9.3477715257110308E-2</v>
      </c>
      <c r="X175" s="58">
        <f t="shared" ca="1" si="146"/>
        <v>-0.19436867580292716</v>
      </c>
      <c r="Y175" s="58">
        <f t="shared" ca="1" si="159"/>
        <v>-3.5367311762030349</v>
      </c>
      <c r="Z175" s="58">
        <f t="shared" ca="1" si="160"/>
        <v>0.90810759401734475</v>
      </c>
      <c r="AA175" s="58">
        <f t="shared" ca="1" si="161"/>
        <v>0.14796897263681719</v>
      </c>
      <c r="AB175" s="58">
        <f t="shared" ca="1" si="147"/>
        <v>5.0433221822546233E-2</v>
      </c>
      <c r="AC175" s="58">
        <f t="shared" ca="1" si="148"/>
        <v>0.21094379942935426</v>
      </c>
      <c r="AD175" s="52"/>
      <c r="AE175" s="72">
        <v>43525</v>
      </c>
      <c r="AF175" s="58">
        <f t="shared" ca="1" si="162"/>
        <v>-0.42201967974110577</v>
      </c>
      <c r="AG175" s="58">
        <f t="shared" ca="1" si="163"/>
        <v>-0.27860393130396582</v>
      </c>
      <c r="AH175" s="58">
        <f t="shared" ca="1" si="164"/>
        <v>-1.136974841230544</v>
      </c>
      <c r="AI175" s="58">
        <f t="shared" ca="1" si="165"/>
        <v>-0.38188492903814425</v>
      </c>
      <c r="AJ175" s="58">
        <f t="shared" ca="1" si="166"/>
        <v>0.96727959419522236</v>
      </c>
      <c r="AK175" s="58">
        <f t="shared" ca="1" si="167"/>
        <v>-0.85514012396062267</v>
      </c>
      <c r="AL175" s="58">
        <f t="shared" ca="1" si="168"/>
        <v>6.7684241094626216E-2</v>
      </c>
      <c r="AM175" s="58">
        <f t="shared" ca="1" si="149"/>
        <v>-0.19060526967338898</v>
      </c>
      <c r="AN175" s="58">
        <f t="shared" ca="1" si="169"/>
        <v>-0.65187883360832932</v>
      </c>
      <c r="AO175" s="58">
        <f t="shared" ca="1" si="170"/>
        <v>0.46392205578284235</v>
      </c>
      <c r="AP175" s="58">
        <f t="shared" ca="1" si="171"/>
        <v>4.0239205010187101E-2</v>
      </c>
      <c r="AQ175" s="58">
        <f t="shared" ca="1" si="150"/>
        <v>8.3365284902031489E-2</v>
      </c>
      <c r="AR175" s="58">
        <f t="shared" ca="1" si="151"/>
        <v>-5.6030274477455323E-2</v>
      </c>
    </row>
    <row r="176" spans="1:44" x14ac:dyDescent="0.3">
      <c r="A176" s="57">
        <v>43556</v>
      </c>
      <c r="B176" s="58">
        <f>IF(CEIC!E191="","",CEIC!E191)</f>
        <v>3.1810766721044095</v>
      </c>
      <c r="C176" s="58">
        <f>IF(CEIC!F191="","",CEIC!F191)</f>
        <v>-12.894040208914644</v>
      </c>
      <c r="D176" s="58">
        <f>IF(CEIC!G191="","",CEIC!G191)</f>
        <v>-25.293335240274601</v>
      </c>
      <c r="E176" s="58">
        <f>IF(CEIC!H191="","",CEIC!H191)</f>
        <v>-9.2094326003123665</v>
      </c>
      <c r="F176" s="58">
        <f>IF(CEIC!I191="","",CEIC!I191)</f>
        <v>12.360657471860439</v>
      </c>
      <c r="G176" s="58">
        <f>IF(CEIC!J191="","",CEIC!J191)</f>
        <v>3.5302281320339142</v>
      </c>
      <c r="H176" s="58">
        <f>IF(CEIC!K191="","",CEIC!K191)</f>
        <v>-9.7484316423260928</v>
      </c>
      <c r="I176" s="58">
        <f>IF(CEIC!L191="","",CEIC!L191)</f>
        <v>313.42259960809929</v>
      </c>
      <c r="J176" s="58">
        <f>IF(CEIC!M191="","",CEIC!M191)</f>
        <v>26.964046282961718</v>
      </c>
      <c r="K176" s="58">
        <f>IF(CEIC!N191="","",CEIC!N191)</f>
        <v>0.31585004510574333</v>
      </c>
      <c r="L176" s="58">
        <f>IF(CEIC!O191="","",CEIC!O191)</f>
        <v>6.0951337888069288</v>
      </c>
      <c r="M176" s="58">
        <f>IF(CEIC!P191="","",CEIC!P191)</f>
        <v>2.8412002505266756</v>
      </c>
      <c r="N176" s="58">
        <f>IF(CEIC!Q191="","",CEIC!Q191)</f>
        <v>4.4617498854786986</v>
      </c>
      <c r="O176" s="59"/>
      <c r="Q176" s="58">
        <f t="shared" ca="1" si="152"/>
        <v>7.2364704116869669E-2</v>
      </c>
      <c r="R176" s="58">
        <f t="shared" ca="1" si="153"/>
        <v>-0.92624534997142893</v>
      </c>
      <c r="S176" s="58">
        <f t="shared" ca="1" si="154"/>
        <v>-1.6540401345940616</v>
      </c>
      <c r="T176" s="58">
        <f t="shared" ca="1" si="155"/>
        <v>-0.69918004564914316</v>
      </c>
      <c r="U176" s="58">
        <f t="shared" ca="1" si="156"/>
        <v>0.60296084415164164</v>
      </c>
      <c r="V176" s="58">
        <f t="shared" ca="1" si="157"/>
        <v>-0.52921730992696792</v>
      </c>
      <c r="W176" s="58">
        <f t="shared" ca="1" si="158"/>
        <v>-0.24161903352296532</v>
      </c>
      <c r="X176" s="58">
        <f t="shared" ca="1" si="146"/>
        <v>9.600963822901766E-2</v>
      </c>
      <c r="Y176" s="58">
        <f t="shared" ca="1" si="159"/>
        <v>0.55283534559702829</v>
      </c>
      <c r="Z176" s="58">
        <f t="shared" ca="1" si="160"/>
        <v>-1.0137442450752114E-2</v>
      </c>
      <c r="AA176" s="58">
        <f t="shared" ca="1" si="161"/>
        <v>0.3671079661224082</v>
      </c>
      <c r="AB176" s="58">
        <f t="shared" ca="1" si="147"/>
        <v>-0.31996385712849634</v>
      </c>
      <c r="AC176" s="58">
        <f t="shared" ca="1" si="148"/>
        <v>-0.1820016102727558</v>
      </c>
      <c r="AD176" s="52"/>
      <c r="AE176" s="72">
        <v>43556</v>
      </c>
      <c r="AF176" s="58">
        <f t="shared" ca="1" si="162"/>
        <v>-0.26723260748489686</v>
      </c>
      <c r="AG176" s="58">
        <f t="shared" ca="1" si="163"/>
        <v>-0.48510285923673674</v>
      </c>
      <c r="AH176" s="58">
        <f t="shared" ca="1" si="164"/>
        <v>-1.3736087912135222</v>
      </c>
      <c r="AI176" s="58">
        <f t="shared" ca="1" si="165"/>
        <v>-0.55980524086739891</v>
      </c>
      <c r="AJ176" s="58">
        <f t="shared" ca="1" si="166"/>
        <v>0.81371624410110677</v>
      </c>
      <c r="AK176" s="58">
        <f t="shared" ca="1" si="167"/>
        <v>-0.96467963416969427</v>
      </c>
      <c r="AL176" s="58">
        <f t="shared" ca="1" si="168"/>
        <v>-4.3512997227713797E-2</v>
      </c>
      <c r="AM176" s="58">
        <f t="shared" ca="1" si="149"/>
        <v>-0.11639488505927732</v>
      </c>
      <c r="AN176" s="58">
        <f t="shared" ca="1" si="169"/>
        <v>-0.92121093869619208</v>
      </c>
      <c r="AO176" s="58">
        <f t="shared" ca="1" si="170"/>
        <v>0.37058126572118749</v>
      </c>
      <c r="AP176" s="58">
        <f t="shared" ca="1" si="171"/>
        <v>0.11872884934144234</v>
      </c>
      <c r="AQ176" s="58">
        <f t="shared" ca="1" si="150"/>
        <v>-0.10671503561482164</v>
      </c>
      <c r="AR176" s="58">
        <f t="shared" ca="1" si="151"/>
        <v>-0.21773003012216718</v>
      </c>
    </row>
    <row r="177" spans="1:44" s="52" customFormat="1" x14ac:dyDescent="0.3">
      <c r="A177" s="72">
        <v>43586</v>
      </c>
      <c r="B177" s="58">
        <f>IF(CEIC!E192="","",CEIC!E192)</f>
        <v>4.4753086419753174</v>
      </c>
      <c r="C177" s="58">
        <f>IF(CEIC!F192="","",CEIC!F192)</f>
        <v>-17.180217575633304</v>
      </c>
      <c r="D177" s="58">
        <f>IF(CEIC!G192="","",CEIC!G192)</f>
        <v>-7.7592051111735021</v>
      </c>
      <c r="E177" s="58">
        <f>IF(CEIC!H192="","",CEIC!H192)</f>
        <v>-3.2282592637270144</v>
      </c>
      <c r="F177" s="58">
        <f>IF(CEIC!I192="","",CEIC!I192)</f>
        <v>12.122101056526882</v>
      </c>
      <c r="G177" s="58">
        <f>IF(CEIC!J192="","",CEIC!J192)</f>
        <v>0.67070938894219834</v>
      </c>
      <c r="H177" s="58">
        <f>IF(CEIC!K192="","",CEIC!K192)</f>
        <v>-14.359362436740291</v>
      </c>
      <c r="I177" s="58">
        <f>IF(CEIC!L192="","",CEIC!L192)</f>
        <v>-30.60475506621988</v>
      </c>
      <c r="J177" s="58">
        <f>IF(CEIC!M192="","",CEIC!M192)</f>
        <v>6.5831331930918724</v>
      </c>
      <c r="K177" s="58">
        <f>IF(CEIC!N192="","",CEIC!N192)</f>
        <v>3.4005466991337747</v>
      </c>
      <c r="L177" s="58">
        <f>IF(CEIC!O192="","",CEIC!O192)</f>
        <v>6.2999259585358072</v>
      </c>
      <c r="M177" s="58">
        <f>IF(CEIC!P192="","",CEIC!P192)</f>
        <v>15.494960737030855</v>
      </c>
      <c r="N177" s="58">
        <f>IF(CEIC!Q192="","",CEIC!Q192)</f>
        <v>22.37460815047022</v>
      </c>
      <c r="O177" s="73"/>
      <c r="Q177" s="58">
        <f t="shared" ca="1" si="152"/>
        <v>0.4494512441442306</v>
      </c>
      <c r="R177" s="58">
        <f t="shared" ca="1" si="153"/>
        <v>-1.2395494542160055</v>
      </c>
      <c r="S177" s="58">
        <f t="shared" ca="1" si="154"/>
        <v>-0.81206463148714814</v>
      </c>
      <c r="T177" s="58">
        <f t="shared" ca="1" si="155"/>
        <v>-0.30490485676155238</v>
      </c>
      <c r="U177" s="58">
        <f t="shared" ca="1" si="156"/>
        <v>0.53091494348843482</v>
      </c>
      <c r="V177" s="58">
        <f t="shared" ca="1" si="157"/>
        <v>-0.98696927834360482</v>
      </c>
      <c r="W177" s="58">
        <f t="shared" ca="1" si="158"/>
        <v>-0.40271250821914573</v>
      </c>
      <c r="X177" s="58">
        <f t="shared" ca="1" si="146"/>
        <v>-0.22744400928805955</v>
      </c>
      <c r="Y177" s="58">
        <f t="shared" ca="1" si="159"/>
        <v>-0.17064388429392816</v>
      </c>
      <c r="Z177" s="58">
        <f t="shared" ca="1" si="160"/>
        <v>0.22857825579347246</v>
      </c>
      <c r="AA177" s="58">
        <f t="shared" ca="1" si="161"/>
        <v>0.3784741312028061</v>
      </c>
      <c r="AB177" s="58">
        <f t="shared" ca="1" si="147"/>
        <v>0.92901509114994418</v>
      </c>
      <c r="AC177" s="58">
        <f t="shared" ca="1" si="148"/>
        <v>0.97327384278181595</v>
      </c>
      <c r="AE177" s="72">
        <v>43586</v>
      </c>
      <c r="AF177" s="58">
        <f t="shared" ca="1" si="162"/>
        <v>0.1521619138049411</v>
      </c>
      <c r="AG177" s="58">
        <f t="shared" ca="1" si="163"/>
        <v>-0.80451087638101626</v>
      </c>
      <c r="AH177" s="58">
        <f t="shared" ca="1" si="164"/>
        <v>-1.3167211394129776</v>
      </c>
      <c r="AI177" s="58">
        <f t="shared" ca="1" si="165"/>
        <v>-0.64182334568352195</v>
      </c>
      <c r="AJ177" s="58">
        <f t="shared" ca="1" si="166"/>
        <v>0.61234556398263951</v>
      </c>
      <c r="AK177" s="58">
        <f t="shared" ca="1" si="167"/>
        <v>-1.1243726900491953</v>
      </c>
      <c r="AL177" s="58">
        <f t="shared" ca="1" si="168"/>
        <v>-0.18361794216166691</v>
      </c>
      <c r="AM177" s="58">
        <f t="shared" ca="1" si="149"/>
        <v>-0.10860101562065634</v>
      </c>
      <c r="AN177" s="58">
        <f t="shared" ca="1" si="169"/>
        <v>-1.0515132382999781</v>
      </c>
      <c r="AO177" s="58">
        <f t="shared" ca="1" si="170"/>
        <v>0.37551613578668835</v>
      </c>
      <c r="AP177" s="58">
        <f t="shared" ca="1" si="171"/>
        <v>0.2978503566540105</v>
      </c>
      <c r="AQ177" s="58">
        <f t="shared" ca="1" si="150"/>
        <v>0.21982815194799801</v>
      </c>
      <c r="AR177" s="58">
        <f t="shared" ca="1" si="151"/>
        <v>0.33407201064613812</v>
      </c>
    </row>
    <row r="178" spans="1:44" s="52" customFormat="1" x14ac:dyDescent="0.3">
      <c r="A178" s="72">
        <v>43617</v>
      </c>
      <c r="B178" s="58">
        <f>IF(CEIC!E193="","",CEIC!E193)</f>
        <v>1.2529365700861459</v>
      </c>
      <c r="C178" s="58">
        <f>IF(CEIC!F193="","",CEIC!F193)</f>
        <v>-14.493854816249923</v>
      </c>
      <c r="D178" s="58">
        <f>IF(CEIC!G193="","",CEIC!G193)</f>
        <v>-14.751066744959877</v>
      </c>
      <c r="E178" s="58">
        <f>IF(CEIC!H193="","",CEIC!H193)</f>
        <v>-6.2802905391420794</v>
      </c>
      <c r="F178" s="58">
        <f>IF(CEIC!I193="","",CEIC!I193)</f>
        <v>11.495587201115613</v>
      </c>
      <c r="G178" s="58">
        <f>IF(CEIC!J193="","",CEIC!J193)</f>
        <v>5.4226468283211098</v>
      </c>
      <c r="H178" s="58">
        <f>IF(CEIC!K193="","",CEIC!K193)</f>
        <v>-16.355109320298567</v>
      </c>
      <c r="I178" s="58">
        <f>IF(CEIC!L193="","",CEIC!L193)</f>
        <v>325.76623376623377</v>
      </c>
      <c r="J178" s="58">
        <f>IF(CEIC!M193="","",CEIC!M193)</f>
        <v>-9.7847874624608533</v>
      </c>
      <c r="K178" s="58">
        <f>IF(CEIC!N193="","",CEIC!N193)</f>
        <v>-7.8303940869696342</v>
      </c>
      <c r="L178" s="58">
        <f>IF(CEIC!O193="","",CEIC!O193)</f>
        <v>-8.4130335369012634</v>
      </c>
      <c r="M178" s="58">
        <f>IF(CEIC!P193="","",CEIC!P193)</f>
        <v>9.9573257467994303</v>
      </c>
      <c r="N178" s="58">
        <f>IF(CEIC!Q193="","",CEIC!Q193)</f>
        <v>14.166423924652879</v>
      </c>
      <c r="O178" s="73"/>
      <c r="Q178" s="58">
        <f t="shared" ca="1" si="152"/>
        <v>-0.48941687498489778</v>
      </c>
      <c r="R178" s="58">
        <f t="shared" ca="1" si="153"/>
        <v>-1.0431860268553375</v>
      </c>
      <c r="S178" s="58">
        <f t="shared" ca="1" si="154"/>
        <v>-1.1478084735492469</v>
      </c>
      <c r="T178" s="58">
        <f t="shared" ca="1" si="155"/>
        <v>-0.50609284110645947</v>
      </c>
      <c r="U178" s="58">
        <f t="shared" ca="1" si="156"/>
        <v>0.34170286580035442</v>
      </c>
      <c r="V178" s="58">
        <f t="shared" ca="1" si="157"/>
        <v>-0.22627878735679949</v>
      </c>
      <c r="W178" s="58">
        <f t="shared" ca="1" si="158"/>
        <v>-0.47243851678903181</v>
      </c>
      <c r="X178" s="58">
        <f t="shared" ca="1" si="146"/>
        <v>0.10761509180071011</v>
      </c>
      <c r="Y178" s="58">
        <f t="shared" ca="1" si="159"/>
        <v>-0.75167038583381507</v>
      </c>
      <c r="Z178" s="58">
        <f t="shared" ca="1" si="160"/>
        <v>-0.64055157199472623</v>
      </c>
      <c r="AA178" s="58">
        <f t="shared" ca="1" si="161"/>
        <v>-0.43810946507306014</v>
      </c>
      <c r="AB178" s="58">
        <f t="shared" ca="1" si="147"/>
        <v>0.38242741601370417</v>
      </c>
      <c r="AC178" s="58">
        <f t="shared" ca="1" si="148"/>
        <v>0.44389357247792394</v>
      </c>
      <c r="AE178" s="72">
        <v>43617</v>
      </c>
      <c r="AF178" s="58">
        <f t="shared" ca="1" si="162"/>
        <v>1.0799691092067484E-2</v>
      </c>
      <c r="AG178" s="58">
        <f t="shared" ca="1" si="163"/>
        <v>-1.0696602770142574</v>
      </c>
      <c r="AH178" s="58">
        <f t="shared" ca="1" si="164"/>
        <v>-1.2046377465434854</v>
      </c>
      <c r="AI178" s="58">
        <f t="shared" ca="1" si="165"/>
        <v>-0.50339258117238506</v>
      </c>
      <c r="AJ178" s="58">
        <f t="shared" ca="1" si="166"/>
        <v>0.49185955114681029</v>
      </c>
      <c r="AK178" s="58">
        <f t="shared" ca="1" si="167"/>
        <v>-0.58082179187579075</v>
      </c>
      <c r="AL178" s="58">
        <f t="shared" ca="1" si="168"/>
        <v>-0.3722566861770476</v>
      </c>
      <c r="AM178" s="58">
        <f t="shared" ca="1" si="149"/>
        <v>-7.9397597527772566E-3</v>
      </c>
      <c r="AN178" s="58">
        <f t="shared" ca="1" si="169"/>
        <v>-0.12315964151023832</v>
      </c>
      <c r="AO178" s="58">
        <f t="shared" ca="1" si="170"/>
        <v>-0.14070358621733528</v>
      </c>
      <c r="AP178" s="58">
        <f t="shared" ca="1" si="171"/>
        <v>0.10249087741738472</v>
      </c>
      <c r="AQ178" s="58">
        <f t="shared" ca="1" si="150"/>
        <v>0.33049288334505067</v>
      </c>
      <c r="AR178" s="58">
        <f t="shared" ca="1" si="151"/>
        <v>0.41172193499566134</v>
      </c>
    </row>
    <row r="179" spans="1:44" x14ac:dyDescent="0.3">
      <c r="A179" s="72">
        <v>43647</v>
      </c>
      <c r="B179" s="58">
        <f>IF(CEIC!E194="","",CEIC!E194)</f>
        <v>4.8528241845664342</v>
      </c>
      <c r="C179" s="58">
        <f>IF(CEIC!F194="","",CEIC!F194)</f>
        <v>-26.199393012029859</v>
      </c>
      <c r="D179" s="58">
        <f>IF(CEIC!G194="","",CEIC!G194)</f>
        <v>-11.547371547371547</v>
      </c>
      <c r="E179" s="58">
        <f>IF(CEIC!H194="","",CEIC!H194)</f>
        <v>-13.580121579715499</v>
      </c>
      <c r="F179" s="58">
        <f>IF(CEIC!I194="","",CEIC!I194)</f>
        <v>11.659487417845556</v>
      </c>
      <c r="G179" s="58">
        <f>IF(CEIC!J194="","",CEIC!J194)</f>
        <v>1.358966887581448</v>
      </c>
      <c r="H179" s="58">
        <f>IF(CEIC!K194="","",CEIC!K194)</f>
        <v>-26.434676434676437</v>
      </c>
      <c r="I179" s="58">
        <f>IF(CEIC!L194="","",CEIC!L194)</f>
        <v>64.163229867592804</v>
      </c>
      <c r="J179" s="58">
        <f>IF(CEIC!M194="","",CEIC!M194)</f>
        <v>14.285831574971875</v>
      </c>
      <c r="K179" s="58">
        <f>IF(CEIC!N194="","",CEIC!N194)</f>
        <v>1.6926800487351628</v>
      </c>
      <c r="L179" s="58">
        <f>IF(CEIC!O194="","",CEIC!O194)</f>
        <v>-8.9144824296052825</v>
      </c>
      <c r="M179" s="58">
        <f>IF(CEIC!P194="","",CEIC!P194)</f>
        <v>8.7221557568506807</v>
      </c>
      <c r="N179" s="58">
        <f>IF(CEIC!Q194="","",CEIC!Q194)</f>
        <v>18.23963133640553</v>
      </c>
      <c r="O179" s="59"/>
      <c r="Q179" s="58">
        <f t="shared" ca="1" si="152"/>
        <v>0.55944391398720728</v>
      </c>
      <c r="R179" s="58">
        <f t="shared" ca="1" si="153"/>
        <v>-1.8988186443027881</v>
      </c>
      <c r="S179" s="58">
        <f t="shared" ca="1" si="154"/>
        <v>-0.99396948319558498</v>
      </c>
      <c r="T179" s="58">
        <f t="shared" ca="1" si="155"/>
        <v>-0.98729311744098769</v>
      </c>
      <c r="U179" s="58">
        <f t="shared" ca="1" si="156"/>
        <v>0.39120201138691396</v>
      </c>
      <c r="V179" s="58">
        <f t="shared" ca="1" si="157"/>
        <v>-0.87679296789249939</v>
      </c>
      <c r="W179" s="58">
        <f t="shared" ca="1" si="158"/>
        <v>-0.82459138185817127</v>
      </c>
      <c r="X179" s="58">
        <f t="shared" ca="1" si="146"/>
        <v>-0.13834338988032818</v>
      </c>
      <c r="Y179" s="58">
        <f t="shared" ca="1" si="159"/>
        <v>0.10278558713513862</v>
      </c>
      <c r="Z179" s="58">
        <f t="shared" ca="1" si="160"/>
        <v>9.6411425247733884E-2</v>
      </c>
      <c r="AA179" s="58">
        <f t="shared" ca="1" si="161"/>
        <v>-0.46594036750161566</v>
      </c>
      <c r="AB179" s="58">
        <f t="shared" ca="1" si="147"/>
        <v>0.26051098519168542</v>
      </c>
      <c r="AC179" s="58">
        <f t="shared" ca="1" si="148"/>
        <v>0.70659182355460715</v>
      </c>
      <c r="AE179" s="57">
        <v>43647</v>
      </c>
      <c r="AF179" s="58">
        <f t="shared" ca="1" si="162"/>
        <v>0.17315942771551338</v>
      </c>
      <c r="AG179" s="58">
        <f t="shared" ca="1" si="163"/>
        <v>-1.3938513751247104</v>
      </c>
      <c r="AH179" s="58">
        <f t="shared" ca="1" si="164"/>
        <v>-0.98461419607732681</v>
      </c>
      <c r="AI179" s="58">
        <f t="shared" ca="1" si="165"/>
        <v>-0.59943027176966657</v>
      </c>
      <c r="AJ179" s="58">
        <f t="shared" ca="1" si="166"/>
        <v>0.42127327355856775</v>
      </c>
      <c r="AK179" s="58">
        <f t="shared" ca="1" si="167"/>
        <v>-0.69668034453096794</v>
      </c>
      <c r="AL179" s="58">
        <f t="shared" ca="1" si="168"/>
        <v>-0.56658080228878294</v>
      </c>
      <c r="AM179" s="58">
        <f t="shared" ca="1" si="149"/>
        <v>-8.6057435789225867E-2</v>
      </c>
      <c r="AN179" s="58">
        <f t="shared" ca="1" si="169"/>
        <v>-0.27317622766420152</v>
      </c>
      <c r="AO179" s="58">
        <f t="shared" ca="1" si="170"/>
        <v>-0.10518729698450663</v>
      </c>
      <c r="AP179" s="58">
        <f t="shared" ca="1" si="171"/>
        <v>-0.17519190045728991</v>
      </c>
      <c r="AQ179" s="58">
        <f t="shared" ca="1" si="150"/>
        <v>0.52398449745177789</v>
      </c>
      <c r="AR179" s="58">
        <f t="shared" ca="1" si="151"/>
        <v>0.70791974627144905</v>
      </c>
    </row>
    <row r="180" spans="1:44" x14ac:dyDescent="0.3">
      <c r="A180" s="57">
        <v>43678</v>
      </c>
      <c r="B180" s="58">
        <f>IF(CEIC!E195="","",CEIC!E195)</f>
        <v>-1.4062499999999978</v>
      </c>
      <c r="C180" s="58">
        <f>IF(CEIC!F195="","",CEIC!F195)</f>
        <v>-23.483230984531296</v>
      </c>
      <c r="D180" s="58">
        <f>IF(CEIC!G195="","",CEIC!G195)</f>
        <v>-21.776032394120985</v>
      </c>
      <c r="E180" s="58">
        <f>IF(CEIC!H195="","",CEIC!H195)</f>
        <v>-17.48923603197413</v>
      </c>
      <c r="F180" s="58">
        <f>IF(CEIC!I195="","",CEIC!I195)</f>
        <v>9.8521206946086721</v>
      </c>
      <c r="G180" s="58">
        <f>IF(CEIC!J195="","",CEIC!J195)</f>
        <v>1.6010117009731515</v>
      </c>
      <c r="H180" s="58">
        <f>IF(CEIC!K195="","",CEIC!K195)</f>
        <v>-38.26297076919802</v>
      </c>
      <c r="I180" s="58">
        <f>IF(CEIC!L195="","",CEIC!L195)</f>
        <v>145.13452014455893</v>
      </c>
      <c r="J180" s="58">
        <f>IF(CEIC!M195="","",CEIC!M195)</f>
        <v>34.399567166993194</v>
      </c>
      <c r="K180" s="58">
        <f>IF(CEIC!N195="","",CEIC!N195)</f>
        <v>-6.3585459410436069</v>
      </c>
      <c r="L180" s="58">
        <f>IF(CEIC!O195="","",CEIC!O195)</f>
        <v>-12.840788991649477</v>
      </c>
      <c r="M180" s="58">
        <f>IF(CEIC!P195="","",CEIC!P195)</f>
        <v>10.395740045988139</v>
      </c>
      <c r="N180" s="58">
        <f>IF(CEIC!Q195="","",CEIC!Q195)</f>
        <v>15.955186401390767</v>
      </c>
      <c r="O180" s="76"/>
      <c r="Q180" s="58">
        <f t="shared" ca="1" si="152"/>
        <v>-1.2641956521627069</v>
      </c>
      <c r="R180" s="58">
        <f t="shared" ca="1" si="153"/>
        <v>-1.7002769979359575</v>
      </c>
      <c r="S180" s="58">
        <f t="shared" ca="1" si="154"/>
        <v>-1.4851419450822563</v>
      </c>
      <c r="T180" s="58">
        <f t="shared" ca="1" si="155"/>
        <v>-1.2449794863713004</v>
      </c>
      <c r="U180" s="58">
        <f t="shared" ca="1" si="156"/>
        <v>-0.1546368553744005</v>
      </c>
      <c r="V180" s="58">
        <f t="shared" ca="1" si="157"/>
        <v>-0.83804641655662804</v>
      </c>
      <c r="W180" s="58">
        <f t="shared" ca="1" si="158"/>
        <v>-1.2378400552899111</v>
      </c>
      <c r="X180" s="58">
        <f t="shared" ca="1" si="146"/>
        <v>-6.2214387844886837E-2</v>
      </c>
      <c r="Y180" s="58">
        <f t="shared" ca="1" si="159"/>
        <v>0.81678058197071268</v>
      </c>
      <c r="Z180" s="58">
        <f t="shared" ca="1" si="160"/>
        <v>-0.52664952674648513</v>
      </c>
      <c r="AA180" s="58">
        <f t="shared" ca="1" si="161"/>
        <v>-0.68385420961542742</v>
      </c>
      <c r="AB180" s="58">
        <f t="shared" ca="1" si="147"/>
        <v>0.42570073629623617</v>
      </c>
      <c r="AC180" s="58">
        <f t="shared" ca="1" si="148"/>
        <v>0.55925837636068154</v>
      </c>
      <c r="AE180" s="57">
        <v>43678</v>
      </c>
      <c r="AF180" s="58">
        <f t="shared" ca="1" si="162"/>
        <v>-0.39805620438679917</v>
      </c>
      <c r="AG180" s="58">
        <f t="shared" ca="1" si="163"/>
        <v>-1.547427223031361</v>
      </c>
      <c r="AH180" s="58">
        <f t="shared" ca="1" si="164"/>
        <v>-1.2089733006090295</v>
      </c>
      <c r="AI180" s="58">
        <f t="shared" ca="1" si="165"/>
        <v>-0.91278848163958248</v>
      </c>
      <c r="AJ180" s="58">
        <f t="shared" ca="1" si="166"/>
        <v>0.19275600727095596</v>
      </c>
      <c r="AK180" s="58">
        <f t="shared" ca="1" si="167"/>
        <v>-0.64703939060197557</v>
      </c>
      <c r="AL180" s="58">
        <f t="shared" ca="1" si="168"/>
        <v>-0.84495665131237141</v>
      </c>
      <c r="AM180" s="58">
        <f t="shared" ca="1" si="149"/>
        <v>-3.0980895308168305E-2</v>
      </c>
      <c r="AN180" s="58">
        <f t="shared" ca="1" si="169"/>
        <v>5.5965261090678751E-2</v>
      </c>
      <c r="AO180" s="58">
        <f t="shared" ca="1" si="170"/>
        <v>-0.35692989116449247</v>
      </c>
      <c r="AP180" s="58">
        <f t="shared" ca="1" si="171"/>
        <v>-0.52930134739670109</v>
      </c>
      <c r="AQ180" s="58">
        <f t="shared" ca="1" si="150"/>
        <v>0.35621304583387525</v>
      </c>
      <c r="AR180" s="58">
        <f t="shared" ca="1" si="151"/>
        <v>0.56991459079773754</v>
      </c>
    </row>
    <row r="181" spans="1:44" x14ac:dyDescent="0.3">
      <c r="A181" s="57">
        <v>43709</v>
      </c>
      <c r="B181" s="58">
        <f>IF(CEIC!E196="","",CEIC!E196)</f>
        <v>-4.5807453416149109</v>
      </c>
      <c r="C181" s="58">
        <f>IF(CEIC!F196="","",CEIC!F196)</f>
        <v>-18.838158183617086</v>
      </c>
      <c r="D181" s="58">
        <f>IF(CEIC!G196="","",CEIC!G196)</f>
        <v>-16.288494545867199</v>
      </c>
      <c r="E181" s="58">
        <f>IF(CEIC!H196="","",CEIC!H196)</f>
        <v>-18.877902198320726</v>
      </c>
      <c r="F181" s="58">
        <f>IF(CEIC!I196="","",CEIC!I196)</f>
        <v>8.4502093483592464</v>
      </c>
      <c r="G181" s="58">
        <f>IF(CEIC!J196="","",CEIC!J196)</f>
        <v>4.2605005244184513</v>
      </c>
      <c r="H181" s="58">
        <f>IF(CEIC!K196="","",CEIC!K196)</f>
        <v>-38.161883446185229</v>
      </c>
      <c r="I181" s="58">
        <f>IF(CEIC!L196="","",CEIC!L196)</f>
        <v>633.77483443708616</v>
      </c>
      <c r="J181" s="58">
        <f>IF(CEIC!M196="","",CEIC!M196)</f>
        <v>26.204508354138657</v>
      </c>
      <c r="K181" s="58">
        <f>IF(CEIC!N196="","",CEIC!N196)</f>
        <v>-6.2734921561242176</v>
      </c>
      <c r="L181" s="58">
        <f>IF(CEIC!O196="","",CEIC!O196)</f>
        <v>-11.972135339736676</v>
      </c>
      <c r="M181" s="58">
        <f>IF(CEIC!P196="","",CEIC!P196)</f>
        <v>7.0508515963616389</v>
      </c>
      <c r="N181" s="58">
        <f>IF(CEIC!Q196="","",CEIC!Q196)</f>
        <v>11.562437160667605</v>
      </c>
      <c r="O181" s="76"/>
      <c r="Q181" s="58">
        <f t="shared" ca="1" si="152"/>
        <v>-2.1891144399608033</v>
      </c>
      <c r="R181" s="58">
        <f t="shared" ca="1" si="153"/>
        <v>-1.3607389320729919</v>
      </c>
      <c r="S181" s="58">
        <f t="shared" ca="1" si="154"/>
        <v>-1.2216345793570895</v>
      </c>
      <c r="T181" s="58">
        <f t="shared" ca="1" si="155"/>
        <v>-1.3365194876765774</v>
      </c>
      <c r="U181" s="58">
        <f t="shared" ca="1" si="156"/>
        <v>-0.57802503149737183</v>
      </c>
      <c r="V181" s="58">
        <f t="shared" ca="1" si="157"/>
        <v>-0.41231525222864329</v>
      </c>
      <c r="W181" s="58">
        <f t="shared" ca="1" si="158"/>
        <v>-1.2343083371102341</v>
      </c>
      <c r="X181" s="58">
        <f t="shared" ca="1" si="146"/>
        <v>0.397203998031529</v>
      </c>
      <c r="Y181" s="58">
        <f t="shared" ca="1" si="159"/>
        <v>0.52587335849690131</v>
      </c>
      <c r="Z181" s="58">
        <f t="shared" ca="1" si="160"/>
        <v>-0.52006746181999286</v>
      </c>
      <c r="AA181" s="58">
        <f t="shared" ca="1" si="161"/>
        <v>-0.6356430850475181</v>
      </c>
      <c r="AB181" s="58">
        <f t="shared" ca="1" si="147"/>
        <v>9.5546292296848384E-2</v>
      </c>
      <c r="AC181" s="58">
        <f t="shared" ca="1" si="148"/>
        <v>0.27595153084459112</v>
      </c>
      <c r="AE181" s="57">
        <v>43709</v>
      </c>
      <c r="AF181" s="58">
        <f t="shared" ca="1" si="162"/>
        <v>-0.96462205937876766</v>
      </c>
      <c r="AG181" s="58">
        <f t="shared" ca="1" si="163"/>
        <v>-1.6532781914372459</v>
      </c>
      <c r="AH181" s="58">
        <f t="shared" ca="1" si="164"/>
        <v>-1.2335820025449769</v>
      </c>
      <c r="AI181" s="58">
        <f t="shared" ca="1" si="165"/>
        <v>-1.1895973638296218</v>
      </c>
      <c r="AJ181" s="58">
        <f t="shared" ca="1" si="166"/>
        <v>-0.11381995849495279</v>
      </c>
      <c r="AK181" s="58">
        <f t="shared" ca="1" si="167"/>
        <v>-0.70905154555925698</v>
      </c>
      <c r="AL181" s="58">
        <f t="shared" ca="1" si="168"/>
        <v>-1.0989132580861056</v>
      </c>
      <c r="AM181" s="58">
        <f t="shared" ca="1" si="149"/>
        <v>6.5548740102104666E-2</v>
      </c>
      <c r="AN181" s="58">
        <f t="shared" ca="1" si="169"/>
        <v>0.48181317586758415</v>
      </c>
      <c r="AO181" s="58">
        <f t="shared" ca="1" si="170"/>
        <v>-0.31676852110624804</v>
      </c>
      <c r="AP181" s="58">
        <f t="shared" ca="1" si="171"/>
        <v>-0.59514588738818708</v>
      </c>
      <c r="AQ181" s="58">
        <f t="shared" ca="1" si="150"/>
        <v>0.26058600459492332</v>
      </c>
      <c r="AR181" s="58">
        <f t="shared" ca="1" si="151"/>
        <v>0.51393391025329327</v>
      </c>
    </row>
    <row r="182" spans="1:44" x14ac:dyDescent="0.3">
      <c r="A182" s="72">
        <v>43739</v>
      </c>
      <c r="B182" s="58">
        <f>IF(CEIC!E197="","",CEIC!E197)</f>
        <v>-6.6265060240963933</v>
      </c>
      <c r="C182" s="58">
        <f>IF(CEIC!F197="","",CEIC!F197)</f>
        <v>-9.2613272583791192E-2</v>
      </c>
      <c r="D182" s="58">
        <f>IF(CEIC!G197="","",CEIC!G197)</f>
        <v>-9.1666617295945869</v>
      </c>
      <c r="E182" s="58">
        <f>IF(CEIC!H197="","",CEIC!H197)</f>
        <v>-12.149834143704727</v>
      </c>
      <c r="F182" s="58">
        <f>IF(CEIC!I197="","",CEIC!I197)</f>
        <v>8.6851924061615815</v>
      </c>
      <c r="G182" s="58">
        <f>IF(CEIC!J197="","",CEIC!J197)</f>
        <v>6.0663042879978066</v>
      </c>
      <c r="H182" s="58">
        <f>IF(CEIC!K197="","",CEIC!K197)</f>
        <v>-24.772292223227247</v>
      </c>
      <c r="I182" s="58">
        <f>IF(CEIC!L197="","",CEIC!L197)</f>
        <v>-69.721708055594192</v>
      </c>
      <c r="J182" s="58">
        <f>IF(CEIC!M197="","",CEIC!M197)</f>
        <v>32.034529418155614</v>
      </c>
      <c r="K182" s="58">
        <f>IF(CEIC!N197="","",CEIC!N197)</f>
        <v>-1.2166660268131462</v>
      </c>
      <c r="L182" s="58">
        <f>IF(CEIC!O197="","",CEIC!O197)</f>
        <v>-15.086628468147218</v>
      </c>
      <c r="M182" s="58">
        <f>IF(CEIC!P197="","",CEIC!P197)</f>
        <v>5.2512637526018437</v>
      </c>
      <c r="N182" s="58">
        <f>IF(CEIC!Q197="","",CEIC!Q197)</f>
        <v>7.5750074264778684</v>
      </c>
      <c r="Q182" s="58">
        <f t="shared" ca="1" si="152"/>
        <v>-2.7851658708012121</v>
      </c>
      <c r="R182" s="58">
        <f t="shared" ca="1" si="153"/>
        <v>9.4927812786099325E-3</v>
      </c>
      <c r="S182" s="58">
        <f t="shared" ca="1" si="154"/>
        <v>-0.87964962062952079</v>
      </c>
      <c r="T182" s="58">
        <f t="shared" ca="1" si="155"/>
        <v>-0.89300946818653548</v>
      </c>
      <c r="U182" s="58">
        <f t="shared" ca="1" si="156"/>
        <v>-0.50705831271811708</v>
      </c>
      <c r="V182" s="58">
        <f t="shared" ca="1" si="157"/>
        <v>-0.12324205438735591</v>
      </c>
      <c r="W182" s="58">
        <f t="shared" ca="1" si="158"/>
        <v>-0.76651216513541354</v>
      </c>
      <c r="X182" s="58">
        <f t="shared" ca="1" si="146"/>
        <v>-0.26422166941379271</v>
      </c>
      <c r="Y182" s="58">
        <f t="shared" ca="1" si="159"/>
        <v>0.73282675312864187</v>
      </c>
      <c r="Z182" s="58">
        <f t="shared" ca="1" si="160"/>
        <v>-0.12873440196082314</v>
      </c>
      <c r="AA182" s="58">
        <f t="shared" ca="1" si="161"/>
        <v>-0.80850049012381775</v>
      </c>
      <c r="AB182" s="58">
        <f t="shared" ca="1" si="147"/>
        <v>-8.2080535303610411E-2</v>
      </c>
      <c r="AC182" s="58">
        <f t="shared" ca="1" si="148"/>
        <v>1.8785442410099801E-2</v>
      </c>
      <c r="AE182" s="72">
        <v>43739</v>
      </c>
      <c r="AF182" s="58">
        <f t="shared" ca="1" si="162"/>
        <v>-2.0794919876415743</v>
      </c>
      <c r="AG182" s="58">
        <f t="shared" ca="1" si="163"/>
        <v>-1.017174382910113</v>
      </c>
      <c r="AH182" s="58">
        <f t="shared" ca="1" si="164"/>
        <v>-1.1954753816896222</v>
      </c>
      <c r="AI182" s="58">
        <f t="shared" ca="1" si="165"/>
        <v>-1.1581694807448044</v>
      </c>
      <c r="AJ182" s="58">
        <f t="shared" ca="1" si="166"/>
        <v>-0.41324006652996315</v>
      </c>
      <c r="AK182" s="58">
        <f t="shared" ca="1" si="167"/>
        <v>-0.4578679077242091</v>
      </c>
      <c r="AL182" s="58">
        <f t="shared" ca="1" si="168"/>
        <v>-1.0795535191785195</v>
      </c>
      <c r="AM182" s="58">
        <f t="shared" ca="1" si="149"/>
        <v>2.3589313590949828E-2</v>
      </c>
      <c r="AN182" s="58">
        <f t="shared" ca="1" si="169"/>
        <v>0.69182689786541862</v>
      </c>
      <c r="AO182" s="58">
        <f t="shared" ca="1" si="170"/>
        <v>-0.39181713017576708</v>
      </c>
      <c r="AP182" s="58">
        <f t="shared" ca="1" si="171"/>
        <v>-0.70933259492892109</v>
      </c>
      <c r="AQ182" s="58">
        <f t="shared" ca="1" si="150"/>
        <v>0.1463888310964914</v>
      </c>
      <c r="AR182" s="58">
        <f t="shared" ca="1" si="151"/>
        <v>0.2846651165384575</v>
      </c>
    </row>
    <row r="183" spans="1:44" x14ac:dyDescent="0.3">
      <c r="A183" s="72">
        <v>43770</v>
      </c>
      <c r="B183" s="58">
        <f>IF(CEIC!E198="","",CEIC!E198)</f>
        <v>2.1411578112609178</v>
      </c>
      <c r="C183" s="58">
        <f>IF(CEIC!F198="","",CEIC!F198)</f>
        <v>2.4417451660882499</v>
      </c>
      <c r="D183" s="58">
        <f>IF(CEIC!G198="","",CEIC!G198)</f>
        <v>-11.531400728865892</v>
      </c>
      <c r="E183" s="58">
        <f>IF(CEIC!H198="","",CEIC!H198)</f>
        <v>-8.0612374589596456</v>
      </c>
      <c r="F183" s="58">
        <f>IF(CEIC!I198="","",CEIC!I198)</f>
        <v>7.6803436177236355</v>
      </c>
      <c r="G183" s="58">
        <f>IF(CEIC!J198="","",CEIC!J198)</f>
        <v>7.8391694788207023</v>
      </c>
      <c r="H183" s="58">
        <f>IF(CEIC!K198="","",CEIC!K198)</f>
        <v>-16.371621203686523</v>
      </c>
      <c r="I183" s="58">
        <f>IF(CEIC!L198="","",CEIC!L198)</f>
        <v>73.553918608863668</v>
      </c>
      <c r="J183" s="58">
        <f>IF(CEIC!M198="","",CEIC!M198)</f>
        <v>16.474739970282325</v>
      </c>
      <c r="K183" s="58">
        <f>IF(CEIC!N198="","",CEIC!N198)</f>
        <v>-0.21582115186338521</v>
      </c>
      <c r="L183" s="58">
        <f>IF(CEIC!O198="","",CEIC!O198)</f>
        <v>-11.716503679134046</v>
      </c>
      <c r="M183" s="58">
        <f>IF(CEIC!P198="","",CEIC!P198)</f>
        <v>7.9090963602566413</v>
      </c>
      <c r="N183" s="58">
        <f>IF(CEIC!Q198="","",CEIC!Q198)</f>
        <v>13.483034919378772</v>
      </c>
      <c r="Q183" s="58">
        <f t="shared" ca="1" si="152"/>
        <v>-0.23062534270122936</v>
      </c>
      <c r="R183" s="58">
        <f t="shared" ca="1" si="153"/>
        <v>0.19474524111106517</v>
      </c>
      <c r="S183" s="58">
        <f t="shared" ca="1" si="154"/>
        <v>-0.99320257671962531</v>
      </c>
      <c r="T183" s="58">
        <f t="shared" ca="1" si="155"/>
        <v>-0.62349174324406587</v>
      </c>
      <c r="U183" s="58">
        <f t="shared" ca="1" si="156"/>
        <v>-0.8105304951455683</v>
      </c>
      <c r="V183" s="58">
        <f t="shared" ca="1" si="157"/>
        <v>0.16055833433088229</v>
      </c>
      <c r="W183" s="58">
        <f t="shared" ca="1" si="158"/>
        <v>-0.47301539742058807</v>
      </c>
      <c r="X183" s="58">
        <f t="shared" ca="1" si="146"/>
        <v>-0.12951428811039165</v>
      </c>
      <c r="Y183" s="58">
        <f t="shared" ca="1" si="159"/>
        <v>0.18048719712474126</v>
      </c>
      <c r="Z183" s="58">
        <f t="shared" ca="1" si="160"/>
        <v>-5.1281929334120985E-2</v>
      </c>
      <c r="AA183" s="58">
        <f t="shared" ca="1" si="161"/>
        <v>-0.6214552786580827</v>
      </c>
      <c r="AB183" s="58">
        <f t="shared" ca="1" si="147"/>
        <v>0.18025863087148167</v>
      </c>
      <c r="AC183" s="58">
        <f t="shared" ca="1" si="148"/>
        <v>0.3998189456930103</v>
      </c>
      <c r="AE183" s="57">
        <v>43770</v>
      </c>
      <c r="AF183" s="58">
        <f t="shared" ca="1" si="162"/>
        <v>-1.7349685511544148</v>
      </c>
      <c r="AG183" s="58">
        <f t="shared" ca="1" si="163"/>
        <v>-0.38550030322777235</v>
      </c>
      <c r="AH183" s="58">
        <f t="shared" ca="1" si="164"/>
        <v>-1.0314955922354117</v>
      </c>
      <c r="AI183" s="58">
        <f t="shared" ca="1" si="165"/>
        <v>-0.95100689970239294</v>
      </c>
      <c r="AJ183" s="58">
        <f t="shared" ca="1" si="166"/>
        <v>-0.63187127978701907</v>
      </c>
      <c r="AK183" s="58">
        <f t="shared" ca="1" si="167"/>
        <v>-0.12499965742837231</v>
      </c>
      <c r="AL183" s="58">
        <f t="shared" ca="1" si="168"/>
        <v>-0.82461196655541202</v>
      </c>
      <c r="AM183" s="58">
        <f t="shared" ca="1" si="149"/>
        <v>1.1560135024482148E-3</v>
      </c>
      <c r="AN183" s="58">
        <f t="shared" ca="1" si="169"/>
        <v>0.47972910291676146</v>
      </c>
      <c r="AO183" s="58">
        <f t="shared" ca="1" si="170"/>
        <v>-0.23336126437164564</v>
      </c>
      <c r="AP183" s="58">
        <f t="shared" ca="1" si="171"/>
        <v>-0.68853295127647274</v>
      </c>
      <c r="AQ183" s="58">
        <f t="shared" ca="1" si="150"/>
        <v>6.4574795954906547E-2</v>
      </c>
      <c r="AR183" s="58">
        <f t="shared" ca="1" si="151"/>
        <v>0.23151863964923378</v>
      </c>
    </row>
    <row r="184" spans="1:44" x14ac:dyDescent="0.3">
      <c r="A184" s="72">
        <v>43800</v>
      </c>
      <c r="B184" s="58">
        <f>IF(CEIC!E199="","",CEIC!E199)</f>
        <v>7.4682598954439364E-2</v>
      </c>
      <c r="C184" s="58">
        <f>IF(CEIC!F199="","",CEIC!F199)</f>
        <v>0.99908656854249123</v>
      </c>
      <c r="D184" s="58">
        <f>IF(CEIC!G199="","",CEIC!G199)</f>
        <v>-23.340045817321904</v>
      </c>
      <c r="E184" s="58">
        <f>IF(CEIC!H199="","",CEIC!H199)</f>
        <v>-6.5863664607060297</v>
      </c>
      <c r="F184" s="58">
        <f>IF(CEIC!I199="","",CEIC!I199)</f>
        <v>7.3253793514679426</v>
      </c>
      <c r="G184" s="58">
        <f>IF(CEIC!J199="","",CEIC!J199)</f>
        <v>2.8293180574991528</v>
      </c>
      <c r="H184" s="58">
        <f>IF(CEIC!K199="","",CEIC!K199)</f>
        <v>-13.583776835377648</v>
      </c>
      <c r="I184" s="58">
        <f>IF(CEIC!L199="","",CEIC!L199)</f>
        <v>7492.7735368956746</v>
      </c>
      <c r="J184" s="58">
        <f>IF(CEIC!M199="","",CEIC!M199)</f>
        <v>31.827564495947325</v>
      </c>
      <c r="K184" s="58">
        <f>IF(CEIC!N199="","",CEIC!N199)</f>
        <v>-1.5365289338109922</v>
      </c>
      <c r="L184" s="58">
        <f>IF(CEIC!O199="","",CEIC!O199)</f>
        <v>-6.4141097802366192</v>
      </c>
      <c r="M184" s="58">
        <f>IF(CEIC!P199="","",CEIC!P199)</f>
        <v>11.58587605288113</v>
      </c>
      <c r="N184" s="58">
        <f>IF(CEIC!Q199="","",CEIC!Q199)</f>
        <v>10.36392405063291</v>
      </c>
      <c r="Q184" s="58">
        <f t="shared" ca="1" si="152"/>
        <v>-0.83271214475934929</v>
      </c>
      <c r="R184" s="58">
        <f t="shared" ca="1" si="153"/>
        <v>8.9292101643615049E-2</v>
      </c>
      <c r="S184" s="58">
        <f t="shared" ca="1" si="154"/>
        <v>-1.5602446721163159</v>
      </c>
      <c r="T184" s="58">
        <f t="shared" ca="1" si="155"/>
        <v>-0.52626917357460778</v>
      </c>
      <c r="U184" s="58">
        <f t="shared" ca="1" si="156"/>
        <v>-0.91773247598472441</v>
      </c>
      <c r="V184" s="58">
        <f t="shared" ca="1" si="157"/>
        <v>-0.64141904564786856</v>
      </c>
      <c r="W184" s="58">
        <f t="shared" ca="1" si="158"/>
        <v>-0.37561564100977607</v>
      </c>
      <c r="X184" s="58">
        <f t="shared" ca="1" si="146"/>
        <v>6.8460172057062065</v>
      </c>
      <c r="Y184" s="58">
        <f t="shared" ca="1" si="159"/>
        <v>0.7254799369249989</v>
      </c>
      <c r="Z184" s="58">
        <f t="shared" ca="1" si="160"/>
        <v>-0.15348766160037677</v>
      </c>
      <c r="AA184" s="58">
        <f t="shared" ca="1" si="161"/>
        <v>-0.3271672477438613</v>
      </c>
      <c r="AB184" s="58">
        <f t="shared" ca="1" si="147"/>
        <v>0.54317212512036339</v>
      </c>
      <c r="AC184" s="58">
        <f t="shared" ca="1" si="148"/>
        <v>0.19865438732321178</v>
      </c>
      <c r="AE184" s="57">
        <v>43800</v>
      </c>
      <c r="AF184" s="58">
        <f t="shared" ca="1" si="162"/>
        <v>-1.2828344527539304</v>
      </c>
      <c r="AG184" s="58">
        <f t="shared" ca="1" si="163"/>
        <v>9.7843374677763384E-2</v>
      </c>
      <c r="AH184" s="58">
        <f t="shared" ca="1" si="164"/>
        <v>-1.144365623155154</v>
      </c>
      <c r="AI184" s="58">
        <f t="shared" ca="1" si="165"/>
        <v>-0.68092346166840301</v>
      </c>
      <c r="AJ184" s="58">
        <f t="shared" ca="1" si="166"/>
        <v>-0.74510709461613667</v>
      </c>
      <c r="AK184" s="58">
        <f t="shared" ca="1" si="167"/>
        <v>-0.20136758856811407</v>
      </c>
      <c r="AL184" s="58">
        <f t="shared" ca="1" si="168"/>
        <v>-0.5383810678552593</v>
      </c>
      <c r="AM184" s="58">
        <f t="shared" ca="1" si="149"/>
        <v>2.1507604160606739</v>
      </c>
      <c r="AN184" s="58">
        <f t="shared" ca="1" si="169"/>
        <v>0.54626462905946072</v>
      </c>
      <c r="AO184" s="58">
        <f t="shared" ca="1" si="170"/>
        <v>-0.11116799763177364</v>
      </c>
      <c r="AP184" s="58">
        <f t="shared" ca="1" si="171"/>
        <v>-0.58570767217525388</v>
      </c>
      <c r="AQ184" s="58">
        <f t="shared" ca="1" si="150"/>
        <v>0.21378340689607822</v>
      </c>
      <c r="AR184" s="58">
        <f t="shared" ca="1" si="151"/>
        <v>0.2057529251421073</v>
      </c>
    </row>
    <row r="185" spans="1:44" x14ac:dyDescent="0.3">
      <c r="A185" s="72">
        <v>43831</v>
      </c>
      <c r="B185" s="58">
        <f>IF(CEIC!E200="","",CEIC!E200)</f>
        <v>2.0833333333333206</v>
      </c>
      <c r="C185" s="58">
        <f>IF(CEIC!F200="","",CEIC!F200)</f>
        <v>-6.3423615188882367</v>
      </c>
      <c r="D185" s="58">
        <f>IF(CEIC!G200="","",CEIC!G200)</f>
        <v>-13.614436616311625</v>
      </c>
      <c r="E185" s="58">
        <f>IF(CEIC!H200="","",CEIC!H200)</f>
        <v>-8.717818341791844</v>
      </c>
      <c r="F185" s="58">
        <f>IF(CEIC!I200="","",CEIC!I200)</f>
        <v>8.3650359520346544</v>
      </c>
      <c r="G185" s="58">
        <f>IF(CEIC!J200="","",CEIC!J200)</f>
        <v>1.3386140767459986</v>
      </c>
      <c r="H185" s="58">
        <f>IF(CEIC!K200="","",CEIC!K200)</f>
        <v>-14.837565701982141</v>
      </c>
      <c r="I185" s="106">
        <v>424.85210155618398</v>
      </c>
      <c r="J185" s="58">
        <f>IF(CEIC!M200="","",CEIC!M200)</f>
        <v>-9.7161851188954262</v>
      </c>
      <c r="K185" s="58">
        <f>IF(CEIC!N200="","",CEIC!N200)</f>
        <v>-1.6470559695305187</v>
      </c>
      <c r="L185" s="58">
        <f>IF(CEIC!O200="","",CEIC!O200)</f>
        <v>-0.74162447692651545</v>
      </c>
      <c r="M185" s="58">
        <f>IF(CEIC!P200="","",CEIC!P200)</f>
        <v>6.9878839109608331</v>
      </c>
      <c r="N185" s="58">
        <f>IF(CEIC!Q200="","",CEIC!Q200)</f>
        <v>8.8328647864332996</v>
      </c>
      <c r="O185" s="52"/>
      <c r="P185" s="52"/>
      <c r="Q185" s="58">
        <f t="shared" ca="1" si="152"/>
        <v>-0.24747304297306011</v>
      </c>
      <c r="R185" s="58">
        <f t="shared" ca="1" si="153"/>
        <v>-0.44734127119588091</v>
      </c>
      <c r="S185" s="58">
        <f t="shared" ca="1" si="154"/>
        <v>-1.0932283650768713</v>
      </c>
      <c r="T185" s="58">
        <f t="shared" ca="1" si="155"/>
        <v>-0.66677314256670062</v>
      </c>
      <c r="U185" s="58">
        <f t="shared" ca="1" si="156"/>
        <v>-0.60374806242977996</v>
      </c>
      <c r="V185" s="58">
        <f t="shared" ca="1" si="157"/>
        <v>-0.88005104733165196</v>
      </c>
      <c r="W185" s="58">
        <f t="shared" ca="1" si="158"/>
        <v>-0.41941963939148769</v>
      </c>
      <c r="X185" s="58">
        <f t="shared" ca="1" si="146"/>
        <v>0.20077537373350812</v>
      </c>
      <c r="Y185" s="58">
        <f t="shared" ca="1" si="159"/>
        <v>-0.74923514799768021</v>
      </c>
      <c r="Z185" s="58">
        <f t="shared" ca="1" si="160"/>
        <v>-0.16204102728455125</v>
      </c>
      <c r="AA185" s="58">
        <f t="shared" ca="1" si="161"/>
        <v>-1.2338783067158899E-2</v>
      </c>
      <c r="AB185" s="58">
        <f t="shared" ca="1" si="147"/>
        <v>8.9331119062669884E-2</v>
      </c>
      <c r="AC185" s="58">
        <f t="shared" ca="1" si="148"/>
        <v>9.9909945820065585E-2</v>
      </c>
      <c r="AD185" s="52"/>
      <c r="AE185" s="57">
        <v>43831</v>
      </c>
      <c r="AF185" s="58">
        <f t="shared" ca="1" si="162"/>
        <v>-0.43693684347787959</v>
      </c>
      <c r="AG185" s="58">
        <f t="shared" ca="1" si="163"/>
        <v>-5.4434642813733558E-2</v>
      </c>
      <c r="AH185" s="58">
        <f t="shared" ca="1" si="164"/>
        <v>-1.2155585379709375</v>
      </c>
      <c r="AI185" s="58">
        <f t="shared" ca="1" si="165"/>
        <v>-0.60551135312845805</v>
      </c>
      <c r="AJ185" s="58">
        <f t="shared" ca="1" si="166"/>
        <v>-0.77733701118669085</v>
      </c>
      <c r="AK185" s="58">
        <f t="shared" ca="1" si="167"/>
        <v>-0.45363725288287943</v>
      </c>
      <c r="AL185" s="58">
        <f t="shared" ca="1" si="168"/>
        <v>-0.42268355927395063</v>
      </c>
      <c r="AM185" s="58">
        <f t="shared" ca="1" si="149"/>
        <v>2.3057594304431075</v>
      </c>
      <c r="AN185" s="58">
        <f t="shared" ca="1" si="169"/>
        <v>5.2243995350686655E-2</v>
      </c>
      <c r="AO185" s="58">
        <f t="shared" ca="1" si="170"/>
        <v>-0.12227020607301635</v>
      </c>
      <c r="AP185" s="58">
        <f t="shared" ca="1" si="171"/>
        <v>-0.32032043648970093</v>
      </c>
      <c r="AQ185" s="58">
        <f t="shared" ca="1" si="150"/>
        <v>0.27092062501817166</v>
      </c>
      <c r="AR185" s="58">
        <f t="shared" ca="1" si="151"/>
        <v>0.23279442627876257</v>
      </c>
    </row>
    <row r="186" spans="1:44" x14ac:dyDescent="0.3">
      <c r="A186" s="72">
        <v>43862</v>
      </c>
      <c r="B186" s="58">
        <f>IF(CEIC!E201="","",CEIC!E201)</f>
        <v>4.467084639498446</v>
      </c>
      <c r="C186" s="58">
        <f>IF(CEIC!F201="","",CEIC!F201)</f>
        <v>-5.016926285562219</v>
      </c>
      <c r="D186" s="58">
        <f>IF(CEIC!G201="","",CEIC!G201)</f>
        <v>-13.246845191967319</v>
      </c>
      <c r="E186" s="58">
        <f>IF(CEIC!H201="","",CEIC!H201)</f>
        <v>-14.728761148666516</v>
      </c>
      <c r="F186" s="58">
        <f>IF(CEIC!I201="","",CEIC!I201)</f>
        <v>7.2276427011358351</v>
      </c>
      <c r="G186" s="58">
        <f>IF(CEIC!J201="","",CEIC!J201)</f>
        <v>-6.625208928246364</v>
      </c>
      <c r="H186" s="58">
        <f>IF(CEIC!K201="","",CEIC!K201)</f>
        <v>-31.955925792124447</v>
      </c>
      <c r="I186" s="106">
        <v>82.829137352254307</v>
      </c>
      <c r="J186" s="58">
        <f>IF(CEIC!M201="","",CEIC!M201)</f>
        <v>12.7072346307886</v>
      </c>
      <c r="K186" s="58">
        <f>IF(CEIC!N201="","",CEIC!N201)</f>
        <v>2.9075664470963525</v>
      </c>
      <c r="L186" s="58">
        <f>IF(CEIC!O201="","",CEIC!O201)</f>
        <v>2.4789282219029403</v>
      </c>
      <c r="M186" s="58">
        <f>IF(CEIC!P201="","",CEIC!P201)</f>
        <v>6.8801254220935846</v>
      </c>
      <c r="N186" s="58">
        <f>IF(CEIC!Q201="","",CEIC!Q201)</f>
        <v>12.824956672443674</v>
      </c>
      <c r="O186" s="52"/>
      <c r="P186" s="52"/>
      <c r="Q186" s="58">
        <f t="shared" ca="1" si="152"/>
        <v>0.44705510441706159</v>
      </c>
      <c r="R186" s="58">
        <f t="shared" ca="1" si="153"/>
        <v>-0.35045673680030121</v>
      </c>
      <c r="S186" s="58">
        <f t="shared" ca="1" si="154"/>
        <v>-1.0755769063406089</v>
      </c>
      <c r="T186" s="58">
        <f t="shared" ca="1" si="155"/>
        <v>-1.0630107162341489</v>
      </c>
      <c r="U186" s="58">
        <f t="shared" ca="1" si="156"/>
        <v>-0.9472497077520442</v>
      </c>
      <c r="V186" s="58">
        <f t="shared" ca="1" si="157"/>
        <v>-2.1549004133181389</v>
      </c>
      <c r="W186" s="58">
        <f t="shared" ca="1" si="158"/>
        <v>-1.0174889297313341</v>
      </c>
      <c r="X186" s="58">
        <f t="shared" ca="1" si="146"/>
        <v>-0.12079375094000132</v>
      </c>
      <c r="Y186" s="58">
        <f t="shared" ca="1" si="159"/>
        <v>4.6748740481119253E-2</v>
      </c>
      <c r="Z186" s="58">
        <f t="shared" ca="1" si="160"/>
        <v>0.19042794855594997</v>
      </c>
      <c r="AA186" s="58">
        <f t="shared" ca="1" si="161"/>
        <v>0.16640503156929812</v>
      </c>
      <c r="AB186" s="58">
        <f t="shared" ca="1" si="147"/>
        <v>7.8694906670548626E-2</v>
      </c>
      <c r="AC186" s="58">
        <f t="shared" ca="1" si="148"/>
        <v>0.35737671600378523</v>
      </c>
      <c r="AD186" s="52"/>
      <c r="AE186" s="57">
        <v>43862</v>
      </c>
      <c r="AF186" s="58">
        <f t="shared" ca="1" si="162"/>
        <v>-0.2110433611051159</v>
      </c>
      <c r="AG186" s="58">
        <f t="shared" ca="1" si="163"/>
        <v>-0.23616863545085567</v>
      </c>
      <c r="AH186" s="58">
        <f t="shared" ca="1" si="164"/>
        <v>-1.2430166478445985</v>
      </c>
      <c r="AI186" s="58">
        <f t="shared" ca="1" si="165"/>
        <v>-0.7520176774584858</v>
      </c>
      <c r="AJ186" s="58">
        <f t="shared" ca="1" si="166"/>
        <v>-0.8229100820555163</v>
      </c>
      <c r="AK186" s="58">
        <f t="shared" ca="1" si="167"/>
        <v>-1.225456835432553</v>
      </c>
      <c r="AL186" s="58">
        <f t="shared" ca="1" si="168"/>
        <v>-0.60417473671086597</v>
      </c>
      <c r="AM186" s="58">
        <f t="shared" ca="1" si="149"/>
        <v>2.3086662761665711</v>
      </c>
      <c r="AN186" s="58">
        <f t="shared" ca="1" si="169"/>
        <v>7.6645098028126496E-3</v>
      </c>
      <c r="AO186" s="58">
        <f t="shared" ca="1" si="170"/>
        <v>-4.1700246776326021E-2</v>
      </c>
      <c r="AP186" s="58">
        <f t="shared" ca="1" si="171"/>
        <v>-5.7700333080574033E-2</v>
      </c>
      <c r="AQ186" s="58">
        <f t="shared" ca="1" si="150"/>
        <v>0.23706605028452729</v>
      </c>
      <c r="AR186" s="58">
        <f t="shared" ca="1" si="151"/>
        <v>0.21864701638235418</v>
      </c>
    </row>
    <row r="187" spans="1:44" x14ac:dyDescent="0.3">
      <c r="A187" s="57">
        <v>43891</v>
      </c>
      <c r="B187" s="75">
        <v>-2.6736546966095101</v>
      </c>
      <c r="C187" s="58">
        <f>IF(CEIC!F202="","",CEIC!F202)</f>
        <v>-49.720093015244167</v>
      </c>
      <c r="D187" s="58">
        <f>IF(CEIC!G202="","",CEIC!G202)</f>
        <v>-32.494098763100752</v>
      </c>
      <c r="E187" s="58">
        <f>IF(CEIC!H202="","",CEIC!H202)</f>
        <v>-35.997222904521053</v>
      </c>
      <c r="F187" s="58">
        <f>IF(CEIC!I202="","",CEIC!I202)</f>
        <v>6.3581784979699743</v>
      </c>
      <c r="G187" s="75">
        <v>-7.5467159147114504</v>
      </c>
      <c r="H187" s="58">
        <f>IF(CEIC!K202="","",CEIC!K202)</f>
        <v>-86.066904295731035</v>
      </c>
      <c r="I187" s="106">
        <v>228.414610011864</v>
      </c>
      <c r="J187" s="75">
        <v>0.63679400382585905</v>
      </c>
      <c r="K187" s="58">
        <f>IF(CEIC!N202="","",CEIC!N202)</f>
        <v>-34.566014669926645</v>
      </c>
      <c r="L187" s="58">
        <f>IF(CEIC!O202="","",CEIC!O202)</f>
        <v>-28.728270814272644</v>
      </c>
      <c r="M187" s="58">
        <f>IF(CEIC!P202="","",CEIC!P202)</f>
        <v>-1.4155149353544338</v>
      </c>
      <c r="N187" s="58">
        <f>IF(CEIC!Q202="","",CEIC!Q202)</f>
        <v>-3.4755829300483931</v>
      </c>
      <c r="O187" s="52"/>
      <c r="P187" s="52"/>
      <c r="Q187" s="74">
        <f t="shared" ca="1" si="152"/>
        <v>-1.6334658162327367</v>
      </c>
      <c r="R187" s="74">
        <f t="shared" ca="1" si="153"/>
        <v>-3.618096969771154</v>
      </c>
      <c r="S187" s="74">
        <f t="shared" ca="1" si="154"/>
        <v>-1.9998152854139486</v>
      </c>
      <c r="T187" s="74">
        <f t="shared" ca="1" si="155"/>
        <v>-2.4650143540229505</v>
      </c>
      <c r="U187" s="74">
        <f t="shared" ca="1" si="156"/>
        <v>-1.2098346880130648</v>
      </c>
      <c r="V187" s="74">
        <f t="shared" ca="1" si="157"/>
        <v>-2.3024153187486944</v>
      </c>
      <c r="W187" s="74">
        <f t="shared" ca="1" si="158"/>
        <v>-2.9079804454392297</v>
      </c>
      <c r="X187" s="74">
        <f t="shared" ca="1" si="146"/>
        <v>1.6085341717695559E-2</v>
      </c>
      <c r="Y187" s="74">
        <f t="shared" ca="1" si="159"/>
        <v>-0.38172632590734573</v>
      </c>
      <c r="Z187" s="74">
        <f t="shared" ca="1" si="160"/>
        <v>-2.7095434539417833</v>
      </c>
      <c r="AA187" s="74">
        <f t="shared" ca="1" si="161"/>
        <v>-1.5656249401410254</v>
      </c>
      <c r="AB187" s="74">
        <f t="shared" ca="1" si="147"/>
        <v>-0.74011940390472919</v>
      </c>
      <c r="AC187" s="74">
        <f t="shared" ca="1" si="148"/>
        <v>-0.69391353570925851</v>
      </c>
      <c r="AD187" s="52"/>
      <c r="AE187" s="72">
        <v>43891</v>
      </c>
      <c r="AF187" s="74">
        <f t="shared" ca="1" si="162"/>
        <v>-0.47796125159624508</v>
      </c>
      <c r="AG187" s="74">
        <f t="shared" ca="1" si="163"/>
        <v>-1.4719649925891121</v>
      </c>
      <c r="AH187" s="74">
        <f t="shared" ca="1" si="164"/>
        <v>-1.3895401856104763</v>
      </c>
      <c r="AI187" s="74">
        <f t="shared" ca="1" si="165"/>
        <v>-1.3982660709412666</v>
      </c>
      <c r="AJ187" s="74">
        <f t="shared" ca="1" si="166"/>
        <v>-0.92027748606496296</v>
      </c>
      <c r="AK187" s="74">
        <f t="shared" ca="1" si="167"/>
        <v>-1.7791222597994949</v>
      </c>
      <c r="AL187" s="74">
        <f t="shared" ca="1" si="168"/>
        <v>-1.4482963381873504</v>
      </c>
      <c r="AM187" s="74">
        <f t="shared" ca="1" si="149"/>
        <v>3.2022321503734123E-2</v>
      </c>
      <c r="AN187" s="74">
        <f t="shared" ca="1" si="169"/>
        <v>-0.36140424447463554</v>
      </c>
      <c r="AO187" s="74">
        <f t="shared" ca="1" si="170"/>
        <v>-0.89371884422346159</v>
      </c>
      <c r="AP187" s="74">
        <f t="shared" ca="1" si="171"/>
        <v>-0.47051956387962873</v>
      </c>
      <c r="AQ187" s="74">
        <f t="shared" ca="1" si="150"/>
        <v>-0.19069779272383691</v>
      </c>
      <c r="AR187" s="74">
        <f t="shared" ca="1" si="151"/>
        <v>-7.887562462846924E-2</v>
      </c>
    </row>
    <row r="188" spans="1:44" s="52" customFormat="1" x14ac:dyDescent="0.3">
      <c r="A188" s="72">
        <v>43922</v>
      </c>
      <c r="B188" s="75">
        <v>-3.8393497012497901</v>
      </c>
      <c r="C188" s="75">
        <v>-45.159039727031697</v>
      </c>
      <c r="D188" s="75">
        <v>-45.687296086686899</v>
      </c>
      <c r="E188" s="75">
        <v>-46.665400091474602</v>
      </c>
      <c r="F188" s="75">
        <v>4.6376213605852801</v>
      </c>
      <c r="G188" s="75">
        <v>-4.9185641560517297</v>
      </c>
      <c r="H188" s="75">
        <v>-109.077547228865</v>
      </c>
      <c r="I188" s="75">
        <v>166.44470720474001</v>
      </c>
      <c r="J188" s="75">
        <v>13.3211412408639</v>
      </c>
      <c r="K188" s="75">
        <v>-24.6227117073669</v>
      </c>
      <c r="L188" s="75">
        <v>-40.73452797078</v>
      </c>
      <c r="M188" s="75">
        <v>-14.044598832261901</v>
      </c>
      <c r="N188" s="75">
        <v>-23.289432980575199</v>
      </c>
      <c r="Q188" s="74">
        <f t="shared" ref="Q188:Q190" ca="1" si="172">(B188-B$2)/B$3</f>
        <v>-1.9731019141347428</v>
      </c>
      <c r="R188" s="74">
        <f t="shared" ref="R188:R190" ca="1" si="173">(C188-C$2)/C$3</f>
        <v>-3.2847004272082931</v>
      </c>
      <c r="S188" s="74">
        <f t="shared" ref="S188:S190" ca="1" si="174">(D188-D$2)/D$3</f>
        <v>-2.6333425190050175</v>
      </c>
      <c r="T188" s="74">
        <f t="shared" ref="T188:T190" ca="1" si="175">(E188-E$2)/E$3</f>
        <v>-3.1682538922827987</v>
      </c>
      <c r="U188" s="74">
        <f t="shared" ref="U188:U190" ca="1" si="176">(F188-F$2)/F$3</f>
        <v>-1.7294563818252635</v>
      </c>
      <c r="V188" s="74">
        <f t="shared" ref="V188:V190" ca="1" si="177">(G188-G$2)/G$3</f>
        <v>-1.8817005940312752</v>
      </c>
      <c r="W188" s="74">
        <f t="shared" ref="W188:W190" ca="1" si="178">(H188-H$2)/H$3</f>
        <v>-3.7119101920279771</v>
      </c>
      <c r="X188" s="74">
        <f t="shared" ref="X188:X190" ca="1" si="179">(I188-I$2)/I$3</f>
        <v>-4.2178603945051137E-2</v>
      </c>
      <c r="Y188" s="74">
        <f t="shared" ref="Y188:Y190" ca="1" si="180">(J188-J$2)/J$3</f>
        <v>6.8541124341634618E-2</v>
      </c>
      <c r="Z188" s="74">
        <f t="shared" ref="Z188:Z190" ca="1" si="181">(K188-K$2)/K$3</f>
        <v>-1.9400601705655023</v>
      </c>
      <c r="AA188" s="74">
        <f t="shared" ref="AA188:AA190" ca="1" si="182">(L188-L$2)/L$3</f>
        <v>-2.2319839177290617</v>
      </c>
      <c r="AB188" s="74">
        <f t="shared" ref="AB188:AB190" ca="1" si="183">(M188-M$2)/M$3</f>
        <v>-1.9866626698455381</v>
      </c>
      <c r="AC188" s="74">
        <f t="shared" ref="AC188:AC190" ca="1" si="184">(N188-N$2)/N$3</f>
        <v>-1.9717919320684976</v>
      </c>
      <c r="AE188" s="72">
        <v>43922</v>
      </c>
      <c r="AF188" s="74">
        <f t="shared" ref="AF188:AF190" ca="1" si="185">IF(OR(Q188="",Q187="",Q186=""),"",AVERAGE(Q186:Q188))</f>
        <v>-1.0531708753168061</v>
      </c>
      <c r="AG188" s="74">
        <f t="shared" ref="AG188:AG190" ca="1" si="186">IF(OR(R188="",R187="",R186=""),"",AVERAGE(R186:R188))</f>
        <v>-2.4177513779265829</v>
      </c>
      <c r="AH188" s="74">
        <f t="shared" ref="AH188:AH190" ca="1" si="187">IF(OR(S188="",S187="",S186=""),"",AVERAGE(S186:S188))</f>
        <v>-1.9029115702531918</v>
      </c>
      <c r="AI188" s="74">
        <f t="shared" ref="AI188:AI190" ca="1" si="188">IF(OR(T188="",T187="",T186=""),"",AVERAGE(T186:T188))</f>
        <v>-2.2320929875132993</v>
      </c>
      <c r="AJ188" s="74">
        <f t="shared" ref="AJ188:AJ190" ca="1" si="189">IF(OR(U188="",U187="",U186=""),"",AVERAGE(U186:U188))</f>
        <v>-1.2955135925301242</v>
      </c>
      <c r="AK188" s="74">
        <f t="shared" ref="AK188:AK190" ca="1" si="190">IF(OR(V188="",V187="",V186=""),"",AVERAGE(V186:V188))</f>
        <v>-2.1130054420327027</v>
      </c>
      <c r="AL188" s="74">
        <f t="shared" ref="AL188:AL190" ca="1" si="191">IF(OR(W188="",W187="",W186=""),"",AVERAGE(W186:W188))</f>
        <v>-2.5457931890661802</v>
      </c>
      <c r="AM188" s="74">
        <f t="shared" ref="AM188:AM190" ca="1" si="192">IF(OR(X188="",X187="",X186=""),"",AVERAGE(X186:X188))</f>
        <v>-4.8962337722452294E-2</v>
      </c>
      <c r="AN188" s="74">
        <f t="shared" ref="AN188:AN190" ca="1" si="193">IF(OR(Y188="",Y187="",Y186=""),"",AVERAGE(Y186:Y188))</f>
        <v>-8.8812153694863949E-2</v>
      </c>
      <c r="AO188" s="74">
        <f t="shared" ref="AO188:AO190" ca="1" si="194">IF(OR(Z188="",Z187="",Z186=""),"",AVERAGE(Z186:Z188))</f>
        <v>-1.4863918919837786</v>
      </c>
      <c r="AP188" s="74">
        <f t="shared" ref="AP188:AP190" ca="1" si="195">IF(OR(AA188="",AA187="",AA186=""),"",AVERAGE(AA186:AA188))</f>
        <v>-1.2104012754335962</v>
      </c>
      <c r="AQ188" s="74">
        <f t="shared" ref="AQ188:AQ190" ca="1" si="196">IF(OR(AB188="",AB187="",AB186=""),"",AVERAGE(AB186:AB188))</f>
        <v>-0.88269572235990612</v>
      </c>
      <c r="AR188" s="74">
        <f t="shared" ref="AR188:AR190" ca="1" si="197">IF(OR(AC188="",AC187="",AC186=""),"",AVERAGE(AC186:AC188))</f>
        <v>-0.7694429172579903</v>
      </c>
    </row>
    <row r="189" spans="1:44" s="52" customFormat="1" x14ac:dyDescent="0.3">
      <c r="A189" s="72">
        <v>43952</v>
      </c>
      <c r="B189" s="75">
        <v>-3.2812436411120101</v>
      </c>
      <c r="C189" s="75">
        <v>-41.122672557179499</v>
      </c>
      <c r="D189" s="75">
        <v>-47.979306399359501</v>
      </c>
      <c r="E189" s="75">
        <v>-47.446028244618198</v>
      </c>
      <c r="F189" s="75">
        <v>4.09097826109066</v>
      </c>
      <c r="G189" s="75">
        <v>-8.2283523433956791</v>
      </c>
      <c r="H189" s="75">
        <v>-94.916329779117703</v>
      </c>
      <c r="I189" s="75">
        <v>192.822811996166</v>
      </c>
      <c r="J189" s="75">
        <v>19.210766617048399</v>
      </c>
      <c r="K189" s="75">
        <v>-38.942725582065997</v>
      </c>
      <c r="L189" s="75">
        <v>-43.326458577504297</v>
      </c>
      <c r="M189" s="75">
        <v>-16.594984438095899</v>
      </c>
      <c r="N189" s="75">
        <v>-32.384367727727401</v>
      </c>
      <c r="Q189" s="74">
        <f t="shared" ca="1" si="172"/>
        <v>-1.810492514826944</v>
      </c>
      <c r="R189" s="74">
        <f t="shared" ca="1" si="173"/>
        <v>-2.9896565472297802</v>
      </c>
      <c r="S189" s="74">
        <f t="shared" ca="1" si="174"/>
        <v>-2.7434030992522156</v>
      </c>
      <c r="T189" s="74">
        <f t="shared" ca="1" si="175"/>
        <v>-3.2197124097360605</v>
      </c>
      <c r="U189" s="74">
        <f t="shared" ca="1" si="176"/>
        <v>-1.8945468674001318</v>
      </c>
      <c r="V189" s="74">
        <f t="shared" ca="1" si="177"/>
        <v>-2.4115317278397344</v>
      </c>
      <c r="W189" s="74">
        <f t="shared" ca="1" si="178"/>
        <v>-3.2171554827030016</v>
      </c>
      <c r="X189" s="74">
        <f t="shared" ca="1" si="179"/>
        <v>-1.7377976630250789E-2</v>
      </c>
      <c r="Y189" s="74">
        <f t="shared" ca="1" si="180"/>
        <v>0.27761034576067395</v>
      </c>
      <c r="Z189" s="74">
        <f t="shared" ca="1" si="181"/>
        <v>-3.0482443761346234</v>
      </c>
      <c r="AA189" s="74">
        <f t="shared" ca="1" si="182"/>
        <v>-2.3758385933837327</v>
      </c>
      <c r="AB189" s="74">
        <f t="shared" ca="1" si="183"/>
        <v>-2.2383963686994379</v>
      </c>
      <c r="AC189" s="74">
        <f t="shared" ca="1" si="184"/>
        <v>-2.5583624673276844</v>
      </c>
      <c r="AE189" s="57">
        <v>43952</v>
      </c>
      <c r="AF189" s="74">
        <f t="shared" ca="1" si="185"/>
        <v>-1.8056867483981411</v>
      </c>
      <c r="AG189" s="74">
        <f t="shared" ca="1" si="186"/>
        <v>-3.2974846480697426</v>
      </c>
      <c r="AH189" s="74">
        <f t="shared" ca="1" si="187"/>
        <v>-2.4588536345570606</v>
      </c>
      <c r="AI189" s="74">
        <f t="shared" ca="1" si="188"/>
        <v>-2.9509935520139368</v>
      </c>
      <c r="AJ189" s="74">
        <f t="shared" ca="1" si="189"/>
        <v>-1.61127931241282</v>
      </c>
      <c r="AK189" s="74">
        <f t="shared" ca="1" si="190"/>
        <v>-2.1985492135399012</v>
      </c>
      <c r="AL189" s="74">
        <f t="shared" ca="1" si="191"/>
        <v>-3.2790153733900698</v>
      </c>
      <c r="AM189" s="74">
        <f t="shared" ca="1" si="192"/>
        <v>-1.4490412952535456E-2</v>
      </c>
      <c r="AN189" s="74">
        <f t="shared" ca="1" si="193"/>
        <v>-1.1858285268345722E-2</v>
      </c>
      <c r="AO189" s="74">
        <f t="shared" ca="1" si="194"/>
        <v>-2.5659493335473029</v>
      </c>
      <c r="AP189" s="74">
        <f t="shared" ca="1" si="195"/>
        <v>-2.0578158170846064</v>
      </c>
      <c r="AQ189" s="74">
        <f t="shared" ca="1" si="196"/>
        <v>-1.6550594808165684</v>
      </c>
      <c r="AR189" s="74">
        <f t="shared" ca="1" si="197"/>
        <v>-1.74135597836848</v>
      </c>
    </row>
    <row r="190" spans="1:44" s="52" customFormat="1" x14ac:dyDescent="0.3">
      <c r="A190" s="72">
        <v>43983</v>
      </c>
      <c r="B190" s="75">
        <v>-6.3926572789103204</v>
      </c>
      <c r="C190" s="75">
        <v>-40.857679871431003</v>
      </c>
      <c r="D190" s="75">
        <v>-51.838529817960797</v>
      </c>
      <c r="E190" s="75">
        <v>-50.103727985477803</v>
      </c>
      <c r="F190" s="75">
        <v>3.7768929033017198</v>
      </c>
      <c r="G190" s="75">
        <v>-5.8582921903850904</v>
      </c>
      <c r="H190" s="75">
        <v>-95.426398975343304</v>
      </c>
      <c r="I190" s="75">
        <v>181.59470962923001</v>
      </c>
      <c r="J190" s="75">
        <v>10.549499759352599</v>
      </c>
      <c r="K190" s="75">
        <v>-24.527646006782199</v>
      </c>
      <c r="L190" s="75">
        <v>-35.769472197547401</v>
      </c>
      <c r="M190" s="75">
        <v>-17.8555527238913</v>
      </c>
      <c r="N190" s="75">
        <v>-27.5026388046813</v>
      </c>
      <c r="Q190" s="74">
        <f t="shared" ca="1" si="172"/>
        <v>-2.7170318606200605</v>
      </c>
      <c r="R190" s="74">
        <f t="shared" ca="1" si="173"/>
        <v>-2.9702865377932932</v>
      </c>
      <c r="S190" s="74">
        <f t="shared" ca="1" si="174"/>
        <v>-2.9287200528480986</v>
      </c>
      <c r="T190" s="74">
        <f t="shared" ca="1" si="175"/>
        <v>-3.3949063070478793</v>
      </c>
      <c r="U190" s="74">
        <f t="shared" ca="1" si="176"/>
        <v>-1.9894030985997406</v>
      </c>
      <c r="V190" s="74">
        <f t="shared" ca="1" si="177"/>
        <v>-2.0321323261301178</v>
      </c>
      <c r="W190" s="74">
        <f t="shared" ca="1" si="178"/>
        <v>-3.234975923481469</v>
      </c>
      <c r="X190" s="74">
        <f t="shared" ca="1" si="179"/>
        <v>-2.7934610037261887E-2</v>
      </c>
      <c r="Y190" s="74">
        <f t="shared" ca="1" si="180"/>
        <v>-2.9846275464034781E-2</v>
      </c>
      <c r="Z190" s="74">
        <f t="shared" ca="1" si="181"/>
        <v>-1.932703312618216</v>
      </c>
      <c r="AA190" s="74">
        <f t="shared" ca="1" si="182"/>
        <v>-1.9564184816742749</v>
      </c>
      <c r="AB190" s="74">
        <f t="shared" ca="1" si="183"/>
        <v>-2.3628197172767313</v>
      </c>
      <c r="AC190" s="74">
        <f t="shared" ca="1" si="184"/>
        <v>-2.2435192686694405</v>
      </c>
      <c r="AE190" s="57">
        <v>43983</v>
      </c>
      <c r="AF190" s="74">
        <f t="shared" ca="1" si="185"/>
        <v>-2.1668754298605823</v>
      </c>
      <c r="AG190" s="74">
        <f t="shared" ca="1" si="186"/>
        <v>-3.0815478374104557</v>
      </c>
      <c r="AH190" s="74">
        <f t="shared" ca="1" si="187"/>
        <v>-2.7684885570351105</v>
      </c>
      <c r="AI190" s="74">
        <f t="shared" ca="1" si="188"/>
        <v>-3.2609575363555798</v>
      </c>
      <c r="AJ190" s="74">
        <f t="shared" ca="1" si="189"/>
        <v>-1.8711354492750452</v>
      </c>
      <c r="AK190" s="74">
        <f t="shared" ca="1" si="190"/>
        <v>-2.1084548826670422</v>
      </c>
      <c r="AL190" s="74">
        <f t="shared" ca="1" si="191"/>
        <v>-3.3880138660708159</v>
      </c>
      <c r="AM190" s="74">
        <f t="shared" ca="1" si="192"/>
        <v>-2.916373020418794E-2</v>
      </c>
      <c r="AN190" s="74">
        <f t="shared" ca="1" si="193"/>
        <v>0.1054350648794246</v>
      </c>
      <c r="AO190" s="74">
        <f t="shared" ca="1" si="194"/>
        <v>-2.3070026197727804</v>
      </c>
      <c r="AP190" s="74">
        <f t="shared" ca="1" si="195"/>
        <v>-2.1880803309290231</v>
      </c>
      <c r="AQ190" s="74">
        <f t="shared" ca="1" si="196"/>
        <v>-2.1959595852739024</v>
      </c>
      <c r="AR190" s="74">
        <f t="shared" ca="1" si="197"/>
        <v>-2.2578912226885408</v>
      </c>
    </row>
    <row r="191" spans="1:44" s="52" customFormat="1" x14ac:dyDescent="0.3">
      <c r="A191" s="72"/>
      <c r="Q191" s="64"/>
      <c r="R191" s="64"/>
      <c r="S191" s="64"/>
      <c r="T191" s="64"/>
      <c r="U191" s="64"/>
      <c r="V191" s="64"/>
      <c r="W191" s="64"/>
      <c r="X191" s="64"/>
      <c r="Y191" s="64"/>
      <c r="Z191" s="64"/>
      <c r="AA191" s="64"/>
      <c r="AB191" s="64"/>
      <c r="AC191" s="64"/>
      <c r="AE191" s="72"/>
      <c r="AF191" s="64"/>
      <c r="AG191" s="64"/>
      <c r="AH191" s="64"/>
      <c r="AI191" s="64"/>
      <c r="AJ191" s="64"/>
      <c r="AK191" s="64"/>
      <c r="AL191" s="64"/>
      <c r="AM191" s="64"/>
      <c r="AN191" s="64"/>
      <c r="AO191" s="64"/>
      <c r="AP191" s="64"/>
      <c r="AQ191" s="64"/>
      <c r="AR191" s="64"/>
    </row>
    <row r="192" spans="1:44" s="52" customFormat="1" x14ac:dyDescent="0.3">
      <c r="A192" s="72"/>
      <c r="Q192" s="64"/>
      <c r="R192" s="64"/>
      <c r="S192" s="64"/>
      <c r="T192" s="64"/>
      <c r="U192" s="64"/>
      <c r="V192" s="64"/>
      <c r="W192" s="64"/>
      <c r="X192" s="64"/>
      <c r="Y192" s="64"/>
      <c r="Z192" s="64"/>
      <c r="AA192" s="64"/>
      <c r="AB192" s="64"/>
      <c r="AC192" s="64"/>
      <c r="AE192" s="72"/>
      <c r="AF192" s="64"/>
      <c r="AG192" s="64"/>
      <c r="AH192" s="64"/>
      <c r="AI192" s="64"/>
      <c r="AJ192" s="64"/>
      <c r="AK192" s="64"/>
      <c r="AL192" s="64"/>
      <c r="AM192" s="64"/>
      <c r="AN192" s="64"/>
      <c r="AO192" s="64"/>
      <c r="AP192" s="64"/>
      <c r="AQ192" s="64"/>
      <c r="AR192" s="64"/>
    </row>
    <row r="193" spans="1:44" s="52" customFormat="1" x14ac:dyDescent="0.3">
      <c r="A193" s="72"/>
      <c r="Q193" s="64"/>
      <c r="R193" s="64"/>
      <c r="S193" s="64"/>
      <c r="T193" s="64"/>
      <c r="U193" s="64"/>
      <c r="V193" s="64"/>
      <c r="W193" s="64"/>
      <c r="X193" s="64"/>
      <c r="Y193" s="64"/>
      <c r="Z193" s="64"/>
      <c r="AA193" s="64"/>
      <c r="AB193" s="64"/>
      <c r="AC193" s="64"/>
      <c r="AE193" s="72"/>
      <c r="AF193" s="64"/>
      <c r="AG193" s="64"/>
      <c r="AH193" s="64"/>
      <c r="AI193" s="64"/>
      <c r="AJ193" s="64"/>
      <c r="AK193" s="64"/>
      <c r="AL193" s="64"/>
      <c r="AM193" s="64"/>
      <c r="AN193" s="64"/>
      <c r="AO193" s="64"/>
      <c r="AP193" s="64"/>
      <c r="AQ193" s="64"/>
      <c r="AR193" s="64"/>
    </row>
    <row r="194" spans="1:44" s="52" customFormat="1" x14ac:dyDescent="0.3">
      <c r="A194" s="72"/>
      <c r="Q194" s="64"/>
      <c r="R194" s="64"/>
      <c r="S194" s="64"/>
      <c r="T194" s="64"/>
      <c r="U194" s="64"/>
      <c r="V194" s="64"/>
      <c r="W194" s="64"/>
      <c r="X194" s="64"/>
      <c r="Y194" s="64"/>
      <c r="Z194" s="64"/>
      <c r="AA194" s="64"/>
      <c r="AB194" s="64"/>
      <c r="AC194" s="64"/>
      <c r="AE194" s="72"/>
      <c r="AF194" s="64"/>
      <c r="AG194" s="64"/>
      <c r="AH194" s="64"/>
      <c r="AI194" s="64"/>
      <c r="AJ194" s="64"/>
      <c r="AK194" s="64"/>
      <c r="AL194" s="64"/>
      <c r="AM194" s="64"/>
      <c r="AN194" s="64"/>
      <c r="AO194" s="64"/>
      <c r="AP194" s="64"/>
      <c r="AQ194" s="64"/>
      <c r="AR194" s="64"/>
    </row>
    <row r="195" spans="1:44" s="52" customFormat="1" x14ac:dyDescent="0.3">
      <c r="A195" s="72"/>
      <c r="Q195" s="64"/>
      <c r="R195" s="64"/>
      <c r="S195" s="64"/>
      <c r="T195" s="64"/>
      <c r="U195" s="64"/>
      <c r="V195" s="64"/>
      <c r="W195" s="64"/>
      <c r="X195" s="64"/>
      <c r="Y195" s="64"/>
      <c r="Z195" s="64"/>
      <c r="AA195" s="64"/>
      <c r="AB195" s="64"/>
      <c r="AC195" s="64"/>
      <c r="AE195" s="72"/>
      <c r="AF195" s="64"/>
      <c r="AG195" s="64"/>
      <c r="AH195" s="64"/>
      <c r="AI195" s="64"/>
      <c r="AJ195" s="64"/>
      <c r="AK195" s="64"/>
      <c r="AL195" s="64"/>
      <c r="AM195" s="64"/>
      <c r="AN195" s="64"/>
      <c r="AO195" s="64"/>
      <c r="AP195" s="64"/>
      <c r="AQ195" s="64"/>
      <c r="AR195" s="64"/>
    </row>
    <row r="196" spans="1:44" s="52" customFormat="1" x14ac:dyDescent="0.3">
      <c r="A196" s="72"/>
      <c r="Q196" s="64"/>
      <c r="R196" s="64"/>
      <c r="S196" s="64"/>
      <c r="T196" s="64"/>
      <c r="U196" s="64"/>
      <c r="V196" s="64"/>
      <c r="W196" s="64"/>
      <c r="X196" s="64"/>
      <c r="Y196" s="64"/>
      <c r="Z196" s="64"/>
      <c r="AA196" s="64"/>
      <c r="AB196" s="64"/>
      <c r="AC196" s="64"/>
      <c r="AE196" s="72"/>
      <c r="AF196" s="64"/>
      <c r="AG196" s="64"/>
      <c r="AH196" s="64"/>
      <c r="AI196" s="64"/>
      <c r="AJ196" s="64"/>
      <c r="AK196" s="64"/>
      <c r="AL196" s="64"/>
      <c r="AM196" s="64"/>
      <c r="AN196" s="64"/>
      <c r="AO196" s="64"/>
      <c r="AP196" s="64"/>
      <c r="AQ196" s="64"/>
      <c r="AR196" s="64"/>
    </row>
    <row r="197" spans="1:44" x14ac:dyDescent="0.3">
      <c r="A197" s="72"/>
    </row>
    <row r="198" spans="1:44" x14ac:dyDescent="0.3">
      <c r="A198" s="72"/>
    </row>
    <row r="199" spans="1:44" x14ac:dyDescent="0.3">
      <c r="A199" s="72"/>
    </row>
    <row r="200" spans="1:44" x14ac:dyDescent="0.3">
      <c r="A200" s="72"/>
    </row>
  </sheetData>
  <mergeCells count="4">
    <mergeCell ref="Q1:AC1"/>
    <mergeCell ref="AE1:AR1"/>
    <mergeCell ref="CC3:CP3"/>
    <mergeCell ref="DD3:DQ3"/>
  </mergeCell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34131-7D92-4F7B-88EF-8D34E7165328}">
  <sheetPr>
    <tabColor theme="7" tint="0.39997558519241921"/>
  </sheetPr>
  <dimension ref="A1:P97"/>
  <sheetViews>
    <sheetView workbookViewId="0">
      <pane ySplit="1" topLeftCell="A2" activePane="bottomLeft" state="frozen"/>
      <selection pane="bottomLeft" activeCell="T14" sqref="T14"/>
    </sheetView>
  </sheetViews>
  <sheetFormatPr defaultRowHeight="14.5" x14ac:dyDescent="0.35"/>
  <cols>
    <col min="5" max="10" width="9.26953125" bestFit="1" customWidth="1"/>
    <col min="11" max="11" width="10.26953125" bestFit="1" customWidth="1"/>
    <col min="12" max="16" width="9.26953125" bestFit="1" customWidth="1"/>
  </cols>
  <sheetData>
    <row r="1" spans="1:16" ht="36.5" x14ac:dyDescent="0.35">
      <c r="A1" t="s">
        <v>183</v>
      </c>
      <c r="B1" s="80" t="s">
        <v>184</v>
      </c>
      <c r="C1" t="s">
        <v>185</v>
      </c>
      <c r="D1" t="s">
        <v>182</v>
      </c>
      <c r="E1" s="1" t="s">
        <v>217</v>
      </c>
      <c r="F1" s="1" t="s">
        <v>255</v>
      </c>
      <c r="G1" s="1" t="s">
        <v>256</v>
      </c>
      <c r="H1" s="2" t="s">
        <v>259</v>
      </c>
      <c r="I1" s="41" t="s">
        <v>2</v>
      </c>
      <c r="J1" s="2" t="s">
        <v>224</v>
      </c>
      <c r="K1" s="2" t="s">
        <v>232</v>
      </c>
      <c r="L1" s="1" t="s">
        <v>254</v>
      </c>
      <c r="M1" s="2" t="s">
        <v>248</v>
      </c>
      <c r="N1" s="2" t="s">
        <v>249</v>
      </c>
      <c r="O1" s="2" t="s">
        <v>250</v>
      </c>
      <c r="P1" s="2" t="s">
        <v>251</v>
      </c>
    </row>
    <row r="2" spans="1:16" x14ac:dyDescent="0.35">
      <c r="A2" s="96">
        <f>CEIC!B107</f>
        <v>2.2861382669423747</v>
      </c>
      <c r="B2" s="96">
        <f>CEIC!C107</f>
        <v>-7.0366521766323959</v>
      </c>
      <c r="C2" s="96">
        <f>CEIC!D107</f>
        <v>1.5473836342190104</v>
      </c>
      <c r="D2" s="96">
        <f>CEIC!E107</f>
        <v>-4.8196058572450395</v>
      </c>
      <c r="E2" s="96">
        <f>CEIC!F107</f>
        <v>5.9296952074354845</v>
      </c>
      <c r="F2" s="96">
        <f>CEIC!G107</f>
        <v>31.112104702446995</v>
      </c>
      <c r="G2" s="96">
        <f>CEIC!H107</f>
        <v>6.6797393631145701</v>
      </c>
      <c r="H2" s="96">
        <f>CEIC!I107</f>
        <v>17.74238730019092</v>
      </c>
      <c r="I2" s="96">
        <f>CEIC!J107</f>
        <v>0.23963575365444525</v>
      </c>
      <c r="J2" s="96">
        <f>CEIC!K107</f>
        <v>2.7630001182212762</v>
      </c>
      <c r="K2" s="96"/>
      <c r="L2" s="96">
        <f>CEIC!M107</f>
        <v>0.15071446286509804</v>
      </c>
      <c r="M2" s="96">
        <f>CEIC!N107</f>
        <v>1.3734040086512809</v>
      </c>
      <c r="N2" s="96">
        <f>CEIC!O107</f>
        <v>4.304246473216546</v>
      </c>
      <c r="O2" s="96">
        <f>CEIC!P107</f>
        <v>-8.5883686459150752</v>
      </c>
      <c r="P2" s="96">
        <f>CEIC!Q107</f>
        <v>-5.5015241689650169</v>
      </c>
    </row>
    <row r="3" spans="1:16" x14ac:dyDescent="0.35">
      <c r="A3" s="96">
        <f>CEIC!B108</f>
        <v>4.1798864950805568</v>
      </c>
      <c r="B3" s="96">
        <f>CEIC!C108</f>
        <v>-0.49846412966463338</v>
      </c>
      <c r="C3" s="96">
        <f>CEIC!D108</f>
        <v>2.063805834855339</v>
      </c>
      <c r="D3" s="96">
        <f>CEIC!E108</f>
        <v>0.64392129898561035</v>
      </c>
      <c r="E3" s="96">
        <f>CEIC!F108</f>
        <v>11.462219906201145</v>
      </c>
      <c r="F3" s="96">
        <f>CEIC!G108</f>
        <v>36.066526455612127</v>
      </c>
      <c r="G3" s="96">
        <f>CEIC!H108</f>
        <v>6.9090132378593623</v>
      </c>
      <c r="H3" s="96">
        <f>CEIC!I108</f>
        <v>17.662754670922919</v>
      </c>
      <c r="I3" s="96">
        <f>CEIC!J108</f>
        <v>-2.3375295679364907</v>
      </c>
      <c r="J3" s="96">
        <f>CEIC!K108</f>
        <v>6.7850213130032238</v>
      </c>
      <c r="K3" s="96"/>
      <c r="L3" s="96">
        <f>CEIC!M108</f>
        <v>38.540081684952355</v>
      </c>
      <c r="M3" s="96">
        <f>CEIC!N108</f>
        <v>-6.4116470201568392</v>
      </c>
      <c r="N3" s="96">
        <f>CEIC!O108</f>
        <v>-6.777086285464204</v>
      </c>
      <c r="O3" s="96">
        <f>CEIC!P108</f>
        <v>1.8335445711871567</v>
      </c>
      <c r="P3" s="96">
        <f>CEIC!Q108</f>
        <v>8.7895033860045135</v>
      </c>
    </row>
    <row r="4" spans="1:16" x14ac:dyDescent="0.35">
      <c r="A4" s="96">
        <f>CEIC!B109</f>
        <v>0.12046036345367975</v>
      </c>
      <c r="B4" s="96">
        <f>CEIC!C109</f>
        <v>-6.8040907053812454</v>
      </c>
      <c r="C4" s="96">
        <f>CEIC!D109</f>
        <v>4.8384893199602121</v>
      </c>
      <c r="D4" s="96">
        <f>CEIC!E109</f>
        <v>-4.9189244126859624</v>
      </c>
      <c r="E4" s="96">
        <f>CEIC!F109</f>
        <v>11.841818065095975</v>
      </c>
      <c r="F4" s="96">
        <f>CEIC!G109</f>
        <v>19.222815470764424</v>
      </c>
      <c r="G4" s="96">
        <f>CEIC!H109</f>
        <v>4.4968155837150139</v>
      </c>
      <c r="H4" s="96">
        <f>CEIC!I109</f>
        <v>19.149749239313593</v>
      </c>
      <c r="I4" s="96">
        <f>CEIC!J109</f>
        <v>6.8874178718702526</v>
      </c>
      <c r="J4" s="96">
        <f>CEIC!K109</f>
        <v>8.8051617486015346</v>
      </c>
      <c r="K4" s="96"/>
      <c r="L4" s="96">
        <f>CEIC!M109</f>
        <v>22.084149666388075</v>
      </c>
      <c r="M4" s="96">
        <f>CEIC!N109</f>
        <v>-6.0742436983902115</v>
      </c>
      <c r="N4" s="96">
        <f>CEIC!O109</f>
        <v>-11.486316280798082</v>
      </c>
      <c r="O4" s="96">
        <f>CEIC!P109</f>
        <v>-1.7844202898550723</v>
      </c>
      <c r="P4" s="96">
        <f>CEIC!Q109</f>
        <v>-12.324774462179041</v>
      </c>
    </row>
    <row r="5" spans="1:16" x14ac:dyDescent="0.35">
      <c r="A5" s="96">
        <f>CEIC!B110</f>
        <v>-4.1013028796565321</v>
      </c>
      <c r="B5" s="96">
        <f>CEIC!C110</f>
        <v>-3.7096816251524807</v>
      </c>
      <c r="C5" s="96">
        <f>CEIC!D110</f>
        <v>-1.0110221361560241</v>
      </c>
      <c r="D5" s="96">
        <f>CEIC!E110</f>
        <v>-3.2927488283790147</v>
      </c>
      <c r="E5" s="96">
        <f>CEIC!F110</f>
        <v>7.9284360209946225</v>
      </c>
      <c r="F5" s="96">
        <f>CEIC!G110</f>
        <v>17.852534131288571</v>
      </c>
      <c r="G5" s="96">
        <f>CEIC!H110</f>
        <v>2.474130839275527</v>
      </c>
      <c r="H5" s="96">
        <f>CEIC!I110</f>
        <v>17.456021150094198</v>
      </c>
      <c r="I5" s="96">
        <f>CEIC!J110</f>
        <v>2.1583702033881198</v>
      </c>
      <c r="J5" s="96">
        <f>CEIC!K110</f>
        <v>2.4776219291151946</v>
      </c>
      <c r="K5" s="96"/>
      <c r="L5" s="96">
        <f>CEIC!M110</f>
        <v>3.3045525902668738</v>
      </c>
      <c r="M5" s="96">
        <f>CEIC!N110</f>
        <v>-12.588330491895547</v>
      </c>
      <c r="N5" s="96">
        <f>CEIC!O110</f>
        <v>-1.1833722049804647</v>
      </c>
      <c r="O5" s="96">
        <f>CEIC!P110</f>
        <v>6.3942307692307683</v>
      </c>
      <c r="P5" s="96">
        <f>CEIC!Q110</f>
        <v>10.281642348150662</v>
      </c>
    </row>
    <row r="6" spans="1:16" x14ac:dyDescent="0.35">
      <c r="A6" s="96">
        <f>CEIC!B111</f>
        <v>-1.352955983197087</v>
      </c>
      <c r="B6" s="96">
        <f>CEIC!C111</f>
        <v>-1.4761770330914192</v>
      </c>
      <c r="C6" s="96">
        <f>CEIC!D111</f>
        <v>-1.8234072029392823</v>
      </c>
      <c r="D6" s="96">
        <f>CEIC!E111</f>
        <v>-1.3967504562960038</v>
      </c>
      <c r="E6" s="96">
        <f>CEIC!F111</f>
        <v>-9.4759066070541476</v>
      </c>
      <c r="F6" s="96">
        <f>CEIC!G111</f>
        <v>10.058129532881214</v>
      </c>
      <c r="G6" s="96">
        <f>CEIC!H111</f>
        <v>-8.2614872097559999</v>
      </c>
      <c r="H6" s="96">
        <f>CEIC!I111</f>
        <v>16.858018867492039</v>
      </c>
      <c r="I6" s="96">
        <f>CEIC!J111</f>
        <v>4.0005601064202203</v>
      </c>
      <c r="J6" s="96">
        <f>CEIC!K111</f>
        <v>3.6292652675790333</v>
      </c>
      <c r="K6" s="96"/>
      <c r="L6" s="96">
        <f>CEIC!M111</f>
        <v>55.230320049095269</v>
      </c>
      <c r="M6" s="96">
        <f>CEIC!N111</f>
        <v>-6.5966318204623269</v>
      </c>
      <c r="N6" s="96">
        <f>CEIC!O111</f>
        <v>-6.6961185307906597</v>
      </c>
      <c r="O6" s="96">
        <f>CEIC!P111</f>
        <v>-4.1607127847356473</v>
      </c>
      <c r="P6" s="96">
        <f>CEIC!Q111</f>
        <v>-3.6734693877551026</v>
      </c>
    </row>
    <row r="7" spans="1:16" x14ac:dyDescent="0.35">
      <c r="A7" s="96">
        <f>CEIC!B112</f>
        <v>0.49239689018452693</v>
      </c>
      <c r="B7" s="96">
        <f>CEIC!C112</f>
        <v>-5.0146810997389828</v>
      </c>
      <c r="C7" s="96">
        <f>CEIC!D112</f>
        <v>0.1892952212781229</v>
      </c>
      <c r="D7" s="96">
        <f>CEIC!E112</f>
        <v>-4.0097990163609456</v>
      </c>
      <c r="E7" s="96">
        <f>CEIC!F112</f>
        <v>5.7693202798938765</v>
      </c>
      <c r="F7" s="96">
        <f>CEIC!G112</f>
        <v>9.2439249922942999</v>
      </c>
      <c r="G7" s="96">
        <f>CEIC!H112</f>
        <v>-17.586564778843329</v>
      </c>
      <c r="H7" s="96">
        <f>CEIC!I112</f>
        <v>16.461468628437832</v>
      </c>
      <c r="I7" s="96">
        <f>CEIC!J112</f>
        <v>-1.4170806605378008</v>
      </c>
      <c r="J7" s="96">
        <f>CEIC!K112</f>
        <v>-2.0068099330231863</v>
      </c>
      <c r="K7" s="96"/>
      <c r="L7" s="96">
        <f>CEIC!M112</f>
        <v>11.680654782548384</v>
      </c>
      <c r="M7" s="96">
        <f>CEIC!N112</f>
        <v>-6.2466863894699722</v>
      </c>
      <c r="N7" s="96">
        <f>CEIC!O112</f>
        <v>5.7736552589565928</v>
      </c>
      <c r="O7" s="96">
        <f>CEIC!P112</f>
        <v>6.3323833273957959</v>
      </c>
      <c r="P7" s="96">
        <f>CEIC!Q112</f>
        <v>-9.7367259891160458</v>
      </c>
    </row>
    <row r="8" spans="1:16" x14ac:dyDescent="0.35">
      <c r="A8" s="96">
        <f>CEIC!B113</f>
        <v>-1.0903248285960772</v>
      </c>
      <c r="B8" s="96">
        <f>CEIC!C113</f>
        <v>5.2575964746315114</v>
      </c>
      <c r="C8" s="96">
        <f>CEIC!D113</f>
        <v>1.7334141526121223</v>
      </c>
      <c r="D8" s="96">
        <f>CEIC!E113</f>
        <v>4.3583277654085935</v>
      </c>
      <c r="E8" s="96">
        <f>CEIC!F113</f>
        <v>31.684339370934246</v>
      </c>
      <c r="F8" s="96">
        <f>CEIC!G113</f>
        <v>30.101165041452099</v>
      </c>
      <c r="G8" s="96">
        <f>CEIC!H113</f>
        <v>5.3595995980445936</v>
      </c>
      <c r="H8" s="96">
        <f>CEIC!I113</f>
        <v>15.959829400168566</v>
      </c>
      <c r="I8" s="96">
        <f>CEIC!J113</f>
        <v>-0.56339689193608045</v>
      </c>
      <c r="J8" s="96">
        <f>CEIC!K113</f>
        <v>6.9080451294152345</v>
      </c>
      <c r="K8" s="96"/>
      <c r="L8" s="96">
        <f>CEIC!M113</f>
        <v>-5.0623665580402317</v>
      </c>
      <c r="M8" s="96">
        <f>CEIC!N113</f>
        <v>1.6963418559404988</v>
      </c>
      <c r="N8" s="96">
        <f>CEIC!O113</f>
        <v>7.452791245186968</v>
      </c>
      <c r="O8" s="96">
        <f>CEIC!P113</f>
        <v>7.7957223919685719</v>
      </c>
      <c r="P8" s="96">
        <f>CEIC!Q113</f>
        <v>-1.7155425219941349</v>
      </c>
    </row>
    <row r="9" spans="1:16" x14ac:dyDescent="0.35">
      <c r="A9" s="96">
        <f>CEIC!B114</f>
        <v>-7.4978173282023652</v>
      </c>
      <c r="B9" s="96">
        <f>CEIC!C114</f>
        <v>-7.2744712874529993</v>
      </c>
      <c r="C9" s="96">
        <f>CEIC!D114</f>
        <v>-1.337177434020709</v>
      </c>
      <c r="D9" s="96">
        <f>CEIC!E114</f>
        <v>-6.5093936906709224</v>
      </c>
      <c r="E9" s="96">
        <f>CEIC!F114</f>
        <v>6.2076094516752551</v>
      </c>
      <c r="F9" s="96">
        <f>CEIC!G114</f>
        <v>6.5386104611033486</v>
      </c>
      <c r="G9" s="96">
        <f>CEIC!H114</f>
        <v>-1.2174586125643447</v>
      </c>
      <c r="H9" s="96">
        <f>CEIC!I114</f>
        <v>18.39551861791702</v>
      </c>
      <c r="I9" s="96">
        <f>CEIC!J114</f>
        <v>4.690885039125547</v>
      </c>
      <c r="J9" s="96">
        <f>CEIC!K114</f>
        <v>-8.7308168064485443</v>
      </c>
      <c r="K9" s="96"/>
      <c r="L9" s="96">
        <f>CEIC!M114</f>
        <v>-0.80354781618080517</v>
      </c>
      <c r="M9" s="96">
        <f>CEIC!N114</f>
        <v>-8.0651431362729467E-2</v>
      </c>
      <c r="N9" s="96">
        <f>CEIC!O114</f>
        <v>3.4563717531496145</v>
      </c>
      <c r="O9" s="96">
        <f>CEIC!P114</f>
        <v>6.6495256671690743</v>
      </c>
      <c r="P9" s="96">
        <f>CEIC!Q114</f>
        <v>-10.603809266513576</v>
      </c>
    </row>
    <row r="10" spans="1:16" x14ac:dyDescent="0.35">
      <c r="A10" s="96">
        <f>CEIC!B115</f>
        <v>-4.188344133848104</v>
      </c>
      <c r="B10" s="96">
        <f>CEIC!C115</f>
        <v>-6.5867398793532557</v>
      </c>
      <c r="C10" s="96">
        <f>CEIC!D115</f>
        <v>1.3736341087712574</v>
      </c>
      <c r="D10" s="96">
        <f>CEIC!E115</f>
        <v>-5.3712694714962144</v>
      </c>
      <c r="E10" s="96">
        <f>CEIC!F115</f>
        <v>3.2460564653873201</v>
      </c>
      <c r="F10" s="96">
        <f>CEIC!G115</f>
        <v>7.2318355872231104</v>
      </c>
      <c r="G10" s="96">
        <f>CEIC!H115</f>
        <v>5.4570050335570466</v>
      </c>
      <c r="H10" s="96">
        <f>CEIC!I115</f>
        <v>15.145453888022734</v>
      </c>
      <c r="I10" s="96">
        <f>CEIC!J115</f>
        <v>2.1889330562955744</v>
      </c>
      <c r="J10" s="96">
        <f>CEIC!K115</f>
        <v>-14.424485675239772</v>
      </c>
      <c r="K10" s="96"/>
      <c r="L10" s="96">
        <f>CEIC!M115</f>
        <v>-13.958243870519194</v>
      </c>
      <c r="M10" s="96">
        <f>CEIC!N115</f>
        <v>0.36208689665749094</v>
      </c>
      <c r="N10" s="96">
        <f>CEIC!O115</f>
        <v>7.5080184582445879</v>
      </c>
      <c r="O10" s="96">
        <f>CEIC!P115</f>
        <v>15.204364546999374</v>
      </c>
      <c r="P10" s="96">
        <f>CEIC!Q115</f>
        <v>-11.6901776384535</v>
      </c>
    </row>
    <row r="11" spans="1:16" x14ac:dyDescent="0.35">
      <c r="A11" s="96">
        <f>CEIC!B116</f>
        <v>-2.6206165955625358</v>
      </c>
      <c r="B11" s="96">
        <f>CEIC!C116</f>
        <v>-5.1316190166027766</v>
      </c>
      <c r="C11" s="96">
        <f>CEIC!D116</f>
        <v>2.501961533873081</v>
      </c>
      <c r="D11" s="96">
        <f>CEIC!E116</f>
        <v>-3.8429582811905338</v>
      </c>
      <c r="E11" s="96">
        <f>CEIC!F116</f>
        <v>-6.0320801805916897</v>
      </c>
      <c r="F11" s="96">
        <f>CEIC!G116</f>
        <v>10.131356259825946</v>
      </c>
      <c r="G11" s="96">
        <f>CEIC!H116</f>
        <v>6.9761914603397672</v>
      </c>
      <c r="H11" s="96">
        <f>CEIC!I116</f>
        <v>16.066203201354252</v>
      </c>
      <c r="I11" s="96">
        <f>CEIC!J116</f>
        <v>5.7736981682873179</v>
      </c>
      <c r="J11" s="96">
        <f>CEIC!K116</f>
        <v>-14.333458037161742</v>
      </c>
      <c r="K11" s="96">
        <f>CEIC!L116</f>
        <v>274.80818414322255</v>
      </c>
      <c r="L11" s="96">
        <f>CEIC!M116</f>
        <v>9.6351360567414659</v>
      </c>
      <c r="M11" s="96">
        <f>CEIC!N116</f>
        <v>1.5608962940478772</v>
      </c>
      <c r="N11" s="96">
        <f>CEIC!O116</f>
        <v>4.195828406921474</v>
      </c>
      <c r="O11" s="96">
        <f>CEIC!P116</f>
        <v>26.045161875396754</v>
      </c>
      <c r="P11" s="96">
        <f>CEIC!Q116</f>
        <v>2.5913802509547188</v>
      </c>
    </row>
    <row r="12" spans="1:16" x14ac:dyDescent="0.35">
      <c r="A12" s="96">
        <f>CEIC!B117</f>
        <v>-8.9973336153403007</v>
      </c>
      <c r="B12" s="96">
        <f>CEIC!C117</f>
        <v>-8.2010315299258583</v>
      </c>
      <c r="C12" s="96">
        <f>CEIC!D117</f>
        <v>-6.6516640818798489</v>
      </c>
      <c r="D12" s="96">
        <f>CEIC!E117</f>
        <v>-7.7995325289742912</v>
      </c>
      <c r="E12" s="96">
        <f>CEIC!F117</f>
        <v>-10.575327489604279</v>
      </c>
      <c r="F12" s="96">
        <f>CEIC!G117</f>
        <v>2.6964839923275132</v>
      </c>
      <c r="G12" s="96">
        <f>CEIC!H117</f>
        <v>-2.0139984798859611</v>
      </c>
      <c r="H12" s="96">
        <f>CEIC!I117</f>
        <v>16.332686839300774</v>
      </c>
      <c r="I12" s="96">
        <f>CEIC!J117</f>
        <v>1.0828061944265428</v>
      </c>
      <c r="J12" s="96">
        <f>CEIC!K117</f>
        <v>-12.364608243072162</v>
      </c>
      <c r="K12" s="96">
        <f>CEIC!L117</f>
        <v>-8.3060949817342795</v>
      </c>
      <c r="L12" s="96">
        <f>CEIC!M117</f>
        <v>7.0015525617268537</v>
      </c>
      <c r="M12" s="96">
        <f>CEIC!N117</f>
        <v>5.8518888418377424</v>
      </c>
      <c r="N12" s="96">
        <f>CEIC!O117</f>
        <v>1.6786591422173429</v>
      </c>
      <c r="O12" s="96">
        <f>CEIC!P117</f>
        <v>9.45127382861215</v>
      </c>
      <c r="P12" s="96">
        <f>CEIC!Q117</f>
        <v>-5.9407407407407407</v>
      </c>
    </row>
    <row r="13" spans="1:16" x14ac:dyDescent="0.35">
      <c r="A13" s="96">
        <f>CEIC!B118</f>
        <v>-3.2615339688537701</v>
      </c>
      <c r="B13" s="96">
        <f>CEIC!C118</f>
        <v>-2.7967261727501409</v>
      </c>
      <c r="C13" s="96">
        <f>CEIC!D118</f>
        <v>-0.25781477708482453</v>
      </c>
      <c r="D13" s="96">
        <f>CEIC!E118</f>
        <v>-2.1752121163828675</v>
      </c>
      <c r="E13" s="96">
        <f>CEIC!F118</f>
        <v>-10.656560542722</v>
      </c>
      <c r="F13" s="96">
        <f>CEIC!G118</f>
        <v>-3.0066009584953433</v>
      </c>
      <c r="G13" s="96">
        <f>CEIC!H118</f>
        <v>-6.6470505502867034</v>
      </c>
      <c r="H13" s="96">
        <f>CEIC!I118</f>
        <v>13.56013918752749</v>
      </c>
      <c r="I13" s="96">
        <f>CEIC!J118</f>
        <v>5.4536520374107926</v>
      </c>
      <c r="J13" s="96">
        <f>CEIC!K118</f>
        <v>-7.8842720337607535</v>
      </c>
      <c r="K13" s="96">
        <f>CEIC!L118</f>
        <v>5385.7024450891004</v>
      </c>
      <c r="L13" s="96">
        <f>CEIC!M118</f>
        <v>-11.171444958399434</v>
      </c>
      <c r="M13" s="96">
        <f>CEIC!N118</f>
        <v>5.9017932777311053</v>
      </c>
      <c r="N13" s="96">
        <f>CEIC!O118</f>
        <v>-3.3810209319385818</v>
      </c>
      <c r="O13" s="96">
        <f>CEIC!P118</f>
        <v>-4.949189356915678</v>
      </c>
      <c r="P13" s="96">
        <f>CEIC!Q118</f>
        <v>-25.055066079295152</v>
      </c>
    </row>
    <row r="14" spans="1:16" x14ac:dyDescent="0.35">
      <c r="A14" s="96">
        <f>CEIC!B119</f>
        <v>-7.7699293642784957</v>
      </c>
      <c r="B14" s="96">
        <f>CEIC!C119</f>
        <v>5.2525252525252553</v>
      </c>
      <c r="C14" s="96">
        <f>CEIC!D119</f>
        <v>3.4951456310679556</v>
      </c>
      <c r="D14" s="96">
        <f>CEIC!E119</f>
        <v>3.3232628398791513</v>
      </c>
      <c r="E14" s="96">
        <f>CEIC!F119</f>
        <v>-5.5468623332943707</v>
      </c>
      <c r="F14" s="96">
        <f>CEIC!G119</f>
        <v>12.098566881662483</v>
      </c>
      <c r="G14" s="96">
        <f>CEIC!H119</f>
        <v>-4.5260898535628948</v>
      </c>
      <c r="H14" s="96">
        <f>CEIC!I119</f>
        <v>14.53306879611479</v>
      </c>
      <c r="I14" s="96">
        <f>CEIC!J119</f>
        <v>0.670046315638957</v>
      </c>
      <c r="J14" s="96">
        <f>CEIC!K119</f>
        <v>1.5399280161717095</v>
      </c>
      <c r="K14" s="96">
        <f>CEIC!L119</f>
        <v>-3417.3579920739762</v>
      </c>
      <c r="L14" s="96">
        <f>CEIC!M119</f>
        <v>47.696967387991471</v>
      </c>
      <c r="M14" s="96">
        <f>CEIC!N119</f>
        <v>3.0795558077873277</v>
      </c>
      <c r="N14" s="96">
        <f>CEIC!O119</f>
        <v>8.9232887813190711</v>
      </c>
      <c r="O14" s="96">
        <f>CEIC!P119</f>
        <v>22.491415490270889</v>
      </c>
      <c r="P14" s="96">
        <f>CEIC!Q119</f>
        <v>13.333333333333334</v>
      </c>
    </row>
    <row r="15" spans="1:16" x14ac:dyDescent="0.35">
      <c r="A15" s="96">
        <f>CEIC!B120</f>
        <v>-9.0379008746355787</v>
      </c>
      <c r="B15" s="96">
        <f>CEIC!C120</f>
        <v>2.190476190476188</v>
      </c>
      <c r="C15" s="96">
        <f>CEIC!D120</f>
        <v>6.1637534498620079</v>
      </c>
      <c r="D15" s="96">
        <f>CEIC!E120</f>
        <v>0.95238095238095244</v>
      </c>
      <c r="E15" s="96">
        <f>CEIC!F120</f>
        <v>-7.0011594419717991</v>
      </c>
      <c r="F15" s="96">
        <f>CEIC!G120</f>
        <v>10.34066179910106</v>
      </c>
      <c r="G15" s="96">
        <f>CEIC!H120</f>
        <v>-2.5683765074798401</v>
      </c>
      <c r="H15" s="96">
        <f>CEIC!I120</f>
        <v>15.398858625658898</v>
      </c>
      <c r="I15" s="96">
        <f>CEIC!J120</f>
        <v>11.476569927044723</v>
      </c>
      <c r="J15" s="96">
        <f>CEIC!K120</f>
        <v>-13.632071422439695</v>
      </c>
      <c r="K15" s="96">
        <f>CEIC!L120</f>
        <v>528.90355912743973</v>
      </c>
      <c r="L15" s="96">
        <f>CEIC!M120</f>
        <v>-1.8280875169802591</v>
      </c>
      <c r="M15" s="96">
        <f>CEIC!N120</f>
        <v>0.40893769849583772</v>
      </c>
      <c r="N15" s="96">
        <f>CEIC!O120</f>
        <v>4.2661553866731978</v>
      </c>
      <c r="O15" s="96">
        <f>CEIC!P120</f>
        <v>6.1981413873216065</v>
      </c>
      <c r="P15" s="96">
        <f>CEIC!Q120</f>
        <v>-9.4410582285047333</v>
      </c>
    </row>
    <row r="16" spans="1:16" x14ac:dyDescent="0.35">
      <c r="A16" s="96">
        <f>CEIC!B121</f>
        <v>-6.1093247588424475</v>
      </c>
      <c r="B16" s="96">
        <f>CEIC!C121</f>
        <v>-0.28929604628736466</v>
      </c>
      <c r="C16" s="96">
        <f>CEIC!D121</f>
        <v>0</v>
      </c>
      <c r="D16" s="96">
        <f>CEIC!E121</f>
        <v>-0.97751710654936463</v>
      </c>
      <c r="E16" s="96">
        <f>CEIC!F121</f>
        <v>-8.5610200364298734</v>
      </c>
      <c r="F16" s="96">
        <f>CEIC!G121</f>
        <v>15.682153811200727</v>
      </c>
      <c r="G16" s="96">
        <f>CEIC!H121</f>
        <v>-8.508408559642989</v>
      </c>
      <c r="H16" s="96">
        <f>CEIC!I121</f>
        <v>13.483095712696288</v>
      </c>
      <c r="I16" s="96">
        <f>CEIC!J121</f>
        <v>4.1147696070513859</v>
      </c>
      <c r="J16" s="96">
        <f>CEIC!K121</f>
        <v>-16.089984222838801</v>
      </c>
      <c r="K16" s="96">
        <f>CEIC!L121</f>
        <v>11.432160804020096</v>
      </c>
      <c r="L16" s="96">
        <f>CEIC!M121</f>
        <v>35.520940880729015</v>
      </c>
      <c r="M16" s="96">
        <f>CEIC!N121</f>
        <v>-3.7146605161836987</v>
      </c>
      <c r="N16" s="96">
        <f>CEIC!O121</f>
        <v>-2.3591717071114111</v>
      </c>
      <c r="O16" s="96">
        <f>CEIC!P121</f>
        <v>13.879922530664945</v>
      </c>
      <c r="P16" s="96">
        <f>CEIC!Q121</f>
        <v>-1.5513693208801647</v>
      </c>
    </row>
    <row r="17" spans="1:16" x14ac:dyDescent="0.35">
      <c r="A17" s="96">
        <f>CEIC!B122</f>
        <v>-3.3407572383073498</v>
      </c>
      <c r="B17" s="96">
        <f>CEIC!C122</f>
        <v>4.0658276863504383</v>
      </c>
      <c r="C17" s="96">
        <f>CEIC!D122</f>
        <v>5.2581261950286811</v>
      </c>
      <c r="D17" s="96">
        <f>CEIC!E122</f>
        <v>3.1527093596059137</v>
      </c>
      <c r="E17" s="96">
        <f>CEIC!F122</f>
        <v>-2.5912575923528824</v>
      </c>
      <c r="F17" s="96">
        <f>CEIC!G122</f>
        <v>10.260926831784117</v>
      </c>
      <c r="G17" s="96">
        <f>CEIC!H122</f>
        <v>-1.6870728491487228</v>
      </c>
      <c r="H17" s="96">
        <f>CEIC!I122</f>
        <v>14.624160804210099</v>
      </c>
      <c r="I17" s="96">
        <f>CEIC!J122</f>
        <v>4.2442693409742116</v>
      </c>
      <c r="J17" s="96">
        <f>CEIC!K122</f>
        <v>-16.321310494020327</v>
      </c>
      <c r="K17" s="96">
        <f>CEIC!L122</f>
        <v>-56.362058993637945</v>
      </c>
      <c r="L17" s="96">
        <f>CEIC!M122</f>
        <v>9.6290989612165756</v>
      </c>
      <c r="M17" s="96">
        <f>CEIC!N122</f>
        <v>11.84078600046287</v>
      </c>
      <c r="N17" s="96">
        <f>CEIC!O122</f>
        <v>-5.6450716365339524</v>
      </c>
      <c r="O17" s="96">
        <f>CEIC!P122</f>
        <v>16.954360596475375</v>
      </c>
      <c r="P17" s="96">
        <f>CEIC!Q122</f>
        <v>1.8307692307692307</v>
      </c>
    </row>
    <row r="18" spans="1:16" x14ac:dyDescent="0.35">
      <c r="A18" s="96">
        <f>CEIC!B123</f>
        <v>-1.1682242990654208</v>
      </c>
      <c r="B18" s="96">
        <f>CEIC!C123</f>
        <v>5.0830889540566995</v>
      </c>
      <c r="C18" s="96">
        <f>CEIC!D123</f>
        <v>7.163886162904805</v>
      </c>
      <c r="D18" s="96">
        <f>CEIC!E123</f>
        <v>4.4044044044043957</v>
      </c>
      <c r="E18" s="96">
        <f>CEIC!F123</f>
        <v>14.326153564732245</v>
      </c>
      <c r="F18" s="96">
        <f>CEIC!G123</f>
        <v>20.474860450097285</v>
      </c>
      <c r="G18" s="96">
        <f>CEIC!H123</f>
        <v>7.1657966279502165</v>
      </c>
      <c r="H18" s="96">
        <f>CEIC!I123</f>
        <v>16.555533542954322</v>
      </c>
      <c r="I18" s="96">
        <f>CEIC!J123</f>
        <v>9.134442768921442</v>
      </c>
      <c r="J18" s="96">
        <f>CEIC!K123</f>
        <v>-21.049696705927154</v>
      </c>
      <c r="K18" s="96">
        <f>CEIC!L123</f>
        <v>101.89469848788488</v>
      </c>
      <c r="L18" s="96">
        <f>CEIC!M123</f>
        <v>6.4991853555683265</v>
      </c>
      <c r="M18" s="96">
        <f>CEIC!N123</f>
        <v>13.847311135447878</v>
      </c>
      <c r="N18" s="96">
        <f>CEIC!O123</f>
        <v>-0.75385457324096206</v>
      </c>
      <c r="O18" s="96">
        <f>CEIC!P123</f>
        <v>7.963515172776706</v>
      </c>
      <c r="P18" s="96">
        <f>CEIC!Q123</f>
        <v>-4.736682808716707</v>
      </c>
    </row>
    <row r="19" spans="1:16" x14ac:dyDescent="0.35">
      <c r="A19" s="96">
        <f>CEIC!B124</f>
        <v>4.9696969696969626</v>
      </c>
      <c r="B19" s="96">
        <f>CEIC!C124</f>
        <v>6.4769381746810542</v>
      </c>
      <c r="C19" s="96">
        <f>CEIC!D124</f>
        <v>12.761714855433695</v>
      </c>
      <c r="D19" s="96">
        <f>CEIC!E124</f>
        <v>6.7676767676767708</v>
      </c>
      <c r="E19" s="96">
        <f>CEIC!F124</f>
        <v>1.7422970009461431</v>
      </c>
      <c r="F19" s="96">
        <f>CEIC!G124</f>
        <v>24.168525402726146</v>
      </c>
      <c r="G19" s="96">
        <f>CEIC!H124</f>
        <v>17.500629114074936</v>
      </c>
      <c r="H19" s="96">
        <f>CEIC!I124</f>
        <v>17.307270790517425</v>
      </c>
      <c r="I19" s="96">
        <f>CEIC!J124</f>
        <v>10.204780810667652</v>
      </c>
      <c r="J19" s="96">
        <f>CEIC!K124</f>
        <v>-24.913450768760821</v>
      </c>
      <c r="K19" s="96">
        <f>CEIC!L124</f>
        <v>33.390119250425897</v>
      </c>
      <c r="L19" s="96">
        <f>CEIC!M124</f>
        <v>-0.59520112622404309</v>
      </c>
      <c r="M19" s="96">
        <f>CEIC!N124</f>
        <v>12.986502825515501</v>
      </c>
      <c r="N19" s="96">
        <f>CEIC!O124</f>
        <v>-18.532547680248772</v>
      </c>
      <c r="O19" s="96">
        <f>CEIC!P124</f>
        <v>2.93994471898819</v>
      </c>
      <c r="P19" s="96">
        <f>CEIC!Q124</f>
        <v>10.672967247840964</v>
      </c>
    </row>
    <row r="20" spans="1:16" x14ac:dyDescent="0.35">
      <c r="A20" s="96">
        <f>CEIC!B125</f>
        <v>-3.1693989071038313</v>
      </c>
      <c r="B20" s="96">
        <f>CEIC!C125</f>
        <v>2.8409090909090913</v>
      </c>
      <c r="C20" s="96">
        <f>CEIC!D125</f>
        <v>1.302325581395354</v>
      </c>
      <c r="D20" s="96">
        <f>CEIC!E125</f>
        <v>1.9286403085824495</v>
      </c>
      <c r="E20" s="96">
        <f>CEIC!F125</f>
        <v>-0.68338398660386357</v>
      </c>
      <c r="F20" s="96">
        <f>CEIC!G125</f>
        <v>24.361016758835582</v>
      </c>
      <c r="G20" s="96">
        <f>CEIC!H125</f>
        <v>17.411882226422293</v>
      </c>
      <c r="H20" s="96">
        <f>CEIC!I125</f>
        <v>16.104987216140675</v>
      </c>
      <c r="I20" s="96">
        <f>CEIC!J125</f>
        <v>7.4767110881097167</v>
      </c>
      <c r="J20" s="96">
        <f>CEIC!K125</f>
        <v>-16.580446688463077</v>
      </c>
      <c r="K20" s="96">
        <f>CEIC!L125</f>
        <v>100.85227272727271</v>
      </c>
      <c r="L20" s="96">
        <f>CEIC!M125</f>
        <v>42.974097966108381</v>
      </c>
      <c r="M20" s="96">
        <f>CEIC!N125</f>
        <v>14.343790227231384</v>
      </c>
      <c r="N20" s="96">
        <f>CEIC!O125</f>
        <v>-13.942613658542365</v>
      </c>
      <c r="O20" s="96">
        <f>CEIC!P125</f>
        <v>1.7411726595400066</v>
      </c>
      <c r="P20" s="96">
        <f>CEIC!Q125</f>
        <v>3.8937789049679248</v>
      </c>
    </row>
    <row r="21" spans="1:16" x14ac:dyDescent="0.35">
      <c r="A21" s="96">
        <f>CEIC!B126</f>
        <v>3.7819799777530494</v>
      </c>
      <c r="B21" s="96">
        <f>CEIC!C126</f>
        <v>3.4102306920762202</v>
      </c>
      <c r="C21" s="96">
        <f>CEIC!D126</f>
        <v>6.3126252505010001</v>
      </c>
      <c r="D21" s="96">
        <f>CEIC!E126</f>
        <v>3.6622583926754921</v>
      </c>
      <c r="E21" s="96">
        <f>CEIC!F126</f>
        <v>-10.818320953170058</v>
      </c>
      <c r="F21" s="96">
        <f>CEIC!G126</f>
        <v>24.2340207000079</v>
      </c>
      <c r="G21" s="96">
        <f>CEIC!H126</f>
        <v>3.7063933355759144</v>
      </c>
      <c r="H21" s="96">
        <f>CEIC!I126</f>
        <v>13.785290856263247</v>
      </c>
      <c r="I21" s="96">
        <f>CEIC!J126</f>
        <v>4.6689532719610378</v>
      </c>
      <c r="J21" s="96">
        <f>CEIC!K126</f>
        <v>-25.697009412605741</v>
      </c>
      <c r="K21" s="96">
        <f>CEIC!L126</f>
        <v>-88.574918754465628</v>
      </c>
      <c r="L21" s="96">
        <f>CEIC!M126</f>
        <v>16.17037857347934</v>
      </c>
      <c r="M21" s="96">
        <f>CEIC!N126</f>
        <v>4.0897018803137009</v>
      </c>
      <c r="N21" s="96">
        <f>CEIC!O126</f>
        <v>-16.515274833199221</v>
      </c>
      <c r="O21" s="96">
        <f>CEIC!P126</f>
        <v>2.3942139828747195</v>
      </c>
      <c r="P21" s="96">
        <f>CEIC!Q126</f>
        <v>-7.5702629193109701</v>
      </c>
    </row>
    <row r="22" spans="1:16" x14ac:dyDescent="0.35">
      <c r="A22" s="96">
        <f>CEIC!B127</f>
        <v>5.3589484327603607</v>
      </c>
      <c r="B22" s="96">
        <f>CEIC!C127</f>
        <v>2.7573529411764706</v>
      </c>
      <c r="C22" s="96">
        <f>CEIC!D127</f>
        <v>7.6777251184834068</v>
      </c>
      <c r="D22" s="96">
        <f>CEIC!E127</f>
        <v>3.5480859010270884</v>
      </c>
      <c r="E22" s="96">
        <f>CEIC!F127</f>
        <v>-7.1743310678780228</v>
      </c>
      <c r="F22" s="96">
        <f>CEIC!G127</f>
        <v>27.229991000727338</v>
      </c>
      <c r="G22" s="96">
        <f>CEIC!H127</f>
        <v>-0.83598670694623711</v>
      </c>
      <c r="H22" s="96">
        <f>CEIC!I127</f>
        <v>14.130943971721338</v>
      </c>
      <c r="I22" s="96">
        <f>CEIC!J127</f>
        <v>9.1117597998331945</v>
      </c>
      <c r="J22" s="96">
        <f>CEIC!K127</f>
        <v>-24.460845670220266</v>
      </c>
      <c r="K22" s="96">
        <f>CEIC!L127</f>
        <v>-1001.5444015444016</v>
      </c>
      <c r="L22" s="96">
        <f>CEIC!M127</f>
        <v>-10.360767164959483</v>
      </c>
      <c r="M22" s="96">
        <f>CEIC!N127</f>
        <v>3.6748231831753677</v>
      </c>
      <c r="N22" s="96">
        <f>CEIC!O127</f>
        <v>-15.0299507091358</v>
      </c>
      <c r="O22" s="96">
        <f>CEIC!P127</f>
        <v>-9.31604689076935E-2</v>
      </c>
      <c r="P22" s="96">
        <f>CEIC!Q127</f>
        <v>-0.53246561159591776</v>
      </c>
    </row>
    <row r="23" spans="1:16" x14ac:dyDescent="0.35">
      <c r="A23" s="96">
        <f>CEIC!B128</f>
        <v>4.7337278106508851</v>
      </c>
      <c r="B23" s="96">
        <f>CEIC!C128</f>
        <v>4.621072088724584</v>
      </c>
      <c r="C23" s="96">
        <f>CEIC!D128</f>
        <v>6.5055762081784385</v>
      </c>
      <c r="D23" s="96">
        <f>CEIC!E128</f>
        <v>4.7574626865671581</v>
      </c>
      <c r="E23" s="96">
        <f>CEIC!F128</f>
        <v>-6.9913418388553472</v>
      </c>
      <c r="F23" s="96">
        <f>CEIC!G128</f>
        <v>28.940122002589824</v>
      </c>
      <c r="G23" s="96">
        <f>CEIC!H128</f>
        <v>4.8554427518522454</v>
      </c>
      <c r="H23" s="96">
        <f>CEIC!I128</f>
        <v>14.317828018476463</v>
      </c>
      <c r="I23" s="96">
        <f>CEIC!J128</f>
        <v>5.2011533746760126</v>
      </c>
      <c r="J23" s="96">
        <f>CEIC!K128</f>
        <v>-18.76237335507162</v>
      </c>
      <c r="K23" s="96">
        <f>CEIC!L128</f>
        <v>-33.248038212214261</v>
      </c>
      <c r="L23" s="96">
        <f>CEIC!M128</f>
        <v>-27.014518717575488</v>
      </c>
      <c r="M23" s="96">
        <f>CEIC!N128</f>
        <v>4.3312421092580831</v>
      </c>
      <c r="N23" s="96">
        <f>CEIC!O128</f>
        <v>-18.787658768517936</v>
      </c>
      <c r="O23" s="96">
        <f>CEIC!P128</f>
        <v>0.20145334196704801</v>
      </c>
      <c r="P23" s="96">
        <f>CEIC!Q128</f>
        <v>-3.3767614996011699</v>
      </c>
    </row>
    <row r="24" spans="1:16" x14ac:dyDescent="0.35">
      <c r="A24" s="96">
        <f>CEIC!B129</f>
        <v>5.50161812297734</v>
      </c>
      <c r="B24" s="96">
        <f>CEIC!C129</f>
        <v>4.6287367405978754</v>
      </c>
      <c r="C24" s="96">
        <f>CEIC!D129</f>
        <v>11.477151965993638</v>
      </c>
      <c r="D24" s="96">
        <f>CEIC!E129</f>
        <v>5.2268244575936853</v>
      </c>
      <c r="E24" s="96">
        <f>CEIC!F129</f>
        <v>-3.1735289408956611</v>
      </c>
      <c r="F24" s="96">
        <f>CEIC!G129</f>
        <v>28.21837537124695</v>
      </c>
      <c r="G24" s="96">
        <f>CEIC!H129</f>
        <v>5.4638135794738885</v>
      </c>
      <c r="H24" s="96">
        <f>CEIC!I129</f>
        <v>13.945423542270651</v>
      </c>
      <c r="I24" s="96">
        <f>CEIC!J129</f>
        <v>9.7461547063547727</v>
      </c>
      <c r="J24" s="96">
        <f>CEIC!K129</f>
        <v>-25.492241840556446</v>
      </c>
      <c r="K24" s="96">
        <f>CEIC!L129</f>
        <v>42.96498217655693</v>
      </c>
      <c r="L24" s="96">
        <f>CEIC!M129</f>
        <v>25.989546766518458</v>
      </c>
      <c r="M24" s="96">
        <f>CEIC!N129</f>
        <v>-4.9328484215807435</v>
      </c>
      <c r="N24" s="96">
        <f>CEIC!O129</f>
        <v>-17.470194516129258</v>
      </c>
      <c r="O24" s="96">
        <f>CEIC!P129</f>
        <v>7.0643769838040198</v>
      </c>
      <c r="P24" s="96">
        <f>CEIC!Q129</f>
        <v>0.58276893999054968</v>
      </c>
    </row>
    <row r="25" spans="1:16" x14ac:dyDescent="0.35">
      <c r="A25" s="96">
        <f>CEIC!B130</f>
        <v>4.3956043956043933</v>
      </c>
      <c r="B25" s="96">
        <f>CEIC!C130</f>
        <v>2.3972602739726003</v>
      </c>
      <c r="C25" s="96">
        <f>CEIC!D130</f>
        <v>5.3685168334849784</v>
      </c>
      <c r="D25" s="96">
        <f>CEIC!E130</f>
        <v>2.8645833333333308</v>
      </c>
      <c r="E25" s="96">
        <f>CEIC!F130</f>
        <v>-5.6668900912802878</v>
      </c>
      <c r="F25" s="96">
        <f>CEIC!G130</f>
        <v>43.3000823505648</v>
      </c>
      <c r="G25" s="96">
        <f>CEIC!H130</f>
        <v>16.277408655878432</v>
      </c>
      <c r="H25" s="96">
        <f>CEIC!I130</f>
        <v>13.621783188100428</v>
      </c>
      <c r="I25" s="96">
        <f>CEIC!J130</f>
        <v>7.960689881631823</v>
      </c>
      <c r="J25" s="96">
        <f>CEIC!K130</f>
        <v>-19.626888683317915</v>
      </c>
      <c r="K25" s="96">
        <f>CEIC!L130</f>
        <v>-95.032106972879049</v>
      </c>
      <c r="L25" s="96">
        <f>CEIC!M130</f>
        <v>-14.981342501362626</v>
      </c>
      <c r="M25" s="96">
        <f>CEIC!N130</f>
        <v>-0.65609282610069741</v>
      </c>
      <c r="N25" s="96">
        <f>CEIC!O130</f>
        <v>0.84661467688487768</v>
      </c>
      <c r="O25" s="96">
        <f>CEIC!P130</f>
        <v>16.861176854647841</v>
      </c>
      <c r="P25" s="96">
        <f>CEIC!Q130</f>
        <v>24.761204996326232</v>
      </c>
    </row>
    <row r="26" spans="1:16" x14ac:dyDescent="0.35">
      <c r="A26" s="96">
        <f>CEIC!B131</f>
        <v>2.4070021881837946</v>
      </c>
      <c r="B26" s="96">
        <f>CEIC!C131</f>
        <v>2.8790786948176583</v>
      </c>
      <c r="C26" s="96">
        <f>CEIC!D131</f>
        <v>16.604127579737341</v>
      </c>
      <c r="D26" s="96">
        <f>CEIC!E131</f>
        <v>3.8986354775828467</v>
      </c>
      <c r="E26" s="96">
        <f>CEIC!F131</f>
        <v>-8.2139064757966</v>
      </c>
      <c r="F26" s="96">
        <f>CEIC!G131</f>
        <v>26.182204678867727</v>
      </c>
      <c r="G26" s="96">
        <f>CEIC!H131</f>
        <v>9.5341568506728898</v>
      </c>
      <c r="H26" s="96">
        <f>CEIC!I131</f>
        <v>13.667988178273491</v>
      </c>
      <c r="I26" s="96">
        <f>CEIC!J131</f>
        <v>18.807093080030182</v>
      </c>
      <c r="J26" s="96">
        <f>CEIC!K131</f>
        <v>-20.97144891881393</v>
      </c>
      <c r="K26" s="96">
        <f>CEIC!L131</f>
        <v>-103.004093595196</v>
      </c>
      <c r="L26" s="96">
        <f>CEIC!M131</f>
        <v>9.3699619526665288</v>
      </c>
      <c r="M26" s="96">
        <f>CEIC!N131</f>
        <v>5.3130489767691014</v>
      </c>
      <c r="N26" s="96">
        <f>CEIC!O131</f>
        <v>-13.905501662574016</v>
      </c>
      <c r="O26" s="96">
        <f>CEIC!P131</f>
        <v>6.1516897679489171</v>
      </c>
      <c r="P26" s="96">
        <f>CEIC!Q131</f>
        <v>9.216589861751153</v>
      </c>
    </row>
    <row r="27" spans="1:16" x14ac:dyDescent="0.35">
      <c r="A27" s="96">
        <f>CEIC!B132</f>
        <v>0.85470085470086699</v>
      </c>
      <c r="B27" s="96">
        <f>CEIC!C132</f>
        <v>4.5666356011183646</v>
      </c>
      <c r="C27" s="96">
        <f>CEIC!D132</f>
        <v>11.43847487001732</v>
      </c>
      <c r="D27" s="96">
        <f>CEIC!E132</f>
        <v>4.716981132075472</v>
      </c>
      <c r="E27" s="96">
        <f>CEIC!F132</f>
        <v>2.9434830344539131</v>
      </c>
      <c r="F27" s="96">
        <f>CEIC!G132</f>
        <v>34.484474705732723</v>
      </c>
      <c r="G27" s="96">
        <f>CEIC!H132</f>
        <v>15.785629472236979</v>
      </c>
      <c r="H27" s="96">
        <f>CEIC!I132</f>
        <v>12.419008047594797</v>
      </c>
      <c r="I27" s="96">
        <f>CEIC!J132</f>
        <v>11.400085758157205</v>
      </c>
      <c r="J27" s="96">
        <f>CEIC!K132</f>
        <v>-11.657224265314913</v>
      </c>
      <c r="K27" s="96">
        <f>CEIC!L132</f>
        <v>-82.889872666697102</v>
      </c>
      <c r="L27" s="96">
        <f>CEIC!M132</f>
        <v>52.986030353436476</v>
      </c>
      <c r="M27" s="96">
        <f>CEIC!N132</f>
        <v>12.423487224823212</v>
      </c>
      <c r="N27" s="96">
        <f>CEIC!O132</f>
        <v>-11.203838225624182</v>
      </c>
      <c r="O27" s="96">
        <f>CEIC!P132</f>
        <v>8.7584967575591843</v>
      </c>
      <c r="P27" s="96">
        <f>CEIC!Q132</f>
        <v>14.950594300443933</v>
      </c>
    </row>
    <row r="28" spans="1:16" x14ac:dyDescent="0.35">
      <c r="A28" s="96">
        <f>CEIC!B133</f>
        <v>3.8812785388127922</v>
      </c>
      <c r="B28" s="96">
        <f>CEIC!C133</f>
        <v>7.3500967117988338</v>
      </c>
      <c r="C28" s="96">
        <f>CEIC!D133</f>
        <v>24.262607040913416</v>
      </c>
      <c r="D28" s="96">
        <f>CEIC!E133</f>
        <v>8.2922013820335696</v>
      </c>
      <c r="E28" s="96">
        <f>CEIC!F133</f>
        <v>13.144480899929691</v>
      </c>
      <c r="F28" s="96">
        <f>CEIC!G133</f>
        <v>26.398283799962986</v>
      </c>
      <c r="G28" s="96">
        <f>CEIC!H133</f>
        <v>11.258356109465431</v>
      </c>
      <c r="H28" s="96">
        <f>CEIC!I133</f>
        <v>12.628406105664395</v>
      </c>
      <c r="I28" s="96">
        <f>CEIC!J133</f>
        <v>11.259399454371785</v>
      </c>
      <c r="J28" s="96">
        <f>CEIC!K133</f>
        <v>-6.4171556391221181</v>
      </c>
      <c r="K28" s="96">
        <f>CEIC!L133</f>
        <v>-64.126268320180372</v>
      </c>
      <c r="L28" s="96">
        <f>CEIC!M133</f>
        <v>-30.139947002318646</v>
      </c>
      <c r="M28" s="96">
        <f>CEIC!N133</f>
        <v>8.0347634647052999</v>
      </c>
      <c r="N28" s="96">
        <f>CEIC!O133</f>
        <v>8.633591487553101</v>
      </c>
      <c r="O28" s="96">
        <f>CEIC!P133</f>
        <v>5.0534499514091351</v>
      </c>
      <c r="P28" s="96">
        <f>CEIC!Q133</f>
        <v>15.677761698022191</v>
      </c>
    </row>
    <row r="29" spans="1:16" x14ac:dyDescent="0.35">
      <c r="A29" s="96">
        <f>CEIC!B134</f>
        <v>-2.5345622119815703</v>
      </c>
      <c r="B29" s="96">
        <f>CEIC!C134</f>
        <v>4.9302325581395321</v>
      </c>
      <c r="C29" s="96">
        <f>CEIC!D134</f>
        <v>21.798365122615802</v>
      </c>
      <c r="D29" s="96">
        <f>CEIC!E134</f>
        <v>5.4441260744985698</v>
      </c>
      <c r="E29" s="96">
        <f>CEIC!F134</f>
        <v>4.2871336923322252</v>
      </c>
      <c r="F29" s="96">
        <f>CEIC!G134</f>
        <v>40.455587258524723</v>
      </c>
      <c r="G29" s="96">
        <f>CEIC!H134</f>
        <v>11.529633341432866</v>
      </c>
      <c r="H29" s="96">
        <f>CEIC!I134</f>
        <v>12.584530182098311</v>
      </c>
      <c r="I29" s="96">
        <f>CEIC!J134</f>
        <v>12.330306243545467</v>
      </c>
      <c r="J29" s="96">
        <f>CEIC!K134</f>
        <v>-10.547452969773833</v>
      </c>
      <c r="K29" s="96">
        <f>CEIC!L134</f>
        <v>-39.264413518886677</v>
      </c>
      <c r="L29" s="96">
        <f>CEIC!M134</f>
        <v>-50.152478266896374</v>
      </c>
      <c r="M29" s="96">
        <f>CEIC!N134</f>
        <v>-7.5023871781922227E-2</v>
      </c>
      <c r="N29" s="96">
        <f>CEIC!O134</f>
        <v>4.5440090226446586</v>
      </c>
      <c r="O29" s="96">
        <f>CEIC!P134</f>
        <v>3.1141333745460167</v>
      </c>
      <c r="P29" s="96">
        <f>CEIC!Q134</f>
        <v>3.0669285390542376</v>
      </c>
    </row>
    <row r="30" spans="1:16" x14ac:dyDescent="0.35">
      <c r="A30" s="96">
        <f>CEIC!B135</f>
        <v>-1.3002364066193788</v>
      </c>
      <c r="B30" s="96">
        <f>CEIC!C135</f>
        <v>2.232558139534889</v>
      </c>
      <c r="C30" s="96">
        <f>CEIC!D135</f>
        <v>21.88644688644688</v>
      </c>
      <c r="D30" s="96">
        <f>CEIC!E135</f>
        <v>3.5474592521572417</v>
      </c>
      <c r="E30" s="96">
        <f>CEIC!F135</f>
        <v>6.7972815673788087</v>
      </c>
      <c r="F30" s="96">
        <f>CEIC!G135</f>
        <v>33.887830427686616</v>
      </c>
      <c r="G30" s="96">
        <f>CEIC!H135</f>
        <v>14.036551611852815</v>
      </c>
      <c r="H30" s="96">
        <f>CEIC!I135</f>
        <v>10.445320228215383</v>
      </c>
      <c r="I30" s="96">
        <f>CEIC!J135</f>
        <v>18.384744765985797</v>
      </c>
      <c r="J30" s="96">
        <f>CEIC!K135</f>
        <v>-4.191286671605023</v>
      </c>
      <c r="K30" s="96">
        <f>CEIC!L135</f>
        <v>225.06767731456415</v>
      </c>
      <c r="L30" s="96">
        <f>CEIC!M135</f>
        <v>32.63327221391048</v>
      </c>
      <c r="M30" s="96">
        <f>CEIC!N135</f>
        <v>1.8502677894459041</v>
      </c>
      <c r="N30" s="96">
        <f>CEIC!O135</f>
        <v>1.2066080695338579</v>
      </c>
      <c r="O30" s="96">
        <f>CEIC!P135</f>
        <v>-0.55239642567018687</v>
      </c>
      <c r="P30" s="96">
        <f>CEIC!Q135</f>
        <v>7.4980142970611592</v>
      </c>
    </row>
    <row r="31" spans="1:16" x14ac:dyDescent="0.35">
      <c r="A31" s="96">
        <f>CEIC!B136</f>
        <v>-4.3879907621247085</v>
      </c>
      <c r="B31" s="96">
        <f>CEIC!C136</f>
        <v>4.7926267281106014</v>
      </c>
      <c r="C31" s="96">
        <f>CEIC!D136</f>
        <v>10.875331564986748</v>
      </c>
      <c r="D31" s="96">
        <f>CEIC!E136</f>
        <v>4.2573320719016081</v>
      </c>
      <c r="E31" s="96">
        <f>CEIC!F136</f>
        <v>1.4053641006787128</v>
      </c>
      <c r="F31" s="96">
        <f>CEIC!G136</f>
        <v>40.284281603989399</v>
      </c>
      <c r="G31" s="96">
        <f>CEIC!H136</f>
        <v>17.96969372476747</v>
      </c>
      <c r="H31" s="96">
        <f>CEIC!I136</f>
        <v>9.3612639366745096</v>
      </c>
      <c r="I31" s="96">
        <f>CEIC!J136</f>
        <v>12.254360493957813</v>
      </c>
      <c r="J31" s="96">
        <f>CEIC!K136</f>
        <v>8.8839543004373329</v>
      </c>
      <c r="K31" s="96">
        <f>CEIC!L136</f>
        <v>-51.392081736909326</v>
      </c>
      <c r="L31" s="96">
        <f>CEIC!M136</f>
        <v>41.554289760598138</v>
      </c>
      <c r="M31" s="96">
        <f>CEIC!N136</f>
        <v>2.6789631666005889</v>
      </c>
      <c r="N31" s="96">
        <f>CEIC!O136</f>
        <v>26.514799753367456</v>
      </c>
      <c r="O31" s="96">
        <f>CEIC!P136</f>
        <v>5.288852725793328</v>
      </c>
      <c r="P31" s="96">
        <f>CEIC!Q136</f>
        <v>-9.0989399293286208</v>
      </c>
    </row>
    <row r="32" spans="1:16" x14ac:dyDescent="0.35">
      <c r="A32" s="96">
        <f>CEIC!B137</f>
        <v>0.56433408577878108</v>
      </c>
      <c r="B32" s="96">
        <f>CEIC!C137</f>
        <v>-1.8416206261510131</v>
      </c>
      <c r="C32" s="96">
        <f>CEIC!D137</f>
        <v>19.46740128558309</v>
      </c>
      <c r="D32" s="96">
        <f>CEIC!E137</f>
        <v>0.28382213812677121</v>
      </c>
      <c r="E32" s="96">
        <f>CEIC!F137</f>
        <v>-5.427573926333058</v>
      </c>
      <c r="F32" s="96">
        <f>CEIC!G137</f>
        <v>16.369787448964331</v>
      </c>
      <c r="G32" s="96">
        <f>CEIC!H137</f>
        <v>-6.3225846960439203</v>
      </c>
      <c r="H32" s="96">
        <f>CEIC!I137</f>
        <v>11.567723208209401</v>
      </c>
      <c r="I32" s="96">
        <f>CEIC!J137</f>
        <v>11.754487163410495</v>
      </c>
      <c r="J32" s="96">
        <f>CEIC!K137</f>
        <v>-1.6504051595832645</v>
      </c>
      <c r="K32" s="96">
        <f>CEIC!L137</f>
        <v>-79.900990099009903</v>
      </c>
      <c r="L32" s="96">
        <f>CEIC!M137</f>
        <v>-4.1683339082442261</v>
      </c>
      <c r="M32" s="96">
        <f>CEIC!N137</f>
        <v>-5.6965092477646104</v>
      </c>
      <c r="N32" s="96">
        <f>CEIC!O137</f>
        <v>3.6605073914796789</v>
      </c>
      <c r="O32" s="96">
        <f>CEIC!P137</f>
        <v>-3.3192708747910533</v>
      </c>
      <c r="P32" s="96">
        <f>CEIC!Q137</f>
        <v>-14.675473865594485</v>
      </c>
    </row>
    <row r="33" spans="1:16" x14ac:dyDescent="0.35">
      <c r="A33" s="96">
        <f>CEIC!B138</f>
        <v>-0.4287245444801624</v>
      </c>
      <c r="B33" s="96">
        <f>CEIC!C138</f>
        <v>7.8564500484966144</v>
      </c>
      <c r="C33" s="96">
        <f>CEIC!D138</f>
        <v>14.891611687087664</v>
      </c>
      <c r="D33" s="96">
        <f>CEIC!E138</f>
        <v>7.3601570166830221</v>
      </c>
      <c r="E33" s="96">
        <f>CEIC!F138</f>
        <v>8.9937237050831094</v>
      </c>
      <c r="F33" s="96">
        <f>CEIC!G138</f>
        <v>31.938146690154728</v>
      </c>
      <c r="G33" s="96">
        <f>CEIC!H138</f>
        <v>0.43779729479623208</v>
      </c>
      <c r="H33" s="96">
        <f>CEIC!I138</f>
        <v>10.854409336002913</v>
      </c>
      <c r="I33" s="96">
        <f>CEIC!J138</f>
        <v>4.3020861861530433</v>
      </c>
      <c r="J33" s="96">
        <f>CEIC!K138</f>
        <v>10.3126879134095</v>
      </c>
      <c r="K33" s="96">
        <f>CEIC!L138</f>
        <v>86.72584224329232</v>
      </c>
      <c r="L33" s="96">
        <f>CEIC!M138</f>
        <v>29.477289176831967</v>
      </c>
      <c r="M33" s="96">
        <f>CEIC!N138</f>
        <v>9.5084187783594487</v>
      </c>
      <c r="N33" s="96">
        <f>CEIC!O138</f>
        <v>26.499271047754529</v>
      </c>
      <c r="O33" s="96">
        <f>CEIC!P138</f>
        <v>1.2665421774782821</v>
      </c>
      <c r="P33" s="96">
        <f>CEIC!Q138</f>
        <v>0.62121955206800727</v>
      </c>
    </row>
    <row r="34" spans="1:16" x14ac:dyDescent="0.35">
      <c r="A34" s="96">
        <f>CEIC!B139</f>
        <v>-5.0863723608445266</v>
      </c>
      <c r="B34" s="96">
        <f>CEIC!C139</f>
        <v>4.9194991055456176</v>
      </c>
      <c r="C34" s="96">
        <f>CEIC!D139</f>
        <v>10.211267605633811</v>
      </c>
      <c r="D34" s="96">
        <f>CEIC!E139</f>
        <v>3.9675383228133376</v>
      </c>
      <c r="E34" s="96">
        <f>CEIC!F139</f>
        <v>16.761367210268755</v>
      </c>
      <c r="F34" s="96">
        <f>CEIC!G139</f>
        <v>27.407644258408748</v>
      </c>
      <c r="G34" s="96">
        <f>CEIC!H139</f>
        <v>-2.4939056246747242</v>
      </c>
      <c r="H34" s="96">
        <f>CEIC!I139</f>
        <v>10.163083888130171</v>
      </c>
      <c r="I34" s="96">
        <f>CEIC!J139</f>
        <v>7.7366686912185161</v>
      </c>
      <c r="J34" s="96">
        <f>CEIC!K139</f>
        <v>10.183792019807637</v>
      </c>
      <c r="K34" s="96">
        <f>CEIC!L139</f>
        <v>-59.507494646680946</v>
      </c>
      <c r="L34" s="96">
        <f>CEIC!M139</f>
        <v>32.895870617087567</v>
      </c>
      <c r="M34" s="96">
        <f>CEIC!N139</f>
        <v>-0.83455913667434878</v>
      </c>
      <c r="N34" s="96">
        <f>CEIC!O139</f>
        <v>-3.4084703485246846</v>
      </c>
      <c r="O34" s="96">
        <f>CEIC!P139</f>
        <v>11.14305695858264</v>
      </c>
      <c r="P34" s="96">
        <f>CEIC!Q139</f>
        <v>7.6579925650557614</v>
      </c>
    </row>
    <row r="35" spans="1:16" x14ac:dyDescent="0.35">
      <c r="A35" s="96">
        <f>CEIC!B140</f>
        <v>-3.0131826741996259</v>
      </c>
      <c r="B35" s="96">
        <f>CEIC!C140</f>
        <v>1.943462897526504</v>
      </c>
      <c r="C35" s="96">
        <f>CEIC!D140</f>
        <v>8.5514834205933781</v>
      </c>
      <c r="D35" s="96">
        <f>CEIC!E140</f>
        <v>1.7809439002671414</v>
      </c>
      <c r="E35" s="96">
        <f>CEIC!F140</f>
        <v>4.4257439991516625</v>
      </c>
      <c r="F35" s="96">
        <f>CEIC!G140</f>
        <v>24.720572799293379</v>
      </c>
      <c r="G35" s="96">
        <f>CEIC!H140</f>
        <v>-4.1194109599767845</v>
      </c>
      <c r="H35" s="96">
        <f>CEIC!I140</f>
        <v>10.134995801857976</v>
      </c>
      <c r="I35" s="96">
        <f>CEIC!J140</f>
        <v>4.3637649679460955</v>
      </c>
      <c r="J35" s="96">
        <f>CEIC!K140</f>
        <v>6.7661762861289807</v>
      </c>
      <c r="K35" s="96">
        <f>CEIC!L140</f>
        <v>32.839253769486334</v>
      </c>
      <c r="L35" s="96">
        <f>CEIC!M140</f>
        <v>5.7274354385067783</v>
      </c>
      <c r="M35" s="96">
        <f>CEIC!N140</f>
        <v>-9.2088586280312423</v>
      </c>
      <c r="N35" s="96">
        <f>CEIC!O140</f>
        <v>-11.227966636013349</v>
      </c>
      <c r="O35" s="96">
        <f>CEIC!P140</f>
        <v>2.3192360163710775</v>
      </c>
      <c r="P35" s="96">
        <f>CEIC!Q140</f>
        <v>7.1546505228398463</v>
      </c>
    </row>
    <row r="36" spans="1:16" x14ac:dyDescent="0.35">
      <c r="A36" s="96">
        <f>CEIC!B141</f>
        <v>-2.9652351738241221</v>
      </c>
      <c r="B36" s="96">
        <f>CEIC!C141</f>
        <v>3.1336405529953968</v>
      </c>
      <c r="C36" s="96">
        <f>CEIC!D141</f>
        <v>11.916110581506196</v>
      </c>
      <c r="D36" s="96">
        <f>CEIC!E141</f>
        <v>2.9990627928772282</v>
      </c>
      <c r="E36" s="96">
        <f>CEIC!F141</f>
        <v>4.1628775637508744</v>
      </c>
      <c r="F36" s="96">
        <f>CEIC!G141</f>
        <v>19.20312846786975</v>
      </c>
      <c r="G36" s="96">
        <f>CEIC!H141</f>
        <v>-7.6327850774630903</v>
      </c>
      <c r="H36" s="96">
        <f>CEIC!I141</f>
        <v>9.9260743853873556</v>
      </c>
      <c r="I36" s="96">
        <f>CEIC!J141</f>
        <v>0.70519454053181385</v>
      </c>
      <c r="J36" s="96">
        <f>CEIC!K141</f>
        <v>6.6855768195037886</v>
      </c>
      <c r="K36" s="96">
        <f>CEIC!L141</f>
        <v>-32.135523613963038</v>
      </c>
      <c r="L36" s="96">
        <f>CEIC!M141</f>
        <v>-12.222456131660742</v>
      </c>
      <c r="M36" s="96">
        <f>CEIC!N141</f>
        <v>-13.194350927139888</v>
      </c>
      <c r="N36" s="96">
        <f>CEIC!O141</f>
        <v>-14.674264635510198</v>
      </c>
      <c r="O36" s="96">
        <f>CEIC!P141</f>
        <v>7.1759787153173704</v>
      </c>
      <c r="P36" s="96">
        <f>CEIC!Q141</f>
        <v>23.645474475414971</v>
      </c>
    </row>
    <row r="37" spans="1:16" x14ac:dyDescent="0.35">
      <c r="A37" s="96">
        <f>CEIC!B142</f>
        <v>-2.8070175438596516</v>
      </c>
      <c r="B37" s="96">
        <f>CEIC!C142</f>
        <v>2.7591973244147252</v>
      </c>
      <c r="C37" s="96">
        <f>CEIC!D142</f>
        <v>7.5129533678756504</v>
      </c>
      <c r="D37" s="96">
        <f>CEIC!E142</f>
        <v>2.3628691983122336</v>
      </c>
      <c r="E37" s="96">
        <f>CEIC!F142</f>
        <v>0.22654876977152902</v>
      </c>
      <c r="F37" s="96">
        <f>CEIC!G142</f>
        <v>10.070858158989012</v>
      </c>
      <c r="G37" s="96">
        <f>CEIC!H142</f>
        <v>-6.1030754474094113</v>
      </c>
      <c r="H37" s="96">
        <f>CEIC!I142</f>
        <v>9.2973510115891411</v>
      </c>
      <c r="I37" s="96">
        <f>CEIC!J142</f>
        <v>5.6069961082844157</v>
      </c>
      <c r="J37" s="96">
        <f>CEIC!K142</f>
        <v>2.6116028609794197</v>
      </c>
      <c r="K37" s="96">
        <f>CEIC!L142</f>
        <v>-59.641119221411202</v>
      </c>
      <c r="L37" s="96">
        <f>CEIC!M142</f>
        <v>9.7870577676079318</v>
      </c>
      <c r="M37" s="96">
        <f>CEIC!N142</f>
        <v>-20.786545964326191</v>
      </c>
      <c r="N37" s="96">
        <f>CEIC!O142</f>
        <v>-14.204665189955257</v>
      </c>
      <c r="O37" s="96">
        <f>CEIC!P142</f>
        <v>-1.8856065367693273</v>
      </c>
      <c r="P37" s="96">
        <f>CEIC!Q142</f>
        <v>-7.3498233215547701</v>
      </c>
    </row>
    <row r="38" spans="1:16" x14ac:dyDescent="0.35">
      <c r="A38" s="96">
        <f>CEIC!B143</f>
        <v>-3.9529914529914412</v>
      </c>
      <c r="B38" s="96">
        <f>CEIC!C143</f>
        <v>1.3992537313432836</v>
      </c>
      <c r="C38" s="96">
        <f>CEIC!D143</f>
        <v>0.48270313757040112</v>
      </c>
      <c r="D38" s="96">
        <f>CEIC!E143</f>
        <v>0.65666041275797649</v>
      </c>
      <c r="E38" s="96">
        <f>CEIC!F143</f>
        <v>16.696241399406766</v>
      </c>
      <c r="F38" s="96">
        <f>CEIC!G143</f>
        <v>5.3066606344538565</v>
      </c>
      <c r="G38" s="96">
        <f>CEIC!H143</f>
        <v>-3.2341341770205099</v>
      </c>
      <c r="H38" s="96">
        <f>CEIC!I143</f>
        <v>9.4100638271523049</v>
      </c>
      <c r="I38" s="96">
        <f>CEIC!J143</f>
        <v>1.1637877086832014</v>
      </c>
      <c r="J38" s="96">
        <f>CEIC!K143</f>
        <v>8.3130235320621786</v>
      </c>
      <c r="K38" s="96">
        <f>CEIC!L143</f>
        <v>-15.482502651113473</v>
      </c>
      <c r="L38" s="96">
        <f>CEIC!M143</f>
        <v>31.384433962264158</v>
      </c>
      <c r="M38" s="96">
        <f>CEIC!N143</f>
        <v>-14.288339324684918</v>
      </c>
      <c r="N38" s="96">
        <f>CEIC!O143</f>
        <v>-6.395005936639361</v>
      </c>
      <c r="O38" s="96">
        <f>CEIC!P143</f>
        <v>-4.5481220657276991</v>
      </c>
      <c r="P38" s="96">
        <f>CEIC!Q143</f>
        <v>-9.1089600397120876</v>
      </c>
    </row>
    <row r="39" spans="1:16" x14ac:dyDescent="0.35">
      <c r="A39" s="96">
        <f>CEIC!B144</f>
        <v>1.5889830508474576</v>
      </c>
      <c r="B39" s="96">
        <f>CEIC!C144</f>
        <v>1.2477718360071226</v>
      </c>
      <c r="C39" s="96">
        <f>CEIC!D144</f>
        <v>6.9984447900466566</v>
      </c>
      <c r="D39" s="96">
        <f>CEIC!E144</f>
        <v>1.8018018018018018</v>
      </c>
      <c r="E39" s="96">
        <f>CEIC!F144</f>
        <v>5.1920146892213932</v>
      </c>
      <c r="F39" s="96">
        <f>CEIC!G144</f>
        <v>3.5338749821826032</v>
      </c>
      <c r="G39" s="96">
        <f>CEIC!H144</f>
        <v>-2.9527153984462235</v>
      </c>
      <c r="H39" s="96">
        <f>CEIC!I144</f>
        <v>9.3776145568994469</v>
      </c>
      <c r="I39" s="96">
        <f>CEIC!J144</f>
        <v>9.6391086415664784</v>
      </c>
      <c r="J39" s="96">
        <f>CEIC!K144</f>
        <v>7.9037671810834622</v>
      </c>
      <c r="K39" s="96">
        <f>CEIC!L144</f>
        <v>-21.925846892504662</v>
      </c>
      <c r="L39" s="96">
        <f>CEIC!M144</f>
        <v>-37.238280347933184</v>
      </c>
      <c r="M39" s="96">
        <f>CEIC!N144</f>
        <v>-19.594242816137427</v>
      </c>
      <c r="N39" s="96">
        <f>CEIC!O144</f>
        <v>-15.927495572965666</v>
      </c>
      <c r="O39" s="96">
        <f>CEIC!P144</f>
        <v>-14.698275862068966</v>
      </c>
      <c r="P39" s="96">
        <f>CEIC!Q144</f>
        <v>-21.290644076242682</v>
      </c>
    </row>
    <row r="40" spans="1:16" x14ac:dyDescent="0.35">
      <c r="A40" s="96">
        <f>CEIC!B145</f>
        <v>-1.8681318681318713</v>
      </c>
      <c r="B40" s="96">
        <f>CEIC!C145</f>
        <v>1.5315315315315341</v>
      </c>
      <c r="C40" s="96">
        <f>CEIC!D145</f>
        <v>0.61255742725881424</v>
      </c>
      <c r="D40" s="96">
        <f>CEIC!E145</f>
        <v>1.0027347310847714</v>
      </c>
      <c r="E40" s="96">
        <f>CEIC!F145</f>
        <v>-4.7151771150424802</v>
      </c>
      <c r="F40" s="96">
        <f>CEIC!G145</f>
        <v>19.776433817597248</v>
      </c>
      <c r="G40" s="96">
        <f>CEIC!H145</f>
        <v>2.7017468601796906</v>
      </c>
      <c r="H40" s="96">
        <f>CEIC!I145</f>
        <v>8.8932373984902426</v>
      </c>
      <c r="I40" s="96">
        <f>CEIC!J145</f>
        <v>2.0542678894404296</v>
      </c>
      <c r="J40" s="96">
        <f>CEIC!K145</f>
        <v>6.909153892786005</v>
      </c>
      <c r="K40" s="96">
        <f>CEIC!L145</f>
        <v>329.22690131992454</v>
      </c>
      <c r="L40" s="96">
        <f>CEIC!M145</f>
        <v>18.831715325438878</v>
      </c>
      <c r="M40" s="96">
        <f>CEIC!N145</f>
        <v>-13.896540899288729</v>
      </c>
      <c r="N40" s="96">
        <f>CEIC!O145</f>
        <v>-12.557643435812391</v>
      </c>
      <c r="O40" s="96">
        <f>CEIC!P145</f>
        <v>-1.5957446808510638</v>
      </c>
      <c r="P40" s="96">
        <f>CEIC!Q145</f>
        <v>4.5593550180706144</v>
      </c>
    </row>
    <row r="41" spans="1:16" x14ac:dyDescent="0.35">
      <c r="A41" s="96">
        <f>CEIC!B146</f>
        <v>3.5460992907801421</v>
      </c>
      <c r="B41" s="96">
        <f>CEIC!C146</f>
        <v>0.53191489361702882</v>
      </c>
      <c r="C41" s="96">
        <f>CEIC!D146</f>
        <v>4.1014168530947055</v>
      </c>
      <c r="D41" s="96">
        <f>CEIC!E146</f>
        <v>1.2681159420289778</v>
      </c>
      <c r="E41" s="96">
        <f>CEIC!F146</f>
        <v>10.687932751495762</v>
      </c>
      <c r="F41" s="96">
        <f>CEIC!G146</f>
        <v>17.476509104323146</v>
      </c>
      <c r="G41" s="96">
        <f>CEIC!H146</f>
        <v>-4.7737131134281663</v>
      </c>
      <c r="H41" s="96">
        <f>CEIC!I146</f>
        <v>9.0688990586292828</v>
      </c>
      <c r="I41" s="96">
        <f>CEIC!J146</f>
        <v>10.450875506046186</v>
      </c>
      <c r="J41" s="96">
        <f>CEIC!K146</f>
        <v>10.529664097717028</v>
      </c>
      <c r="K41" s="96">
        <f>CEIC!L146</f>
        <v>486.68848881614838</v>
      </c>
      <c r="L41" s="96">
        <f>CEIC!M146</f>
        <v>119.33657761446024</v>
      </c>
      <c r="M41" s="96">
        <f>CEIC!N146</f>
        <v>-9.8176485554378878</v>
      </c>
      <c r="N41" s="96">
        <f>CEIC!O146</f>
        <v>-9.2241557118199822</v>
      </c>
      <c r="O41" s="96">
        <f>CEIC!P146</f>
        <v>0.31474820143884891</v>
      </c>
      <c r="P41" s="96">
        <f>CEIC!Q146</f>
        <v>9.9677513925535024</v>
      </c>
    </row>
    <row r="42" spans="1:16" x14ac:dyDescent="0.35">
      <c r="A42" s="96">
        <f>CEIC!B147</f>
        <v>5.9880239520958085</v>
      </c>
      <c r="B42" s="96">
        <f>CEIC!C147</f>
        <v>3.1847133757961785</v>
      </c>
      <c r="C42" s="96">
        <f>CEIC!D147</f>
        <v>5.5597295266716795</v>
      </c>
      <c r="D42" s="96">
        <f>CEIC!E147</f>
        <v>3.7037037037037033</v>
      </c>
      <c r="E42" s="96">
        <f>CEIC!F147</f>
        <v>5.3178021648750891</v>
      </c>
      <c r="F42" s="96">
        <f>CEIC!G147</f>
        <v>15.38528235678146</v>
      </c>
      <c r="G42" s="96">
        <f>CEIC!H147</f>
        <v>-6.5550657648171615</v>
      </c>
      <c r="H42" s="96">
        <f>CEIC!I147</f>
        <v>9.067257798450596</v>
      </c>
      <c r="I42" s="96">
        <f>CEIC!J147</f>
        <v>4.1212331741207118</v>
      </c>
      <c r="J42" s="96">
        <f>CEIC!K147</f>
        <v>10.867376294591484</v>
      </c>
      <c r="K42" s="96">
        <f>CEIC!L147</f>
        <v>-95.175438596491219</v>
      </c>
      <c r="L42" s="96">
        <f>CEIC!M147</f>
        <v>-24.118160923439657</v>
      </c>
      <c r="M42" s="96">
        <f>CEIC!N147</f>
        <v>-19.543580171644521</v>
      </c>
      <c r="N42" s="96">
        <f>CEIC!O147</f>
        <v>-9.3162378549713125</v>
      </c>
      <c r="O42" s="96">
        <f>CEIC!P147</f>
        <v>10.929586668844959</v>
      </c>
      <c r="P42" s="96">
        <f>CEIC!Q147</f>
        <v>14.866262745677552</v>
      </c>
    </row>
    <row r="43" spans="1:16" x14ac:dyDescent="0.35">
      <c r="A43" s="96">
        <f>CEIC!B148</f>
        <v>7.2463768115942031</v>
      </c>
      <c r="B43" s="96">
        <f>CEIC!C148</f>
        <v>0.61565523306948366</v>
      </c>
      <c r="C43" s="96">
        <f>CEIC!D148</f>
        <v>10.446570972886757</v>
      </c>
      <c r="D43" s="96">
        <f>CEIC!E148</f>
        <v>2.1778584392014442</v>
      </c>
      <c r="E43" s="96">
        <f>CEIC!F148</f>
        <v>2.8563710296584865</v>
      </c>
      <c r="F43" s="96">
        <f>CEIC!G148</f>
        <v>5.095063193055112</v>
      </c>
      <c r="G43" s="96">
        <f>CEIC!H148</f>
        <v>-1.6898598060519003</v>
      </c>
      <c r="H43" s="96">
        <f>CEIC!I148</f>
        <v>9.2602118280543078</v>
      </c>
      <c r="I43" s="96">
        <f>CEIC!J148</f>
        <v>6.5714476511464381</v>
      </c>
      <c r="J43" s="96">
        <f>CEIC!K148</f>
        <v>10.097298980306686</v>
      </c>
      <c r="K43" s="96">
        <f>CEIC!L148</f>
        <v>755.59642669469258</v>
      </c>
      <c r="L43" s="96">
        <f>CEIC!M148</f>
        <v>-20.596457156308855</v>
      </c>
      <c r="M43" s="96">
        <f>CEIC!N148</f>
        <v>-24.297066210662731</v>
      </c>
      <c r="N43" s="96">
        <f>CEIC!O148</f>
        <v>-26.084095122353002</v>
      </c>
      <c r="O43" s="96">
        <f>CEIC!P148</f>
        <v>2.9443585780525505</v>
      </c>
      <c r="P43" s="96">
        <f>CEIC!Q148</f>
        <v>20.780693229672824</v>
      </c>
    </row>
    <row r="44" spans="1:16" x14ac:dyDescent="0.35">
      <c r="A44" s="96">
        <f>CEIC!B149</f>
        <v>12.233445566778906</v>
      </c>
      <c r="B44" s="96">
        <f>CEIC!C149</f>
        <v>8.5365853658536679</v>
      </c>
      <c r="C44" s="96">
        <f>CEIC!D149</f>
        <v>8.3013066871637289</v>
      </c>
      <c r="D44" s="96">
        <f>CEIC!E149</f>
        <v>8.9622641509433958</v>
      </c>
      <c r="E44" s="96">
        <f>CEIC!F149</f>
        <v>21.528169014084508</v>
      </c>
      <c r="F44" s="96">
        <f>CEIC!G149</f>
        <v>32.333151482087651</v>
      </c>
      <c r="G44" s="96">
        <f>CEIC!H149</f>
        <v>3.3648972232602019</v>
      </c>
      <c r="H44" s="96">
        <f>CEIC!I149</f>
        <v>8.773122240205609</v>
      </c>
      <c r="I44" s="96">
        <f>CEIC!J149</f>
        <v>2.2274154022004855</v>
      </c>
      <c r="J44" s="96">
        <f>CEIC!K149</f>
        <v>12.261232176486415</v>
      </c>
      <c r="K44" s="96">
        <f>CEIC!L149</f>
        <v>727.30471498944405</v>
      </c>
      <c r="L44" s="96">
        <f>CEIC!M149</f>
        <v>12.642900336913643</v>
      </c>
      <c r="M44" s="96">
        <f>CEIC!N149</f>
        <v>-17.204934461380383</v>
      </c>
      <c r="N44" s="96">
        <f>CEIC!O149</f>
        <v>-21.0810465495586</v>
      </c>
      <c r="O44" s="96">
        <f>CEIC!P149</f>
        <v>9.8633294911905161</v>
      </c>
      <c r="P44" s="96">
        <f>CEIC!Q149</f>
        <v>18.024234264557386</v>
      </c>
    </row>
    <row r="45" spans="1:16" x14ac:dyDescent="0.35">
      <c r="A45" s="96">
        <f>CEIC!B150</f>
        <v>5.7050592034445602</v>
      </c>
      <c r="B45" s="96">
        <f>CEIC!C150</f>
        <v>0</v>
      </c>
      <c r="C45" s="96">
        <f>CEIC!D150</f>
        <v>1.0664479081214087</v>
      </c>
      <c r="D45" s="96">
        <f>CEIC!E150</f>
        <v>0.82266910420474537</v>
      </c>
      <c r="E45" s="96">
        <f>CEIC!F150</f>
        <v>7.3396339488779123</v>
      </c>
      <c r="F45" s="96">
        <f>CEIC!G150</f>
        <v>0.54901223588727655</v>
      </c>
      <c r="G45" s="96">
        <f>CEIC!H150</f>
        <v>-1.8478501430958281</v>
      </c>
      <c r="H45" s="96">
        <f>CEIC!I150</f>
        <v>9.3700489955627724</v>
      </c>
      <c r="I45" s="96">
        <f>CEIC!J150</f>
        <v>6.5904895773595458</v>
      </c>
      <c r="J45" s="96">
        <f>CEIC!K150</f>
        <v>7.0282547469791954</v>
      </c>
      <c r="K45" s="96">
        <f>CEIC!L150</f>
        <v>-41.99438202247191</v>
      </c>
      <c r="L45" s="96">
        <f>CEIC!M150</f>
        <v>-7.5247119776399192</v>
      </c>
      <c r="M45" s="96">
        <f>CEIC!N150</f>
        <v>-26.193697574573712</v>
      </c>
      <c r="N45" s="96">
        <f>CEIC!O150</f>
        <v>-30.021861730027993</v>
      </c>
      <c r="O45" s="96">
        <f>CEIC!P150</f>
        <v>-3.6398621021406239</v>
      </c>
      <c r="P45" s="96">
        <f>CEIC!Q150</f>
        <v>-7.6198212835093422</v>
      </c>
    </row>
    <row r="46" spans="1:16" x14ac:dyDescent="0.35">
      <c r="A46" s="96">
        <f>CEIC!B151</f>
        <v>4.1456016177957471</v>
      </c>
      <c r="B46" s="96">
        <f>CEIC!C151</f>
        <v>2.898550724637686</v>
      </c>
      <c r="C46" s="96">
        <f>CEIC!D151</f>
        <v>3.434504792332266</v>
      </c>
      <c r="D46" s="96">
        <f>CEIC!E151</f>
        <v>3.1222896790980124</v>
      </c>
      <c r="E46" s="96">
        <f>CEIC!F151</f>
        <v>5.0563492576550955</v>
      </c>
      <c r="F46" s="96">
        <f>CEIC!G151</f>
        <v>4.8547824080998385</v>
      </c>
      <c r="G46" s="96">
        <f>CEIC!H151</f>
        <v>-6.3064026632084174</v>
      </c>
      <c r="H46" s="96">
        <f>CEIC!I151</f>
        <v>10.505169494663019</v>
      </c>
      <c r="I46" s="96">
        <f>CEIC!J151</f>
        <v>3.1157642146362625</v>
      </c>
      <c r="J46" s="96">
        <f>CEIC!K151</f>
        <v>13.555278987761877</v>
      </c>
      <c r="K46" s="96">
        <f>CEIC!L151</f>
        <v>251.6657852987837</v>
      </c>
      <c r="L46" s="96">
        <f>CEIC!M151</f>
        <v>-7.2728179551122203</v>
      </c>
      <c r="M46" s="96">
        <f>CEIC!N151</f>
        <v>-13.676186405156777</v>
      </c>
      <c r="N46" s="96">
        <f>CEIC!O151</f>
        <v>-3.5003324384165175</v>
      </c>
      <c r="O46" s="96">
        <f>CEIC!P151</f>
        <v>-1.8527581626232259</v>
      </c>
      <c r="P46" s="96">
        <f>CEIC!Q151</f>
        <v>-0.73204419889502759</v>
      </c>
    </row>
    <row r="47" spans="1:16" x14ac:dyDescent="0.35">
      <c r="A47" s="96">
        <f>CEIC!B152</f>
        <v>2.2330097087378613</v>
      </c>
      <c r="B47" s="96">
        <f>CEIC!C152</f>
        <v>4.0727902946273726</v>
      </c>
      <c r="C47" s="96">
        <f>CEIC!D152</f>
        <v>6.1897106109324671</v>
      </c>
      <c r="D47" s="96">
        <f>CEIC!E152</f>
        <v>4.0244969378827724</v>
      </c>
      <c r="E47" s="96">
        <f>CEIC!F152</f>
        <v>-0.62778349992021243</v>
      </c>
      <c r="F47" s="96">
        <f>CEIC!G152</f>
        <v>11.256578787805292</v>
      </c>
      <c r="G47" s="96">
        <f>CEIC!H152</f>
        <v>0.60137646897179897</v>
      </c>
      <c r="H47" s="96">
        <f>CEIC!I152</f>
        <v>10.820114716083964</v>
      </c>
      <c r="I47" s="96">
        <f>CEIC!J152</f>
        <v>6.7874727825869243</v>
      </c>
      <c r="J47" s="96">
        <f>CEIC!K152</f>
        <v>19.339408891797998</v>
      </c>
      <c r="K47" s="96">
        <f>CEIC!L152</f>
        <v>574.27856868026163</v>
      </c>
      <c r="L47" s="96">
        <f>CEIC!M152</f>
        <v>-7.5775896815799548E-2</v>
      </c>
      <c r="M47" s="96">
        <f>CEIC!N152</f>
        <v>-13.172729775788076</v>
      </c>
      <c r="N47" s="96">
        <f>CEIC!O152</f>
        <v>-10.534019474185333</v>
      </c>
      <c r="O47" s="96">
        <f>CEIC!P152</f>
        <v>-11.768421052631579</v>
      </c>
      <c r="P47" s="96">
        <f>CEIC!Q152</f>
        <v>-12.159732922444787</v>
      </c>
    </row>
    <row r="48" spans="1:16" x14ac:dyDescent="0.35">
      <c r="A48" s="96">
        <f>CEIC!B153</f>
        <v>11.275026343519482</v>
      </c>
      <c r="B48" s="96">
        <f>CEIC!C153</f>
        <v>6.2555853440571934</v>
      </c>
      <c r="C48" s="96">
        <f>CEIC!D153</f>
        <v>9.5400340715502452</v>
      </c>
      <c r="D48" s="96">
        <f>CEIC!E153</f>
        <v>7.1883530482256512</v>
      </c>
      <c r="E48" s="96">
        <f>CEIC!F153</f>
        <v>5.4334179918612371</v>
      </c>
      <c r="F48" s="96">
        <f>CEIC!G153</f>
        <v>20.007762264903022</v>
      </c>
      <c r="G48" s="96">
        <f>CEIC!H153</f>
        <v>6.9344851368104186</v>
      </c>
      <c r="H48" s="96">
        <f>CEIC!I153</f>
        <v>11.091042382535834</v>
      </c>
      <c r="I48" s="96">
        <f>CEIC!J153</f>
        <v>11.534059476456852</v>
      </c>
      <c r="J48" s="96">
        <f>CEIC!K153</f>
        <v>18.818362332985561</v>
      </c>
      <c r="K48" s="96">
        <f>CEIC!L153</f>
        <v>-44.650961746271875</v>
      </c>
      <c r="L48" s="96">
        <f>CEIC!M153</f>
        <v>2.4970726408306554</v>
      </c>
      <c r="M48" s="96">
        <f>CEIC!N153</f>
        <v>-5.2813430322218036</v>
      </c>
      <c r="N48" s="96">
        <f>CEIC!O153</f>
        <v>-4.5478882936236786</v>
      </c>
      <c r="O48" s="96">
        <f>CEIC!P153</f>
        <v>-12.55408184977658</v>
      </c>
      <c r="P48" s="96">
        <f>CEIC!Q153</f>
        <v>-8.9539007092198588</v>
      </c>
    </row>
    <row r="49" spans="1:16" x14ac:dyDescent="0.35">
      <c r="A49" s="96">
        <f>CEIC!B154</f>
        <v>4.6931407942238295</v>
      </c>
      <c r="B49" s="96">
        <f>CEIC!C154</f>
        <v>4.5565500406834776</v>
      </c>
      <c r="C49" s="96">
        <f>CEIC!D154</f>
        <v>11.887550200803222</v>
      </c>
      <c r="D49" s="96">
        <f>CEIC!E154</f>
        <v>5.193734542456717</v>
      </c>
      <c r="E49" s="96">
        <f>CEIC!F154</f>
        <v>9.227091524309218</v>
      </c>
      <c r="F49" s="96">
        <f>CEIC!G154</f>
        <v>16.404060503671889</v>
      </c>
      <c r="G49" s="96">
        <f>CEIC!H154</f>
        <v>8.9322693817419392</v>
      </c>
      <c r="H49" s="96">
        <f>CEIC!I154</f>
        <v>10.634286853913721</v>
      </c>
      <c r="I49" s="96">
        <f>CEIC!J154</f>
        <v>10.96517333786827</v>
      </c>
      <c r="J49" s="96">
        <f>CEIC!K154</f>
        <v>20.724281593846811</v>
      </c>
      <c r="K49" s="96">
        <f>CEIC!L154</f>
        <v>73.6623963828184</v>
      </c>
      <c r="L49" s="96">
        <f>CEIC!M154</f>
        <v>23.73059508408797</v>
      </c>
      <c r="M49" s="96">
        <f>CEIC!N154</f>
        <v>-4.6701637886893463</v>
      </c>
      <c r="N49" s="96">
        <f>CEIC!O154</f>
        <v>-22.914853663166674</v>
      </c>
      <c r="O49" s="96">
        <f>CEIC!P154</f>
        <v>-8.214107765677273</v>
      </c>
      <c r="P49" s="96">
        <f>CEIC!Q154</f>
        <v>0.49580472921434016</v>
      </c>
    </row>
    <row r="50" spans="1:16" x14ac:dyDescent="0.35">
      <c r="A50" s="96">
        <f>CEIC!B155</f>
        <v>6.6740823136818683</v>
      </c>
      <c r="B50" s="96">
        <f>CEIC!C155</f>
        <v>4.8758049678012849</v>
      </c>
      <c r="C50" s="96">
        <f>CEIC!D155</f>
        <v>14.411529223378702</v>
      </c>
      <c r="D50" s="96">
        <f>CEIC!E155</f>
        <v>5.9645852749301076</v>
      </c>
      <c r="E50" s="96">
        <f>CEIC!F155</f>
        <v>10.204423904738832</v>
      </c>
      <c r="F50" s="96">
        <f>CEIC!G155</f>
        <v>36.757743716135813</v>
      </c>
      <c r="G50" s="96">
        <f>CEIC!H155</f>
        <v>11.009536243401261</v>
      </c>
      <c r="H50" s="96">
        <f>CEIC!I155</f>
        <v>9.9849729544268175</v>
      </c>
      <c r="I50" s="96">
        <f>CEIC!J155</f>
        <v>9.3163894074611626</v>
      </c>
      <c r="J50" s="96">
        <f>CEIC!K155</f>
        <v>14.805430548727452</v>
      </c>
      <c r="K50" s="96">
        <f>CEIC!L155</f>
        <v>97.020075282308653</v>
      </c>
      <c r="L50" s="96">
        <f>CEIC!M155</f>
        <v>12.458039384637477</v>
      </c>
      <c r="M50" s="96">
        <f>CEIC!N155</f>
        <v>-5.7538471029212008</v>
      </c>
      <c r="N50" s="96">
        <f>CEIC!O155</f>
        <v>-23.330775644715949</v>
      </c>
      <c r="O50" s="96">
        <f>CEIC!P155</f>
        <v>-0.79926221948970178</v>
      </c>
      <c r="P50" s="96">
        <f>CEIC!Q155</f>
        <v>-1.9251774986346257</v>
      </c>
    </row>
    <row r="51" spans="1:16" x14ac:dyDescent="0.35">
      <c r="A51" s="96">
        <f>CEIC!B156</f>
        <v>5.7351407716371217</v>
      </c>
      <c r="B51" s="96">
        <f>CEIC!C156</f>
        <v>7.7464788732394467</v>
      </c>
      <c r="C51" s="96">
        <f>CEIC!D156</f>
        <v>6.1046511627907023</v>
      </c>
      <c r="D51" s="96">
        <f>CEIC!E156</f>
        <v>7.3451327433628295</v>
      </c>
      <c r="E51" s="96">
        <f>CEIC!F156</f>
        <v>5.1634108296813492</v>
      </c>
      <c r="F51" s="96">
        <f>CEIC!G156</f>
        <v>26.698949441891006</v>
      </c>
      <c r="G51" s="96">
        <f>CEIC!H156</f>
        <v>2.4611034252622654</v>
      </c>
      <c r="H51" s="96">
        <f>CEIC!I156</f>
        <v>9.4101406938715773</v>
      </c>
      <c r="I51" s="96">
        <f>CEIC!J156</f>
        <v>3.4512786617739066</v>
      </c>
      <c r="J51" s="96">
        <f>CEIC!K156</f>
        <v>15.110176560544975</v>
      </c>
      <c r="K51" s="96">
        <f>CEIC!L156</f>
        <v>106.11547659719851</v>
      </c>
      <c r="L51" s="96">
        <f>CEIC!M156</f>
        <v>30.016710871264962</v>
      </c>
      <c r="M51" s="96">
        <f>CEIC!N156</f>
        <v>-0.54175287230180702</v>
      </c>
      <c r="N51" s="96">
        <f>CEIC!O156</f>
        <v>-13.860641716144992</v>
      </c>
      <c r="O51" s="96">
        <f>CEIC!P156</f>
        <v>13.356914266464544</v>
      </c>
      <c r="P51" s="96">
        <f>CEIC!Q156</f>
        <v>25.387780943336498</v>
      </c>
    </row>
    <row r="52" spans="1:16" x14ac:dyDescent="0.35">
      <c r="A52" s="96">
        <f>CEIC!B157</f>
        <v>10.190369540873471</v>
      </c>
      <c r="B52" s="96">
        <f>CEIC!C157</f>
        <v>7.4534161490683148</v>
      </c>
      <c r="C52" s="96">
        <f>CEIC!D157</f>
        <v>9.81735159817352</v>
      </c>
      <c r="D52" s="96">
        <f>CEIC!E157</f>
        <v>8.0324909747292477</v>
      </c>
      <c r="E52" s="96">
        <f>CEIC!F157</f>
        <v>7.5512493546521329</v>
      </c>
      <c r="F52" s="96">
        <f>CEIC!G157</f>
        <v>17.484302147181872</v>
      </c>
      <c r="G52" s="96">
        <f>CEIC!H157</f>
        <v>3.2567360982840574</v>
      </c>
      <c r="H52" s="96">
        <f>CEIC!I157</f>
        <v>8.9734620887081551</v>
      </c>
      <c r="I52" s="96">
        <f>CEIC!J157</f>
        <v>6.7593653445654365</v>
      </c>
      <c r="J52" s="96">
        <f>CEIC!K157</f>
        <v>7.3569438143995853</v>
      </c>
      <c r="K52" s="96">
        <f>CEIC!L157</f>
        <v>74.227558939815495</v>
      </c>
      <c r="L52" s="96">
        <f>CEIC!M157</f>
        <v>43.57506234413966</v>
      </c>
      <c r="M52" s="96">
        <f>CEIC!N157</f>
        <v>1.4865841858749635</v>
      </c>
      <c r="N52" s="96">
        <f>CEIC!O157</f>
        <v>-7.8101215916174498</v>
      </c>
      <c r="O52" s="96">
        <f>CEIC!P157</f>
        <v>4.3634939287113195</v>
      </c>
      <c r="P52" s="96">
        <f>CEIC!Q157</f>
        <v>11.526189843126829</v>
      </c>
    </row>
    <row r="53" spans="1:16" x14ac:dyDescent="0.35">
      <c r="A53" s="96">
        <f>CEIC!B158</f>
        <v>0.91324200913243303</v>
      </c>
      <c r="B53" s="96">
        <f>CEIC!C158</f>
        <v>5.2910052910052912</v>
      </c>
      <c r="C53" s="96">
        <f>CEIC!D158</f>
        <v>2.0773638968481416</v>
      </c>
      <c r="D53" s="96">
        <f>CEIC!E158</f>
        <v>4.4722719141323797</v>
      </c>
      <c r="E53" s="96">
        <f>CEIC!F158</f>
        <v>13.90473019403926</v>
      </c>
      <c r="F53" s="96">
        <f>CEIC!G158</f>
        <v>15.217647289712289</v>
      </c>
      <c r="G53" s="96">
        <f>CEIC!H158</f>
        <v>5.4445762405637037</v>
      </c>
      <c r="H53" s="96">
        <f>CEIC!I158</f>
        <v>9.1671034152573885</v>
      </c>
      <c r="I53" s="96">
        <f>CEIC!J158</f>
        <v>16.792477754276064</v>
      </c>
      <c r="J53" s="96">
        <f>CEIC!K158</f>
        <v>2.0539722738410435</v>
      </c>
      <c r="K53" s="96">
        <f>CEIC!L158</f>
        <v>-82.332155477031804</v>
      </c>
      <c r="L53" s="96">
        <f>CEIC!M158</f>
        <v>-17.689834729454379</v>
      </c>
      <c r="M53" s="96">
        <f>CEIC!N158</f>
        <v>-6.824965657983725</v>
      </c>
      <c r="N53" s="96">
        <f>CEIC!O158</f>
        <v>-19.429253692645119</v>
      </c>
      <c r="O53" s="96">
        <f>CEIC!P158</f>
        <v>-4.5644703421485131</v>
      </c>
      <c r="P53" s="96">
        <f>CEIC!Q158</f>
        <v>-1.2396694214876034</v>
      </c>
    </row>
    <row r="54" spans="1:16" x14ac:dyDescent="0.35">
      <c r="A54" s="96">
        <f>CEIC!B159</f>
        <v>-4.2937853107344601</v>
      </c>
      <c r="B54" s="96">
        <f>CEIC!C159</f>
        <v>5.4673721340387909</v>
      </c>
      <c r="C54" s="96">
        <f>CEIC!D159</f>
        <v>2.1352313167259789</v>
      </c>
      <c r="D54" s="96">
        <f>CEIC!E159</f>
        <v>4.0178571428571432</v>
      </c>
      <c r="E54" s="96">
        <f>CEIC!F159</f>
        <v>18.834729789322445</v>
      </c>
      <c r="F54" s="96">
        <f>CEIC!G159</f>
        <v>30.727492938571093</v>
      </c>
      <c r="G54" s="96">
        <f>CEIC!H159</f>
        <v>12.475362872421696</v>
      </c>
      <c r="H54" s="96">
        <f>CEIC!I159</f>
        <v>9.0305430044418422</v>
      </c>
      <c r="I54" s="96">
        <f>CEIC!J159</f>
        <v>8.7798050971011445</v>
      </c>
      <c r="J54" s="96">
        <f>CEIC!K159</f>
        <v>2.4472915990917934</v>
      </c>
      <c r="K54" s="96">
        <f>CEIC!L159</f>
        <v>321.34637514384349</v>
      </c>
      <c r="L54" s="96">
        <f>CEIC!M159</f>
        <v>1.6340672851234972</v>
      </c>
      <c r="M54" s="96">
        <f>CEIC!N159</f>
        <v>6.6765472827327643E-2</v>
      </c>
      <c r="N54" s="96">
        <f>CEIC!O159</f>
        <v>-13.767780149279233</v>
      </c>
      <c r="O54" s="96">
        <f>CEIC!P159</f>
        <v>-1.4653902798232694</v>
      </c>
      <c r="P54" s="96">
        <f>CEIC!Q159</f>
        <v>3.6150778335263087</v>
      </c>
    </row>
    <row r="55" spans="1:16" x14ac:dyDescent="0.35">
      <c r="A55" s="96">
        <f>CEIC!B160</f>
        <v>-1.2387387387387323</v>
      </c>
      <c r="B55" s="96">
        <f>CEIC!C160</f>
        <v>5.7692307692307638</v>
      </c>
      <c r="C55" s="96">
        <f>CEIC!D160</f>
        <v>5.126353790613714</v>
      </c>
      <c r="D55" s="96">
        <f>CEIC!E160</f>
        <v>4.9733570159857985</v>
      </c>
      <c r="E55" s="96">
        <f>CEIC!F160</f>
        <v>20.740776578245303</v>
      </c>
      <c r="F55" s="96">
        <f>CEIC!G160</f>
        <v>33.827851148957265</v>
      </c>
      <c r="G55" s="96">
        <f>CEIC!H160</f>
        <v>9.8073994881264781</v>
      </c>
      <c r="H55" s="96">
        <f>CEIC!I160</f>
        <v>11.753663545589779</v>
      </c>
      <c r="I55" s="96">
        <f>CEIC!J160</f>
        <v>12.085698488757833</v>
      </c>
      <c r="J55" s="96">
        <f>CEIC!K160</f>
        <v>0.44399824663112797</v>
      </c>
      <c r="K55" s="96">
        <f>CEIC!L160</f>
        <v>-63.769807148998893</v>
      </c>
      <c r="L55" s="96">
        <f>CEIC!M160</f>
        <v>33.147732957809104</v>
      </c>
      <c r="M55" s="96">
        <f>CEIC!N160</f>
        <v>4.1094815947690275</v>
      </c>
      <c r="N55" s="96">
        <f>CEIC!O160</f>
        <v>-0.61169087882882955</v>
      </c>
      <c r="O55" s="96">
        <f>CEIC!P160</f>
        <v>3.39313865325426</v>
      </c>
      <c r="P55" s="96">
        <f>CEIC!Q160</f>
        <v>11.358455142818828</v>
      </c>
    </row>
    <row r="56" spans="1:16" x14ac:dyDescent="0.35">
      <c r="A56" s="96">
        <f>CEIC!B161</f>
        <v>1</v>
      </c>
      <c r="B56" s="96">
        <f>CEIC!C161</f>
        <v>4.8401037165082057</v>
      </c>
      <c r="C56" s="96">
        <f>CEIC!D161</f>
        <v>2.9808374733853715</v>
      </c>
      <c r="D56" s="96">
        <f>CEIC!E161</f>
        <v>4.1558441558441528</v>
      </c>
      <c r="E56" s="96">
        <f>CEIC!F161</f>
        <v>6.2095320586916678</v>
      </c>
      <c r="F56" s="96">
        <f>CEIC!G161</f>
        <v>8.7189776006596116</v>
      </c>
      <c r="G56" s="96">
        <f>CEIC!H161</f>
        <v>5.5049768180786565</v>
      </c>
      <c r="H56" s="96">
        <f>CEIC!I161</f>
        <v>8.446558571161205</v>
      </c>
      <c r="I56" s="96">
        <f>CEIC!J161</f>
        <v>8.5592270293844734</v>
      </c>
      <c r="J56" s="96">
        <f>CEIC!K161</f>
        <v>13.526750943622313</v>
      </c>
      <c r="K56" s="96">
        <f>CEIC!L161</f>
        <v>-80.375978223885667</v>
      </c>
      <c r="L56" s="96">
        <f>CEIC!M161</f>
        <v>52.74749153192306</v>
      </c>
      <c r="M56" s="96">
        <f>CEIC!N161</f>
        <v>8.8762768214375765</v>
      </c>
      <c r="N56" s="96">
        <f>CEIC!O161</f>
        <v>10.744599803086491</v>
      </c>
      <c r="O56" s="96">
        <f>CEIC!P161</f>
        <v>-1.7311151079136691</v>
      </c>
      <c r="P56" s="96">
        <f>CEIC!Q161</f>
        <v>9.5109083131327523</v>
      </c>
    </row>
    <row r="57" spans="1:16" x14ac:dyDescent="0.35">
      <c r="A57" s="96">
        <f>CEIC!B162</f>
        <v>8.146639511201629</v>
      </c>
      <c r="B57" s="96">
        <f>CEIC!C162</f>
        <v>4.0467625899280577</v>
      </c>
      <c r="C57" s="96">
        <f>CEIC!D162</f>
        <v>9.4967532467532489</v>
      </c>
      <c r="D57" s="96">
        <f>CEIC!E162</f>
        <v>5.0770625566636518</v>
      </c>
      <c r="E57" s="96">
        <f>CEIC!F162</f>
        <v>5.8178930467560663</v>
      </c>
      <c r="F57" s="96">
        <f>CEIC!G162</f>
        <v>-0.21452283649524814</v>
      </c>
      <c r="G57" s="96">
        <f>CEIC!H162</f>
        <v>-9.2469349302308927</v>
      </c>
      <c r="H57" s="96">
        <f>CEIC!I162</f>
        <v>5.8495796408673844</v>
      </c>
      <c r="I57" s="96">
        <f>CEIC!J162</f>
        <v>7.6393442221124648</v>
      </c>
      <c r="J57" s="96">
        <f>CEIC!K162</f>
        <v>-7.1371576999473705</v>
      </c>
      <c r="K57" s="96">
        <f>CEIC!L162</f>
        <v>16.334512944682444</v>
      </c>
      <c r="L57" s="96">
        <f>CEIC!M162</f>
        <v>15.855276737534286</v>
      </c>
      <c r="M57" s="96">
        <f>CEIC!N162</f>
        <v>2.5834200292088756</v>
      </c>
      <c r="N57" s="96">
        <f>CEIC!O162</f>
        <v>11.926050132696956</v>
      </c>
      <c r="O57" s="96">
        <f>CEIC!P162</f>
        <v>10.974290706381563</v>
      </c>
      <c r="P57" s="96">
        <f>CEIC!Q162</f>
        <v>46.377066479071402</v>
      </c>
    </row>
    <row r="58" spans="1:16" x14ac:dyDescent="0.35">
      <c r="A58" s="96">
        <f>CEIC!B163</f>
        <v>10.776699029126208</v>
      </c>
      <c r="B58" s="96">
        <f>CEIC!C163</f>
        <v>0.57995028997514741</v>
      </c>
      <c r="C58" s="96">
        <f>CEIC!D163</f>
        <v>6.4092664092664178</v>
      </c>
      <c r="D58" s="96">
        <f>CEIC!E163</f>
        <v>2.3549201009251446</v>
      </c>
      <c r="E58" s="96">
        <f>CEIC!F163</f>
        <v>4.3121690408551867</v>
      </c>
      <c r="F58" s="96">
        <f>CEIC!G163</f>
        <v>-23.800129585037762</v>
      </c>
      <c r="G58" s="96">
        <f>CEIC!H163</f>
        <v>-19.927555321390937</v>
      </c>
      <c r="H58" s="96">
        <f>CEIC!I163</f>
        <v>4.4998742936747052</v>
      </c>
      <c r="I58" s="96">
        <f>CEIC!J163</f>
        <v>11.904159312299569</v>
      </c>
      <c r="J58" s="96">
        <f>CEIC!K163</f>
        <v>-5.6763174719152429</v>
      </c>
      <c r="K58" s="96">
        <f>CEIC!L163</f>
        <v>56.857142857142847</v>
      </c>
      <c r="L58" s="96">
        <f>CEIC!M163</f>
        <v>-8.0003012080594686</v>
      </c>
      <c r="M58" s="96">
        <f>CEIC!N163</f>
        <v>6.4759061758652594</v>
      </c>
      <c r="N58" s="96">
        <f>CEIC!O163</f>
        <v>1.4839647144494108</v>
      </c>
      <c r="O58" s="96">
        <f>CEIC!P163</f>
        <v>-1.6669041173956405</v>
      </c>
      <c r="P58" s="96">
        <f>CEIC!Q163</f>
        <v>15.402810630304717</v>
      </c>
    </row>
    <row r="59" spans="1:16" x14ac:dyDescent="0.35">
      <c r="A59" s="96">
        <f>CEIC!B164</f>
        <v>8.6419753086419835</v>
      </c>
      <c r="B59" s="96">
        <f>CEIC!C164</f>
        <v>2.4979184013322233</v>
      </c>
      <c r="C59" s="96">
        <f>CEIC!D164</f>
        <v>5.1476154428463374</v>
      </c>
      <c r="D59" s="96">
        <f>CEIC!E164</f>
        <v>3.5323801513877111</v>
      </c>
      <c r="E59" s="96">
        <f>CEIC!F164</f>
        <v>14.608705807643037</v>
      </c>
      <c r="F59" s="96">
        <f>CEIC!G164</f>
        <v>-14.217543523092418</v>
      </c>
      <c r="G59" s="96">
        <f>CEIC!H164</f>
        <v>-6.8661309331657501</v>
      </c>
      <c r="H59" s="96">
        <f>CEIC!I164</f>
        <v>4.3922407264880956</v>
      </c>
      <c r="I59" s="96">
        <f>CEIC!J164</f>
        <v>14.158830975225362</v>
      </c>
      <c r="J59" s="96">
        <f>CEIC!K164</f>
        <v>-2.3261046887745054</v>
      </c>
      <c r="K59" s="96">
        <f>CEIC!L164</f>
        <v>-92.861422579816832</v>
      </c>
      <c r="L59" s="96">
        <f>CEIC!M164</f>
        <v>33.031075542934587</v>
      </c>
      <c r="M59" s="96">
        <f>CEIC!N164</f>
        <v>5.4591719589893106</v>
      </c>
      <c r="N59" s="96">
        <f>CEIC!O164</f>
        <v>11.759669370123005</v>
      </c>
      <c r="O59" s="96">
        <f>CEIC!P164</f>
        <v>7.9296906068559618</v>
      </c>
      <c r="P59" s="96">
        <f>CEIC!Q164</f>
        <v>22.920625639526385</v>
      </c>
    </row>
    <row r="60" spans="1:16" x14ac:dyDescent="0.35">
      <c r="A60" s="96">
        <f>CEIC!B165</f>
        <v>4.6401515151515209</v>
      </c>
      <c r="B60" s="96">
        <f>CEIC!C165</f>
        <v>0.67283431455003961</v>
      </c>
      <c r="C60" s="96">
        <f>CEIC!D165</f>
        <v>1.2441679626749569</v>
      </c>
      <c r="D60" s="96">
        <f>CEIC!E165</f>
        <v>1.1884550084889691</v>
      </c>
      <c r="E60" s="96">
        <f>CEIC!F165</f>
        <v>8.3174509756957153</v>
      </c>
      <c r="F60" s="96">
        <f>CEIC!G165</f>
        <v>3.3120788063667432</v>
      </c>
      <c r="G60" s="96">
        <f>CEIC!H165</f>
        <v>0.53619650370772054</v>
      </c>
      <c r="H60" s="96">
        <f>CEIC!I165</f>
        <v>4.2022375150254954</v>
      </c>
      <c r="I60" s="96">
        <f>CEIC!J165</f>
        <v>9.6895315876161376</v>
      </c>
      <c r="J60" s="96">
        <f>CEIC!K165</f>
        <v>5.735812715092977</v>
      </c>
      <c r="K60" s="96">
        <f>CEIC!L165</f>
        <v>153.80710659898477</v>
      </c>
      <c r="L60" s="96">
        <f>CEIC!M165</f>
        <v>21.9660578365656</v>
      </c>
      <c r="M60" s="96">
        <f>CEIC!N165</f>
        <v>16.978290024020737</v>
      </c>
      <c r="N60" s="96">
        <f>CEIC!O165</f>
        <v>24.907772132641206</v>
      </c>
      <c r="O60" s="96">
        <f>CEIC!P165</f>
        <v>5.9291102279179171</v>
      </c>
      <c r="P60" s="96">
        <f>CEIC!Q165</f>
        <v>0.63986646265127278</v>
      </c>
    </row>
    <row r="61" spans="1:16" x14ac:dyDescent="0.35">
      <c r="A61" s="96">
        <f>CEIC!B166</f>
        <v>10.086206896551726</v>
      </c>
      <c r="B61" s="96">
        <f>CEIC!C166</f>
        <v>3.2684824902723646</v>
      </c>
      <c r="C61" s="96">
        <f>CEIC!D166</f>
        <v>6.1737257717157172</v>
      </c>
      <c r="D61" s="96">
        <f>CEIC!E166</f>
        <v>4.388714733542316</v>
      </c>
      <c r="E61" s="96">
        <f>CEIC!F166</f>
        <v>11.080487881353275</v>
      </c>
      <c r="F61" s="96">
        <f>CEIC!G166</f>
        <v>8.0278334898914263</v>
      </c>
      <c r="G61" s="96">
        <f>CEIC!H166</f>
        <v>-4.0281056056284119E-2</v>
      </c>
      <c r="H61" s="96">
        <f>CEIC!I166</f>
        <v>7.9817052221345381</v>
      </c>
      <c r="I61" s="96">
        <f>CEIC!J166</f>
        <v>9.4955302574319589</v>
      </c>
      <c r="J61" s="96">
        <f>CEIC!K166</f>
        <v>6.7405539332802409</v>
      </c>
      <c r="K61" s="96">
        <f>CEIC!L166</f>
        <v>26.318073334779779</v>
      </c>
      <c r="L61" s="96">
        <f>CEIC!M166</f>
        <v>-43.342990118132249</v>
      </c>
      <c r="M61" s="96">
        <f>CEIC!N166</f>
        <v>26.104762777443135</v>
      </c>
      <c r="N61" s="96">
        <f>CEIC!O166</f>
        <v>46.269722976843063</v>
      </c>
      <c r="O61" s="96">
        <f>CEIC!P166</f>
        <v>9.9573478092283825</v>
      </c>
      <c r="P61" s="96">
        <f>CEIC!Q166</f>
        <v>4.5793801391524349</v>
      </c>
    </row>
    <row r="62" spans="1:16" x14ac:dyDescent="0.35">
      <c r="A62" s="96">
        <f>CEIC!B167</f>
        <v>3.0239833159541099</v>
      </c>
      <c r="B62" s="96">
        <f>CEIC!C167</f>
        <v>2.8947368421052606</v>
      </c>
      <c r="C62" s="96">
        <f>CEIC!D167</f>
        <v>5.388383484954506</v>
      </c>
      <c r="D62" s="96">
        <f>CEIC!E167</f>
        <v>3.1662269129287548</v>
      </c>
      <c r="E62" s="96">
        <f>CEIC!F167</f>
        <v>14.381710884526285</v>
      </c>
      <c r="F62" s="96">
        <f>CEIC!G167</f>
        <v>25.462692181302998</v>
      </c>
      <c r="G62" s="96">
        <f>CEIC!H167</f>
        <v>5.6517296421574015</v>
      </c>
      <c r="H62" s="96">
        <f>CEIC!I167</f>
        <v>4.6204450424300232</v>
      </c>
      <c r="I62" s="96">
        <f>CEIC!J167</f>
        <v>21.265903608759402</v>
      </c>
      <c r="J62" s="96">
        <f>CEIC!K167</f>
        <v>-24.985176889123132</v>
      </c>
      <c r="K62" s="96">
        <f>CEIC!L167</f>
        <v>1.2896035663110927</v>
      </c>
      <c r="L62" s="96">
        <f>CEIC!M167</f>
        <v>54.869347295161774</v>
      </c>
      <c r="M62" s="96">
        <f>CEIC!N167</f>
        <v>17.808837941827143</v>
      </c>
      <c r="N62" s="96">
        <f>CEIC!O167</f>
        <v>51.171248372279251</v>
      </c>
      <c r="O62" s="96">
        <f>CEIC!P167</f>
        <v>-3.0988534242330338E-2</v>
      </c>
      <c r="P62" s="96">
        <f>CEIC!Q167</f>
        <v>0.54294862870666849</v>
      </c>
    </row>
    <row r="63" spans="1:16" x14ac:dyDescent="0.35">
      <c r="A63" s="96">
        <f>CEIC!B168</f>
        <v>0.29585798816567765</v>
      </c>
      <c r="B63" s="96">
        <f>CEIC!C168</f>
        <v>2.614379084967311</v>
      </c>
      <c r="C63" s="96">
        <f>CEIC!D168</f>
        <v>8.2876712328767095</v>
      </c>
      <c r="D63" s="96">
        <f>CEIC!E168</f>
        <v>2.8854080791426218</v>
      </c>
      <c r="E63" s="96">
        <f>CEIC!F168</f>
        <v>9.2731041838093251</v>
      </c>
      <c r="F63" s="96">
        <f>CEIC!G168</f>
        <v>21.919477083755616</v>
      </c>
      <c r="G63" s="96">
        <f>CEIC!H168</f>
        <v>7.6780330176877438</v>
      </c>
      <c r="H63" s="96">
        <f>CEIC!I168</f>
        <v>4.4530672579453068</v>
      </c>
      <c r="I63" s="96">
        <f>CEIC!J168</f>
        <v>17.999643578922623</v>
      </c>
      <c r="J63" s="96">
        <f>CEIC!K168</f>
        <v>-9.2800314014402385</v>
      </c>
      <c r="K63" s="96">
        <f>CEIC!L168</f>
        <v>51.135421846510852</v>
      </c>
      <c r="L63" s="96">
        <f>CEIC!M168</f>
        <v>69.131901044737404</v>
      </c>
      <c r="M63" s="96">
        <f>CEIC!N168</f>
        <v>6.8728751004437258</v>
      </c>
      <c r="N63" s="96">
        <f>CEIC!O168</f>
        <v>35.326405383217804</v>
      </c>
      <c r="O63" s="96">
        <f>CEIC!P168</f>
        <v>-0.22288261515601782</v>
      </c>
      <c r="P63" s="96">
        <f>CEIC!Q168</f>
        <v>-3.8752840191870739</v>
      </c>
    </row>
    <row r="64" spans="1:16" x14ac:dyDescent="0.35">
      <c r="A64" s="96">
        <f>CEIC!B169</f>
        <v>0.10162601626015683</v>
      </c>
      <c r="B64" s="96">
        <f>CEIC!C169</f>
        <v>-0.66061106523534041</v>
      </c>
      <c r="C64" s="96">
        <f>CEIC!D169</f>
        <v>2.1483021483021441</v>
      </c>
      <c r="D64" s="96">
        <f>CEIC!E169</f>
        <v>-0.33416875522139156</v>
      </c>
      <c r="E64" s="96">
        <f>CEIC!F169</f>
        <v>-5.6885363054290314</v>
      </c>
      <c r="F64" s="96">
        <f>CEIC!G169</f>
        <v>10.863236483860899</v>
      </c>
      <c r="G64" s="96">
        <f>CEIC!H169</f>
        <v>2.4576297087340238</v>
      </c>
      <c r="H64" s="96">
        <f>CEIC!I169</f>
        <v>5.3199280927953918</v>
      </c>
      <c r="I64" s="96">
        <f>CEIC!J169</f>
        <v>21.29871364530543</v>
      </c>
      <c r="J64" s="96">
        <f>CEIC!K169</f>
        <v>-4.18924017203652</v>
      </c>
      <c r="K64" s="96">
        <f>CEIC!L169</f>
        <v>-55.547150781643971</v>
      </c>
      <c r="L64" s="96">
        <f>CEIC!M169</f>
        <v>-22.52212819764614</v>
      </c>
      <c r="M64" s="96">
        <f>CEIC!N169</f>
        <v>1.5760696797485017</v>
      </c>
      <c r="N64" s="96">
        <f>CEIC!O169</f>
        <v>19.853184290854518</v>
      </c>
      <c r="O64" s="96">
        <f>CEIC!P169</f>
        <v>0.49542110794175048</v>
      </c>
      <c r="P64" s="96">
        <f>CEIC!Q169</f>
        <v>-11.109786625342711</v>
      </c>
    </row>
    <row r="65" spans="1:16" x14ac:dyDescent="0.35">
      <c r="A65" s="96">
        <f>CEIC!B170</f>
        <v>4.5248868778280542</v>
      </c>
      <c r="B65" s="96">
        <f>CEIC!C170</f>
        <v>-8.3752093802352198E-2</v>
      </c>
      <c r="C65" s="96">
        <f>CEIC!D170</f>
        <v>6.59649122807018</v>
      </c>
      <c r="D65" s="96">
        <f>CEIC!E170</f>
        <v>1.0273972602739752</v>
      </c>
      <c r="E65" s="96">
        <f>CEIC!F170</f>
        <v>13.24910050409088</v>
      </c>
      <c r="F65" s="96">
        <f>CEIC!G170</f>
        <v>12.822216165883127</v>
      </c>
      <c r="G65" s="96">
        <f>CEIC!H170</f>
        <v>15.082003546099291</v>
      </c>
      <c r="H65" s="96">
        <f>CEIC!I170</f>
        <v>5.3664651390140943</v>
      </c>
      <c r="I65" s="96">
        <f>CEIC!J170</f>
        <v>6.1969055671991224</v>
      </c>
      <c r="J65" s="96">
        <f>CEIC!K170</f>
        <v>5.6866157465596698</v>
      </c>
      <c r="K65" s="96">
        <f>CEIC!L170</f>
        <v>24.315789473684202</v>
      </c>
      <c r="L65" s="96">
        <f>CEIC!M170</f>
        <v>13.825351244897742</v>
      </c>
      <c r="M65" s="96">
        <f>CEIC!N170</f>
        <v>2.7676334662777133</v>
      </c>
      <c r="N65" s="96">
        <f>CEIC!O170</f>
        <v>16.753974000480241</v>
      </c>
      <c r="O65" s="96">
        <f>CEIC!P170</f>
        <v>3.1545988258317026</v>
      </c>
      <c r="P65" s="96">
        <f>CEIC!Q170</f>
        <v>-1.0122823592927521</v>
      </c>
    </row>
    <row r="66" spans="1:16" x14ac:dyDescent="0.35">
      <c r="A66" s="96">
        <f>CEIC!B171</f>
        <v>9.3270365997638613</v>
      </c>
      <c r="B66" s="96">
        <f>CEIC!C171</f>
        <v>3.7625418060200673</v>
      </c>
      <c r="C66" s="96">
        <f>CEIC!D171</f>
        <v>8.2926829268292721</v>
      </c>
      <c r="D66" s="96">
        <f>CEIC!E171</f>
        <v>4.8068669527896946</v>
      </c>
      <c r="E66" s="96">
        <f>CEIC!F171</f>
        <v>5.0974265971168551</v>
      </c>
      <c r="F66" s="96">
        <f>CEIC!G171</f>
        <v>19.434408533070041</v>
      </c>
      <c r="G66" s="96">
        <f>CEIC!H171</f>
        <v>13.672801615157212</v>
      </c>
      <c r="H66" s="96">
        <f>CEIC!I171</f>
        <v>5.6132094450268921</v>
      </c>
      <c r="I66" s="96">
        <f>CEIC!J171</f>
        <v>10.277084729440233</v>
      </c>
      <c r="J66" s="96">
        <f>CEIC!K171</f>
        <v>14.996279820798176</v>
      </c>
      <c r="K66" s="96">
        <f>CEIC!L171</f>
        <v>-53.789430561245389</v>
      </c>
      <c r="L66" s="96">
        <f>CEIC!M171</f>
        <v>1.1261162187128804</v>
      </c>
      <c r="M66" s="96">
        <f>CEIC!N171</f>
        <v>8.1400945073921651</v>
      </c>
      <c r="N66" s="96">
        <f>CEIC!O171</f>
        <v>23.094466116147537</v>
      </c>
      <c r="O66" s="96">
        <f>CEIC!P171</f>
        <v>2.3914505642328674</v>
      </c>
      <c r="P66" s="96">
        <f>CEIC!Q171</f>
        <v>7.4993791904643654</v>
      </c>
    </row>
    <row r="67" spans="1:16" x14ac:dyDescent="0.35">
      <c r="A67" s="96">
        <f>CEIC!B172</f>
        <v>7.6396807297605509</v>
      </c>
      <c r="B67" s="96">
        <f>CEIC!C172</f>
        <v>3.8016528925619788</v>
      </c>
      <c r="C67" s="96">
        <f>CEIC!D172</f>
        <v>3.3653846153846194</v>
      </c>
      <c r="D67" s="96">
        <f>CEIC!E172</f>
        <v>4.145516074450077</v>
      </c>
      <c r="E67" s="96">
        <f>CEIC!F172</f>
        <v>5.4214488107845096</v>
      </c>
      <c r="F67" s="96">
        <f>CEIC!G172</f>
        <v>12.021962527371453</v>
      </c>
      <c r="G67" s="96">
        <f>CEIC!H172</f>
        <v>9.816119253265672</v>
      </c>
      <c r="H67" s="96">
        <f>CEIC!I172</f>
        <v>6.0892637423625953</v>
      </c>
      <c r="I67" s="96">
        <f>CEIC!J172</f>
        <v>18.380668785567359</v>
      </c>
      <c r="J67" s="96">
        <f>CEIC!K172</f>
        <v>21.17829239107482</v>
      </c>
      <c r="K67" s="96">
        <f>CEIC!L172</f>
        <v>5.5602644516019595</v>
      </c>
      <c r="L67" s="96">
        <f>CEIC!M172</f>
        <v>-7.7172498730143317</v>
      </c>
      <c r="M67" s="96">
        <f>CEIC!N172</f>
        <v>25.464482161251105</v>
      </c>
      <c r="N67" s="96">
        <f>CEIC!O172</f>
        <v>19.227686558864566</v>
      </c>
      <c r="O67" s="96">
        <f>CEIC!P172</f>
        <v>-0.29768387424671461</v>
      </c>
      <c r="P67" s="96">
        <f>CEIC!Q172</f>
        <v>1.7581888246628132</v>
      </c>
    </row>
    <row r="68" spans="1:16" x14ac:dyDescent="0.35">
      <c r="A68" s="96">
        <f>CEIC!B173</f>
        <v>-0.19801980198020083</v>
      </c>
      <c r="B68" s="96">
        <f>CEIC!C173</f>
        <v>1.9785655399835167</v>
      </c>
      <c r="C68" s="96">
        <f>CEIC!D173</f>
        <v>3.239145416953837</v>
      </c>
      <c r="D68" s="96">
        <f>CEIC!E173</f>
        <v>1.8287614297589385</v>
      </c>
      <c r="E68" s="96">
        <f>CEIC!F173</f>
        <v>-3.9788308738438389</v>
      </c>
      <c r="F68" s="96">
        <f>CEIC!G173</f>
        <v>0.78063775677875691</v>
      </c>
      <c r="G68" s="96">
        <f>CEIC!H173</f>
        <v>-0.2213368407143011</v>
      </c>
      <c r="H68" s="96">
        <f>CEIC!I173</f>
        <v>6.413210580920703</v>
      </c>
      <c r="I68" s="96">
        <f>CEIC!J173</f>
        <v>16.879356134650902</v>
      </c>
      <c r="J68" s="96">
        <f>CEIC!K173</f>
        <v>2.1703278580381289</v>
      </c>
      <c r="K68" s="96">
        <f>CEIC!L173</f>
        <v>132.11963589076726</v>
      </c>
      <c r="L68" s="96">
        <f>CEIC!M173</f>
        <v>-20.577061471774527</v>
      </c>
      <c r="M68" s="96">
        <f>CEIC!N173</f>
        <v>-2.0201243169395546</v>
      </c>
      <c r="N68" s="96">
        <f>CEIC!O173</f>
        <v>8.7152718502094793</v>
      </c>
      <c r="O68" s="96">
        <f>CEIC!P173</f>
        <v>7.9234347593990702</v>
      </c>
      <c r="P68" s="96">
        <f>CEIC!Q173</f>
        <v>13.28125</v>
      </c>
    </row>
    <row r="69" spans="1:16" x14ac:dyDescent="0.35">
      <c r="A69" s="96">
        <f>CEIC!B174</f>
        <v>1.4124293785310735</v>
      </c>
      <c r="B69" s="96">
        <f>CEIC!C174</f>
        <v>10.371650821089023</v>
      </c>
      <c r="C69" s="96">
        <f>CEIC!D174</f>
        <v>3.8547071905114811</v>
      </c>
      <c r="D69" s="96">
        <f>CEIC!E174</f>
        <v>8.5418464193269976</v>
      </c>
      <c r="E69" s="96">
        <f>CEIC!F174</f>
        <v>11.158920647821043</v>
      </c>
      <c r="F69" s="96">
        <f>CEIC!G174</f>
        <v>28.205664048425451</v>
      </c>
      <c r="G69" s="96">
        <f>CEIC!H174</f>
        <v>25.23563503361645</v>
      </c>
      <c r="H69" s="96">
        <f>CEIC!I174</f>
        <v>8.9958394141780342</v>
      </c>
      <c r="I69" s="96">
        <f>CEIC!J174</f>
        <v>13.601357198160041</v>
      </c>
      <c r="J69" s="96">
        <f>CEIC!K174</f>
        <v>43.938646044717458</v>
      </c>
      <c r="K69" s="96">
        <f>CEIC!L174</f>
        <v>73.310918988152409</v>
      </c>
      <c r="L69" s="96">
        <f>CEIC!M174</f>
        <v>43.747772970221433</v>
      </c>
      <c r="M69" s="96">
        <f>CEIC!N174</f>
        <v>31.029202184462722</v>
      </c>
      <c r="N69" s="96">
        <f>CEIC!O174</f>
        <v>23.693610288847761</v>
      </c>
      <c r="O69" s="96">
        <f>CEIC!P174</f>
        <v>15.399610136452241</v>
      </c>
      <c r="P69" s="96">
        <f>CEIC!Q174</f>
        <v>15.907725579718852</v>
      </c>
    </row>
    <row r="70" spans="1:16" x14ac:dyDescent="0.35">
      <c r="A70" s="96">
        <f>CEIC!B175</f>
        <v>1.22699386503068</v>
      </c>
      <c r="B70" s="96">
        <f>CEIC!C175</f>
        <v>8.7314662273476067</v>
      </c>
      <c r="C70" s="96">
        <f>CEIC!D175</f>
        <v>4.4267053701015922</v>
      </c>
      <c r="D70" s="96">
        <f>CEIC!E175</f>
        <v>7.3130649137222603</v>
      </c>
      <c r="E70" s="96">
        <f>CEIC!F175</f>
        <v>4.3282481524571095</v>
      </c>
      <c r="F70" s="96">
        <f>CEIC!G175</f>
        <v>45.733920503578865</v>
      </c>
      <c r="G70" s="96">
        <f>CEIC!H175</f>
        <v>37.047150619883425</v>
      </c>
      <c r="H70" s="96">
        <f>CEIC!I175</f>
        <v>9.8381835931163497</v>
      </c>
      <c r="I70" s="96">
        <f>CEIC!J175</f>
        <v>14.339982866234244</v>
      </c>
      <c r="J70" s="96">
        <f>CEIC!K175</f>
        <v>50.1040910191237</v>
      </c>
      <c r="K70" s="96">
        <f>CEIC!L175</f>
        <v>-26.66091458153581</v>
      </c>
      <c r="L70" s="96">
        <f>CEIC!M175</f>
        <v>21.023830125581711</v>
      </c>
      <c r="M70" s="96">
        <f>CEIC!N175</f>
        <v>15.696737088441658</v>
      </c>
      <c r="N70" s="96">
        <f>CEIC!O175</f>
        <v>21.467592223382031</v>
      </c>
      <c r="O70" s="96">
        <f>CEIC!P175</f>
        <v>15.944653723558389</v>
      </c>
      <c r="P70" s="96">
        <f>CEIC!Q175</f>
        <v>18.869061972510249</v>
      </c>
    </row>
    <row r="71" spans="1:16" x14ac:dyDescent="0.35">
      <c r="A71" s="96">
        <f>CEIC!B176</f>
        <v>0.26223776223775974</v>
      </c>
      <c r="B71" s="96">
        <f>CEIC!C176</f>
        <v>8.6921202274573659</v>
      </c>
      <c r="C71" s="96">
        <f>CEIC!D176</f>
        <v>7.6313894888408882</v>
      </c>
      <c r="D71" s="96">
        <f>CEIC!E176</f>
        <v>7.4735987002437181</v>
      </c>
      <c r="E71" s="96">
        <f>CEIC!F176</f>
        <v>8.9367542488114147</v>
      </c>
      <c r="F71" s="96">
        <f>CEIC!G176</f>
        <v>46.755933245744004</v>
      </c>
      <c r="G71" s="96">
        <f>CEIC!H176</f>
        <v>30.12038185012106</v>
      </c>
      <c r="H71" s="96">
        <f>CEIC!I176</f>
        <v>9.8008640154445317</v>
      </c>
      <c r="I71" s="96">
        <f>CEIC!J176</f>
        <v>8.39386417925774</v>
      </c>
      <c r="J71" s="96">
        <f>CEIC!K176</f>
        <v>36.692967805102803</v>
      </c>
      <c r="K71" s="96">
        <f>CEIC!L176</f>
        <v>581.37490007993597</v>
      </c>
      <c r="L71" s="96">
        <f>CEIC!M176</f>
        <v>-11.292904790782288</v>
      </c>
      <c r="M71" s="96">
        <f>CEIC!N176</f>
        <v>13.649060752722464</v>
      </c>
      <c r="N71" s="96">
        <f>CEIC!O176</f>
        <v>26.161724234615157</v>
      </c>
      <c r="O71" s="96">
        <f>CEIC!P176</f>
        <v>20.390567428150334</v>
      </c>
      <c r="P71" s="96">
        <f>CEIC!Q176</f>
        <v>17.100725413247712</v>
      </c>
    </row>
    <row r="72" spans="1:16" x14ac:dyDescent="0.35">
      <c r="A72" s="96">
        <f>CEIC!B177</f>
        <v>-0.3619909502262495</v>
      </c>
      <c r="B72" s="96">
        <f>CEIC!C177</f>
        <v>8.354218880534658</v>
      </c>
      <c r="C72" s="96">
        <f>CEIC!D177</f>
        <v>4.5314900153609878</v>
      </c>
      <c r="D72" s="96">
        <f>CEIC!E177</f>
        <v>6.8791946308724858</v>
      </c>
      <c r="E72" s="96">
        <f>CEIC!F177</f>
        <v>6.418984018877878</v>
      </c>
      <c r="F72" s="96">
        <f>CEIC!G177</f>
        <v>24.640587159068076</v>
      </c>
      <c r="G72" s="96">
        <f>CEIC!H177</f>
        <v>26.849773339308875</v>
      </c>
      <c r="H72" s="96">
        <f>CEIC!I177</f>
        <v>9.6597958942548736</v>
      </c>
      <c r="I72" s="96">
        <f>CEIC!J177</f>
        <v>12.698907118498429</v>
      </c>
      <c r="J72" s="96">
        <f>CEIC!K177</f>
        <v>29.064144979171967</v>
      </c>
      <c r="K72" s="96">
        <f>CEIC!L177</f>
        <v>106.44615384615386</v>
      </c>
      <c r="L72" s="96">
        <f>CEIC!M177</f>
        <v>1.3564754209362206</v>
      </c>
      <c r="M72" s="96">
        <f>CEIC!N177</f>
        <v>6.7490328229816949</v>
      </c>
      <c r="N72" s="96">
        <f>CEIC!O177</f>
        <v>10.578103959895699</v>
      </c>
      <c r="O72" s="96">
        <f>CEIC!P177</f>
        <v>20.2833078101072</v>
      </c>
      <c r="P72" s="96">
        <f>CEIC!Q177</f>
        <v>40.19350380096752</v>
      </c>
    </row>
    <row r="73" spans="1:16" x14ac:dyDescent="0.35">
      <c r="A73" s="96">
        <f>CEIC!B178</f>
        <v>3.054032889584958</v>
      </c>
      <c r="B73" s="96">
        <f>CEIC!C178</f>
        <v>5.651846269781462</v>
      </c>
      <c r="C73" s="96">
        <f>CEIC!D178</f>
        <v>5.9499661933738892</v>
      </c>
      <c r="D73" s="96">
        <f>CEIC!E178</f>
        <v>5.330330330330348</v>
      </c>
      <c r="E73" s="96">
        <f>CEIC!F178</f>
        <v>5.4080373953126015</v>
      </c>
      <c r="F73" s="96">
        <f>CEIC!G178</f>
        <v>6.0327488724337224</v>
      </c>
      <c r="G73" s="96">
        <f>CEIC!H178</f>
        <v>24.828690939856752</v>
      </c>
      <c r="H73" s="96">
        <f>CEIC!I178</f>
        <v>9.4653852281733855</v>
      </c>
      <c r="I73" s="96">
        <f>CEIC!J178</f>
        <v>15.305168770656119</v>
      </c>
      <c r="J73" s="96">
        <f>CEIC!K178</f>
        <v>24.040952519118775</v>
      </c>
      <c r="K73" s="96">
        <f>CEIC!L178</f>
        <v>272.4836825833047</v>
      </c>
      <c r="L73" s="96">
        <f>CEIC!M178</f>
        <v>26.919725240926805</v>
      </c>
      <c r="M73" s="96">
        <f>CEIC!N178</f>
        <v>0.9491344742824207</v>
      </c>
      <c r="N73" s="96">
        <f>CEIC!O178</f>
        <v>7.1457584215486492</v>
      </c>
      <c r="O73" s="96">
        <f>CEIC!P178</f>
        <v>18.724874814867057</v>
      </c>
      <c r="P73" s="96">
        <f>CEIC!Q178</f>
        <v>24.349824603846621</v>
      </c>
    </row>
    <row r="74" spans="1:16" x14ac:dyDescent="0.35">
      <c r="A74" s="96">
        <f>CEIC!B179</f>
        <v>3.8461538461538436</v>
      </c>
      <c r="B74" s="96">
        <f>CEIC!C179</f>
        <v>4.9445865302642771</v>
      </c>
      <c r="C74" s="96">
        <f>CEIC!D179</f>
        <v>2.0584329349269552</v>
      </c>
      <c r="D74" s="96">
        <f>CEIC!E179</f>
        <v>4.5183290707587354</v>
      </c>
      <c r="E74" s="96">
        <f>CEIC!F179</f>
        <v>3.3126269510172341</v>
      </c>
      <c r="F74" s="96">
        <f>CEIC!G179</f>
        <v>15.179020022897429</v>
      </c>
      <c r="G74" s="96">
        <f>CEIC!H179</f>
        <v>19.459309031951022</v>
      </c>
      <c r="H74" s="96">
        <f>CEIC!I179</f>
        <v>11.6822684130798</v>
      </c>
      <c r="I74" s="96">
        <f>CEIC!J179</f>
        <v>3.7821476280089543</v>
      </c>
      <c r="J74" s="96">
        <f>CEIC!K179</f>
        <v>73.940631449523565</v>
      </c>
      <c r="K74" s="96">
        <f>CEIC!L179</f>
        <v>44.388557057529084</v>
      </c>
      <c r="L74" s="96">
        <f>CEIC!M179</f>
        <v>-16.978798404469131</v>
      </c>
      <c r="M74" s="96">
        <f>CEIC!N179</f>
        <v>5.5806871082951641</v>
      </c>
      <c r="N74" s="96">
        <f>CEIC!O179</f>
        <v>2.8731802016787169</v>
      </c>
      <c r="O74" s="96">
        <f>CEIC!P179</f>
        <v>36.105083694978305</v>
      </c>
      <c r="P74" s="96">
        <f>CEIC!Q179</f>
        <v>51.135419551370809</v>
      </c>
    </row>
    <row r="75" spans="1:16" x14ac:dyDescent="0.35">
      <c r="A75" s="96">
        <f>CEIC!B180</f>
        <v>5.8013765978367662</v>
      </c>
      <c r="B75" s="96">
        <f>CEIC!C180</f>
        <v>3.5828025477707004</v>
      </c>
      <c r="C75" s="96">
        <f>CEIC!D180</f>
        <v>4.1745730550284597</v>
      </c>
      <c r="D75" s="96">
        <f>CEIC!E180</f>
        <v>3.8461538461538445</v>
      </c>
      <c r="E75" s="96">
        <f>CEIC!F180</f>
        <v>16.632678454274274</v>
      </c>
      <c r="F75" s="96">
        <f>CEIC!G180</f>
        <v>0.11826368345096856</v>
      </c>
      <c r="G75" s="96">
        <f>CEIC!H180</f>
        <v>16.225659541554229</v>
      </c>
      <c r="H75" s="96">
        <f>CEIC!I180</f>
        <v>12.134546699021556</v>
      </c>
      <c r="I75" s="96">
        <f>CEIC!J180</f>
        <v>-2.5523450855387462</v>
      </c>
      <c r="J75" s="96">
        <f>CEIC!K180</f>
        <v>40.73753577847301</v>
      </c>
      <c r="K75" s="96">
        <f>CEIC!L180</f>
        <v>106.19653432770346</v>
      </c>
      <c r="L75" s="96">
        <f>CEIC!M180</f>
        <v>21.631551793856406</v>
      </c>
      <c r="M75" s="96">
        <f>CEIC!N180</f>
        <v>20.541758356809304</v>
      </c>
      <c r="N75" s="96">
        <f>CEIC!O180</f>
        <v>14.728291661760387</v>
      </c>
      <c r="O75" s="96">
        <f>CEIC!P180</f>
        <v>20.424422933730455</v>
      </c>
      <c r="P75" s="96">
        <f>CEIC!Q180</f>
        <v>34.051214707813529</v>
      </c>
    </row>
    <row r="76" spans="1:16" x14ac:dyDescent="0.35">
      <c r="A76" s="96">
        <f>CEIC!B181</f>
        <v>6.4974619289340163</v>
      </c>
      <c r="B76" s="96">
        <f>CEIC!C181</f>
        <v>6.8994181213632562</v>
      </c>
      <c r="C76" s="96">
        <f>CEIC!D181</f>
        <v>8.4803256445047488</v>
      </c>
      <c r="D76" s="96">
        <f>CEIC!E181</f>
        <v>7.0410729253981605</v>
      </c>
      <c r="E76" s="96">
        <f>CEIC!F181</f>
        <v>26.419318421002274</v>
      </c>
      <c r="F76" s="96">
        <f>CEIC!G181</f>
        <v>22.31945849039257</v>
      </c>
      <c r="G76" s="96">
        <f>CEIC!H181</f>
        <v>26.321598464283895</v>
      </c>
      <c r="H76" s="96">
        <f>CEIC!I181</f>
        <v>12.138601759937155</v>
      </c>
      <c r="I76" s="96">
        <f>CEIC!J181</f>
        <v>3.0834853120713825</v>
      </c>
      <c r="J76" s="96">
        <f>CEIC!K181</f>
        <v>43.070453149364454</v>
      </c>
      <c r="K76" s="96">
        <f>CEIC!L181</f>
        <v>9.1888825865002808</v>
      </c>
      <c r="L76" s="96">
        <f>CEIC!M181</f>
        <v>25.709084713541429</v>
      </c>
      <c r="M76" s="96">
        <f>CEIC!N181</f>
        <v>17.947696368508375</v>
      </c>
      <c r="N76" s="96">
        <f>CEIC!O181</f>
        <v>20.905898010442098</v>
      </c>
      <c r="O76" s="96">
        <f>CEIC!P181</f>
        <v>26.023304451747837</v>
      </c>
      <c r="P76" s="96">
        <f>CEIC!Q181</f>
        <v>38.111841223011936</v>
      </c>
    </row>
    <row r="77" spans="1:16" x14ac:dyDescent="0.35">
      <c r="A77" s="96">
        <f>CEIC!B182</f>
        <v>3.354978354978349</v>
      </c>
      <c r="B77" s="96">
        <f>CEIC!C182</f>
        <v>6.9572506286672233</v>
      </c>
      <c r="C77" s="96">
        <f>CEIC!D182</f>
        <v>6.6491112574061848</v>
      </c>
      <c r="D77" s="96">
        <f>CEIC!E182</f>
        <v>6.5254237288135624</v>
      </c>
      <c r="E77" s="96">
        <f>CEIC!F182</f>
        <v>-2.5556464766842222</v>
      </c>
      <c r="F77" s="96">
        <f>CEIC!G182</f>
        <v>7.3154611228257354</v>
      </c>
      <c r="G77" s="96">
        <f>CEIC!H182</f>
        <v>12.385996285851848</v>
      </c>
      <c r="H77" s="96">
        <f>CEIC!I182</f>
        <v>11.793615858000976</v>
      </c>
      <c r="I77" s="96">
        <f>CEIC!J182</f>
        <v>3.4884750464834871</v>
      </c>
      <c r="J77" s="96">
        <f>CEIC!K182</f>
        <v>29.867199292542729</v>
      </c>
      <c r="K77" s="96">
        <f>CEIC!L182</f>
        <v>290.09314140558848</v>
      </c>
      <c r="L77" s="96">
        <f>CEIC!M182</f>
        <v>17.729104845491371</v>
      </c>
      <c r="M77" s="96">
        <f>CEIC!N182</f>
        <v>15.769779093327413</v>
      </c>
      <c r="N77" s="96">
        <f>CEIC!O182</f>
        <v>29.73087897217674</v>
      </c>
      <c r="O77" s="96">
        <f>CEIC!P182</f>
        <v>33.19927151312794</v>
      </c>
      <c r="P77" s="96">
        <f>CEIC!Q182</f>
        <v>47.941096263976</v>
      </c>
    </row>
    <row r="78" spans="1:16" x14ac:dyDescent="0.35">
      <c r="A78" s="96">
        <f>CEIC!B183</f>
        <v>-0.64794816414686218</v>
      </c>
      <c r="B78" s="96">
        <f>CEIC!C183</f>
        <v>5.237711522965351</v>
      </c>
      <c r="C78" s="96">
        <f>CEIC!D183</f>
        <v>7.5933075933075811</v>
      </c>
      <c r="D78" s="96">
        <f>CEIC!E183</f>
        <v>4.8321048321048368</v>
      </c>
      <c r="E78" s="96">
        <f>CEIC!F183</f>
        <v>-0.90807615424480759</v>
      </c>
      <c r="F78" s="96">
        <f>CEIC!G183</f>
        <v>0.8194621191638628</v>
      </c>
      <c r="G78" s="96">
        <f>CEIC!H183</f>
        <v>8.470698774951714</v>
      </c>
      <c r="H78" s="96">
        <f>CEIC!I183</f>
        <v>13.553919766589479</v>
      </c>
      <c r="I78" s="96">
        <f>CEIC!J183</f>
        <v>9.2993051316245072</v>
      </c>
      <c r="J78" s="96">
        <f>CEIC!K183</f>
        <v>29.321879904187657</v>
      </c>
      <c r="K78" s="96">
        <f>CEIC!L183</f>
        <v>120.774231678487</v>
      </c>
      <c r="L78" s="96">
        <f>CEIC!M183</f>
        <v>32.658010352777424</v>
      </c>
      <c r="M78" s="96">
        <f>CEIC!N183</f>
        <v>19.087841362856452</v>
      </c>
      <c r="N78" s="96">
        <f>CEIC!O183</f>
        <v>26.762906286005983</v>
      </c>
      <c r="O78" s="96">
        <f>CEIC!P183</f>
        <v>20.618932924604046</v>
      </c>
      <c r="P78" s="96">
        <f>CEIC!Q183</f>
        <v>19.58881958881959</v>
      </c>
    </row>
    <row r="79" spans="1:16" x14ac:dyDescent="0.35">
      <c r="A79" s="96">
        <f>CEIC!B184</f>
        <v>0.10593220338982448</v>
      </c>
      <c r="B79" s="96">
        <f>CEIC!C184</f>
        <v>4.7770700636942678</v>
      </c>
      <c r="C79" s="96">
        <f>CEIC!D184</f>
        <v>8.2392026578073132</v>
      </c>
      <c r="D79" s="96">
        <f>CEIC!E184</f>
        <v>4.6303818034118747</v>
      </c>
      <c r="E79" s="96">
        <f>CEIC!F184</f>
        <v>-4.781827264533085</v>
      </c>
      <c r="F79" s="96">
        <f>CEIC!G184</f>
        <v>-2.0597502625743962</v>
      </c>
      <c r="G79" s="96">
        <f>CEIC!H184</f>
        <v>8.6074927427403907</v>
      </c>
      <c r="H79" s="96">
        <f>CEIC!I184</f>
        <v>11.916642499203585</v>
      </c>
      <c r="I79" s="96">
        <f>CEIC!J184</f>
        <v>-1.6528604207988178E-2</v>
      </c>
      <c r="J79" s="96">
        <f>CEIC!K184</f>
        <v>23.016066636461854</v>
      </c>
      <c r="K79" s="96">
        <f>CEIC!L184</f>
        <v>11.546491087200895</v>
      </c>
      <c r="L79" s="96">
        <f>CEIC!M184</f>
        <v>25.634490974620363</v>
      </c>
      <c r="M79" s="96">
        <f>CEIC!N184</f>
        <v>-2.5413225180379619</v>
      </c>
      <c r="N79" s="96">
        <f>CEIC!O184</f>
        <v>12.795667613011855</v>
      </c>
      <c r="O79" s="96">
        <f>CEIC!P184</f>
        <v>19.290707835712205</v>
      </c>
      <c r="P79" s="96">
        <f>CEIC!Q184</f>
        <v>17.704142011834321</v>
      </c>
    </row>
    <row r="80" spans="1:16" x14ac:dyDescent="0.35">
      <c r="A80" s="96">
        <f>CEIC!B185</f>
        <v>7.3412698412698472</v>
      </c>
      <c r="B80" s="96">
        <f>CEIC!C185</f>
        <v>8.2457558609539223</v>
      </c>
      <c r="C80" s="96">
        <f>CEIC!D185</f>
        <v>10.814419225634172</v>
      </c>
      <c r="D80" s="96">
        <f>CEIC!E185</f>
        <v>8.4081632653061309</v>
      </c>
      <c r="E80" s="96">
        <f>CEIC!F185</f>
        <v>0.42405954776950056</v>
      </c>
      <c r="F80" s="96">
        <f>CEIC!G185</f>
        <v>12.905000560207228</v>
      </c>
      <c r="G80" s="96">
        <f>CEIC!H185</f>
        <v>20.794761136626999</v>
      </c>
      <c r="H80" s="96">
        <f>CEIC!I185</f>
        <v>13.814920636574179</v>
      </c>
      <c r="I80" s="96">
        <f>CEIC!J185</f>
        <v>2.6820811648765366</v>
      </c>
      <c r="J80" s="96">
        <f>CEIC!K185</f>
        <v>22.776342975206614</v>
      </c>
      <c r="K80" s="96">
        <f>CEIC!L185</f>
        <v>1645.3408029878617</v>
      </c>
      <c r="L80" s="96">
        <f>CEIC!M185</f>
        <v>6.6746038435603561</v>
      </c>
      <c r="M80" s="96">
        <f>CEIC!N185</f>
        <v>16.381467665131364</v>
      </c>
      <c r="N80" s="96">
        <f>CEIC!O185</f>
        <v>19.136884888907051</v>
      </c>
      <c r="O80" s="96">
        <f>CEIC!P185</f>
        <v>18.817128321085359</v>
      </c>
      <c r="P80" s="96">
        <f>CEIC!Q185</f>
        <v>16.080459770114945</v>
      </c>
    </row>
    <row r="81" spans="1:16" x14ac:dyDescent="0.35">
      <c r="A81" s="96">
        <f>CEIC!B186</f>
        <v>2.6926648096564452</v>
      </c>
      <c r="B81" s="96">
        <f>CEIC!C186</f>
        <v>-0.70477682067345782</v>
      </c>
      <c r="C81" s="96">
        <f>CEIC!D186</f>
        <v>5.1391862955032241</v>
      </c>
      <c r="D81" s="96">
        <f>CEIC!E186</f>
        <v>0.23847376788553032</v>
      </c>
      <c r="E81" s="96">
        <f>CEIC!F186</f>
        <v>-7.2362078674044872</v>
      </c>
      <c r="F81" s="96">
        <f>CEIC!G186</f>
        <v>2.9767692835181636</v>
      </c>
      <c r="G81" s="96">
        <f>CEIC!H186</f>
        <v>7.8590580540018609</v>
      </c>
      <c r="H81" s="96">
        <f>CEIC!I186</f>
        <v>14.234665128954301</v>
      </c>
      <c r="I81" s="96">
        <f>CEIC!J186</f>
        <v>1.4864623778988071</v>
      </c>
      <c r="J81" s="96">
        <f>CEIC!K186</f>
        <v>2.6697826832459071</v>
      </c>
      <c r="K81" s="96">
        <f>CEIC!L186</f>
        <v>205.99538106235565</v>
      </c>
      <c r="L81" s="96">
        <f>CEIC!M186</f>
        <v>-23.737351381499149</v>
      </c>
      <c r="M81" s="96">
        <f>CEIC!N186</f>
        <v>-1.0548504455707426</v>
      </c>
      <c r="N81" s="96">
        <f>CEIC!O186</f>
        <v>5.456586649021629</v>
      </c>
      <c r="O81" s="96">
        <f>CEIC!P186</f>
        <v>8.3484927234927238</v>
      </c>
      <c r="P81" s="96">
        <f>CEIC!Q186</f>
        <v>4.7890535917901937</v>
      </c>
    </row>
    <row r="82" spans="1:16" x14ac:dyDescent="0.35">
      <c r="A82" s="96">
        <f>CEIC!B187</f>
        <v>-0.95238095238094744</v>
      </c>
      <c r="B82" s="96">
        <f>CEIC!C187</f>
        <v>2.8787878787878873</v>
      </c>
      <c r="C82" s="96">
        <f>CEIC!D187</f>
        <v>4.5170257123002084</v>
      </c>
      <c r="D82" s="96">
        <f>CEIC!E187</f>
        <v>2.5267993874425816</v>
      </c>
      <c r="E82" s="96">
        <f>CEIC!F187</f>
        <v>-6.1157497282796491</v>
      </c>
      <c r="F82" s="96">
        <f>CEIC!G187</f>
        <v>-5.7270372063657939</v>
      </c>
      <c r="G82" s="96">
        <f>CEIC!H187</f>
        <v>3.6705249722930176</v>
      </c>
      <c r="H82" s="96">
        <f>CEIC!I187</f>
        <v>14.299716653110526</v>
      </c>
      <c r="I82" s="96">
        <f>CEIC!J187</f>
        <v>2.0643238799835597</v>
      </c>
      <c r="J82" s="96">
        <f>CEIC!K187</f>
        <v>-10.507246376811594</v>
      </c>
      <c r="K82" s="96">
        <f>CEIC!L187</f>
        <v>156.86274509803923</v>
      </c>
      <c r="L82" s="96">
        <f>CEIC!M187</f>
        <v>21.227609128326019</v>
      </c>
      <c r="M82" s="96">
        <f>CEIC!N187</f>
        <v>-9.4303643557775846E-2</v>
      </c>
      <c r="N82" s="96">
        <f>CEIC!O187</f>
        <v>0.74573413190543525</v>
      </c>
      <c r="O82" s="96">
        <f>CEIC!P187</f>
        <v>12.008747266479226</v>
      </c>
      <c r="P82" s="96">
        <f>CEIC!Q187</f>
        <v>15.386956080738411</v>
      </c>
    </row>
    <row r="83" spans="1:16" x14ac:dyDescent="0.35">
      <c r="A83" s="96">
        <f>CEIC!B188</f>
        <v>3.8360941586747965</v>
      </c>
      <c r="B83" s="96">
        <f>CEIC!C188</f>
        <v>1.2705530642750289</v>
      </c>
      <c r="C83" s="96">
        <f>CEIC!D188</f>
        <v>0.93645484949833147</v>
      </c>
      <c r="D83" s="96">
        <f>CEIC!E188</f>
        <v>1.5873015873015828</v>
      </c>
      <c r="E83" s="96">
        <f>CEIC!F188</f>
        <v>-4.4189737878296258</v>
      </c>
      <c r="F83" s="96">
        <f>CEIC!G188</f>
        <v>-10.509637413007002</v>
      </c>
      <c r="G83" s="96">
        <f>CEIC!H188</f>
        <v>-1.112253864674335</v>
      </c>
      <c r="H83" s="96">
        <f>CEIC!I188</f>
        <v>13.886081763367947</v>
      </c>
      <c r="I83" s="96">
        <f>CEIC!J188</f>
        <v>5.5830665958556409</v>
      </c>
      <c r="J83" s="96">
        <f>CEIC!K188</f>
        <v>-0.20013482767337995</v>
      </c>
      <c r="K83" s="96">
        <f>CEIC!L188</f>
        <v>76.630689816987328</v>
      </c>
      <c r="L83" s="96">
        <f>CEIC!M188</f>
        <v>49.725864449883098</v>
      </c>
      <c r="M83" s="96">
        <f>CEIC!N188</f>
        <v>3.934313659839793</v>
      </c>
      <c r="N83" s="96">
        <f>CEIC!O188</f>
        <v>1.8525248393116114</v>
      </c>
      <c r="O83" s="96">
        <f>CEIC!P188</f>
        <v>8.6184734039297304</v>
      </c>
      <c r="P83" s="96">
        <f>CEIC!Q188</f>
        <v>11.983345181273485</v>
      </c>
    </row>
    <row r="84" spans="1:16" x14ac:dyDescent="0.35">
      <c r="A84" s="96">
        <f>CEIC!B189</f>
        <v>2.1798365122615855</v>
      </c>
      <c r="B84" s="96">
        <f>CEIC!C189</f>
        <v>-0.30840400925210276</v>
      </c>
      <c r="C84" s="96">
        <f>CEIC!D189</f>
        <v>1.3225569434239615</v>
      </c>
      <c r="D84" s="96">
        <f>CEIC!E189</f>
        <v>0.15698587127157662</v>
      </c>
      <c r="E84" s="96">
        <f>CEIC!F189</f>
        <v>-4.0711705320276304</v>
      </c>
      <c r="F84" s="96">
        <f>CEIC!G189</f>
        <v>-11.313259186603359</v>
      </c>
      <c r="G84" s="96">
        <f>CEIC!H189</f>
        <v>0.50439636972183555</v>
      </c>
      <c r="H84" s="96">
        <f>CEIC!I189</f>
        <v>14.12242031800325</v>
      </c>
      <c r="I84" s="96">
        <f>CEIC!J189</f>
        <v>3.6634564524352995</v>
      </c>
      <c r="J84" s="96">
        <f>CEIC!K189</f>
        <v>-2.3288154590174139</v>
      </c>
      <c r="K84" s="96">
        <f>CEIC!L189</f>
        <v>-55.47358223414561</v>
      </c>
      <c r="L84" s="96">
        <f>CEIC!M189</f>
        <v>17.595252410537341</v>
      </c>
      <c r="M84" s="96">
        <f>CEIC!N189</f>
        <v>3.2092407570728563</v>
      </c>
      <c r="N84" s="96">
        <f>CEIC!O189</f>
        <v>-3.3821475996543011</v>
      </c>
      <c r="O84" s="96">
        <f>CEIC!P189</f>
        <v>5.5700553822649432</v>
      </c>
      <c r="P84" s="96">
        <f>CEIC!Q189</f>
        <v>-3.2929113674455288</v>
      </c>
    </row>
    <row r="85" spans="1:16" x14ac:dyDescent="0.35">
      <c r="A85" s="96">
        <f>CEIC!B190</f>
        <v>0.83586626139817211</v>
      </c>
      <c r="B85" s="96">
        <f>CEIC!C190</f>
        <v>3.1383737517831709</v>
      </c>
      <c r="C85" s="96">
        <f>CEIC!D190</f>
        <v>2.1697511167836669</v>
      </c>
      <c r="D85" s="96">
        <f>CEIC!E190</f>
        <v>2.7084818246614275</v>
      </c>
      <c r="E85" s="96">
        <f>CEIC!F190</f>
        <v>-3.6116734685133411</v>
      </c>
      <c r="F85" s="96">
        <f>CEIC!G190</f>
        <v>-21.753472831477403</v>
      </c>
      <c r="G85" s="96">
        <f>CEIC!H190</f>
        <v>-12.580294351148607</v>
      </c>
      <c r="H85" s="96">
        <f>CEIC!I190</f>
        <v>12.692437169900597</v>
      </c>
      <c r="I85" s="96">
        <f>CEIC!J190</f>
        <v>-4.7638346401965679</v>
      </c>
      <c r="J85" s="96">
        <f>CEIC!K190</f>
        <v>-0.1570566907821089</v>
      </c>
      <c r="K85" s="96">
        <f>CEIC!L190</f>
        <v>4.5743797841925726</v>
      </c>
      <c r="L85" s="96">
        <f>CEIC!M190</f>
        <v>-88.241886952482886</v>
      </c>
      <c r="M85" s="96">
        <f>CEIC!N190</f>
        <v>12.181460109313219</v>
      </c>
      <c r="N85" s="96">
        <f>CEIC!O190</f>
        <v>2.1467528150417832</v>
      </c>
      <c r="O85" s="96">
        <f>CEIC!P190</f>
        <v>6.5937982654152307</v>
      </c>
      <c r="P85" s="96">
        <f>CEIC!Q190</f>
        <v>10.554474708171206</v>
      </c>
    </row>
    <row r="86" spans="1:16" x14ac:dyDescent="0.35">
      <c r="A86" s="96">
        <f>CEIC!B191</f>
        <v>5.0682261208577026</v>
      </c>
      <c r="B86" s="96">
        <f>CEIC!C191</f>
        <v>2.5182778229082117</v>
      </c>
      <c r="C86" s="96">
        <f>CEIC!D191</f>
        <v>5.9856864020819893</v>
      </c>
      <c r="D86" s="96">
        <f>CEIC!E191</f>
        <v>3.1810766721044095</v>
      </c>
      <c r="E86" s="96">
        <f>CEIC!F191</f>
        <v>-12.894040208914644</v>
      </c>
      <c r="F86" s="96">
        <f>CEIC!G191</f>
        <v>-25.293335240274601</v>
      </c>
      <c r="G86" s="96">
        <f>CEIC!H191</f>
        <v>-9.2094326003123665</v>
      </c>
      <c r="H86" s="96">
        <f>CEIC!I191</f>
        <v>12.360657471860439</v>
      </c>
      <c r="I86" s="96">
        <f>CEIC!J191</f>
        <v>3.5302281320339142</v>
      </c>
      <c r="J86" s="96">
        <f>CEIC!K191</f>
        <v>-9.7484316423260928</v>
      </c>
      <c r="K86" s="96">
        <f>CEIC!L191</f>
        <v>313.42259960809929</v>
      </c>
      <c r="L86" s="96">
        <f>CEIC!M191</f>
        <v>26.964046282961718</v>
      </c>
      <c r="M86" s="96">
        <f>CEIC!N191</f>
        <v>0.31585004510574333</v>
      </c>
      <c r="N86" s="96">
        <f>CEIC!O191</f>
        <v>6.0951337888069288</v>
      </c>
      <c r="O86" s="96">
        <f>CEIC!P191</f>
        <v>2.8412002505266756</v>
      </c>
      <c r="P86" s="96">
        <f>CEIC!Q191</f>
        <v>4.4617498854786986</v>
      </c>
    </row>
    <row r="87" spans="1:16" x14ac:dyDescent="0.35">
      <c r="A87" s="96">
        <f>CEIC!B192</f>
        <v>2.3234200743494426</v>
      </c>
      <c r="B87" s="96">
        <f>CEIC!C192</f>
        <v>4.3812451960030874</v>
      </c>
      <c r="C87" s="96">
        <f>CEIC!D192</f>
        <v>7.4074074074074181</v>
      </c>
      <c r="D87" s="96">
        <f>CEIC!E192</f>
        <v>4.4753086419753174</v>
      </c>
      <c r="E87" s="96">
        <f>CEIC!F192</f>
        <v>-17.180217575633304</v>
      </c>
      <c r="F87" s="96">
        <f>CEIC!G192</f>
        <v>-7.7592051111735021</v>
      </c>
      <c r="G87" s="96">
        <f>CEIC!H192</f>
        <v>-3.2282592637270144</v>
      </c>
      <c r="H87" s="96">
        <f>CEIC!I192</f>
        <v>12.122101056526882</v>
      </c>
      <c r="I87" s="96">
        <f>CEIC!J192</f>
        <v>0.67070938894219834</v>
      </c>
      <c r="J87" s="96">
        <f>CEIC!K192</f>
        <v>-14.359362436740291</v>
      </c>
      <c r="K87" s="96">
        <f>CEIC!L192</f>
        <v>-30.60475506621988</v>
      </c>
      <c r="L87" s="96">
        <f>CEIC!M192</f>
        <v>6.5831331930918724</v>
      </c>
      <c r="M87" s="96">
        <f>CEIC!N192</f>
        <v>3.4005466991337747</v>
      </c>
      <c r="N87" s="96">
        <f>CEIC!O192</f>
        <v>6.2999259585358072</v>
      </c>
      <c r="O87" s="96">
        <f>CEIC!P192</f>
        <v>15.494960737030855</v>
      </c>
      <c r="P87" s="96">
        <f>CEIC!Q192</f>
        <v>22.37460815047022</v>
      </c>
    </row>
    <row r="88" spans="1:16" x14ac:dyDescent="0.35">
      <c r="A88" s="96">
        <f>CEIC!B193</f>
        <v>1.5252621544327878</v>
      </c>
      <c r="B88" s="96">
        <f>CEIC!C193</f>
        <v>0.31104199066874472</v>
      </c>
      <c r="C88" s="96">
        <f>CEIC!D193</f>
        <v>8.5678549093183154</v>
      </c>
      <c r="D88" s="96">
        <f>CEIC!E193</f>
        <v>1.2529365700861459</v>
      </c>
      <c r="E88" s="96">
        <f>CEIC!F193</f>
        <v>-14.493854816249923</v>
      </c>
      <c r="F88" s="96">
        <f>CEIC!G193</f>
        <v>-14.751066744959877</v>
      </c>
      <c r="G88" s="96">
        <f>CEIC!H193</f>
        <v>-6.2802905391420794</v>
      </c>
      <c r="H88" s="96">
        <f>CEIC!I193</f>
        <v>11.495587201115613</v>
      </c>
      <c r="I88" s="96">
        <f>CEIC!J193</f>
        <v>5.4226468283211098</v>
      </c>
      <c r="J88" s="96">
        <f>CEIC!K193</f>
        <v>-16.355109320298567</v>
      </c>
      <c r="K88" s="96">
        <f>CEIC!L193</f>
        <v>325.76623376623377</v>
      </c>
      <c r="L88" s="96">
        <f>CEIC!M193</f>
        <v>-9.7847874624608533</v>
      </c>
      <c r="M88" s="96">
        <f>CEIC!N193</f>
        <v>-7.8303940869696342</v>
      </c>
      <c r="N88" s="96">
        <f>CEIC!O193</f>
        <v>-8.4130335369012634</v>
      </c>
      <c r="O88" s="96">
        <f>CEIC!P193</f>
        <v>9.9573257467994303</v>
      </c>
      <c r="P88" s="96">
        <f>CEIC!Q193</f>
        <v>14.166423924652879</v>
      </c>
    </row>
    <row r="89" spans="1:16" x14ac:dyDescent="0.35">
      <c r="A89" s="96">
        <f>CEIC!B194</f>
        <v>4.9214659685863902</v>
      </c>
      <c r="B89" s="96">
        <f>CEIC!C194</f>
        <v>4.78056426332288</v>
      </c>
      <c r="C89" s="96">
        <f>CEIC!D194</f>
        <v>5.2469135802469129</v>
      </c>
      <c r="D89" s="96">
        <f>CEIC!E194</f>
        <v>4.8528241845664342</v>
      </c>
      <c r="E89" s="96">
        <f>CEIC!F194</f>
        <v>-26.199393012029859</v>
      </c>
      <c r="F89" s="96">
        <f>CEIC!G194</f>
        <v>-11.547371547371547</v>
      </c>
      <c r="G89" s="96">
        <f>CEIC!H194</f>
        <v>-13.580121579715499</v>
      </c>
      <c r="H89" s="96">
        <f>CEIC!I194</f>
        <v>11.659487417845556</v>
      </c>
      <c r="I89" s="96">
        <f>CEIC!J194</f>
        <v>1.358966887581448</v>
      </c>
      <c r="J89" s="96">
        <f>CEIC!K194</f>
        <v>-26.434676434676437</v>
      </c>
      <c r="K89" s="96">
        <f>CEIC!L194</f>
        <v>64.163229867592804</v>
      </c>
      <c r="L89" s="96">
        <f>CEIC!M194</f>
        <v>14.285831574971875</v>
      </c>
      <c r="M89" s="96">
        <f>CEIC!N194</f>
        <v>1.6926800487351628</v>
      </c>
      <c r="N89" s="96">
        <f>CEIC!O194</f>
        <v>-8.9144824296052825</v>
      </c>
      <c r="O89" s="96">
        <f>CEIC!P194</f>
        <v>8.7221557568506807</v>
      </c>
      <c r="P89" s="96">
        <f>CEIC!Q194</f>
        <v>18.23963133640553</v>
      </c>
    </row>
    <row r="90" spans="1:16" x14ac:dyDescent="0.35">
      <c r="A90" s="96">
        <f>CEIC!B195</f>
        <v>0</v>
      </c>
      <c r="B90" s="96">
        <f>CEIC!C195</f>
        <v>-1.6845329249617065</v>
      </c>
      <c r="C90" s="96">
        <f>CEIC!D195</f>
        <v>-0.89712918660287078</v>
      </c>
      <c r="D90" s="96">
        <f>CEIC!E195</f>
        <v>-1.4062499999999978</v>
      </c>
      <c r="E90" s="96">
        <f>CEIC!F195</f>
        <v>-23.483230984531296</v>
      </c>
      <c r="F90" s="96">
        <f>CEIC!G195</f>
        <v>-21.776032394120985</v>
      </c>
      <c r="G90" s="96">
        <f>CEIC!H195</f>
        <v>-17.48923603197413</v>
      </c>
      <c r="H90" s="96">
        <f>CEIC!I195</f>
        <v>9.8521206946086721</v>
      </c>
      <c r="I90" s="96">
        <f>CEIC!J195</f>
        <v>1.6010117009731515</v>
      </c>
      <c r="J90" s="96">
        <f>CEIC!K195</f>
        <v>-38.26297076919802</v>
      </c>
      <c r="K90" s="96">
        <f>CEIC!L195</f>
        <v>145.13452014455893</v>
      </c>
      <c r="L90" s="96">
        <f>CEIC!M195</f>
        <v>34.399567166993194</v>
      </c>
      <c r="M90" s="96">
        <f>CEIC!N195</f>
        <v>-6.3585459410436069</v>
      </c>
      <c r="N90" s="96">
        <f>CEIC!O195</f>
        <v>-12.840788991649477</v>
      </c>
      <c r="O90" s="96">
        <f>CEIC!P195</f>
        <v>10.395740045988139</v>
      </c>
      <c r="P90" s="96">
        <f>CEIC!Q195</f>
        <v>15.955186401390767</v>
      </c>
    </row>
    <row r="91" spans="1:16" x14ac:dyDescent="0.35">
      <c r="A91" s="96">
        <f>CEIC!B196</f>
        <v>-8.5714285714285658</v>
      </c>
      <c r="B91" s="96">
        <f>CEIC!C196</f>
        <v>-4.2553191489361657</v>
      </c>
      <c r="C91" s="96">
        <f>CEIC!D196</f>
        <v>-2.5782688766114283</v>
      </c>
      <c r="D91" s="96">
        <f>CEIC!E196</f>
        <v>-4.5807453416149109</v>
      </c>
      <c r="E91" s="96">
        <f>CEIC!F196</f>
        <v>-18.838158183617086</v>
      </c>
      <c r="F91" s="96">
        <f>CEIC!G196</f>
        <v>-16.288494545867199</v>
      </c>
      <c r="G91" s="96">
        <f>CEIC!H196</f>
        <v>-18.877902198320726</v>
      </c>
      <c r="H91" s="96">
        <f>CEIC!I196</f>
        <v>8.4502093483592464</v>
      </c>
      <c r="I91" s="96">
        <f>CEIC!J196</f>
        <v>4.2605005244184513</v>
      </c>
      <c r="J91" s="96">
        <f>CEIC!K196</f>
        <v>-38.161883446185229</v>
      </c>
      <c r="K91" s="96">
        <f>CEIC!L196</f>
        <v>633.77483443708616</v>
      </c>
      <c r="L91" s="96">
        <f>CEIC!M196</f>
        <v>26.204508354138657</v>
      </c>
      <c r="M91" s="96">
        <f>CEIC!N196</f>
        <v>-6.2734921561242176</v>
      </c>
      <c r="N91" s="96">
        <f>CEIC!O196</f>
        <v>-11.972135339736676</v>
      </c>
      <c r="O91" s="96">
        <f>CEIC!P196</f>
        <v>7.0508515963616389</v>
      </c>
      <c r="P91" s="96">
        <f>CEIC!Q196</f>
        <v>11.562437160667605</v>
      </c>
    </row>
    <row r="92" spans="1:16" x14ac:dyDescent="0.35">
      <c r="A92" s="96">
        <f>CEIC!B197</f>
        <v>-8.0406654343807773</v>
      </c>
      <c r="B92" s="96">
        <f>CEIC!C197</f>
        <v>-5.6758775205377203</v>
      </c>
      <c r="C92" s="96">
        <f>CEIC!D197</f>
        <v>-12.168674698795174</v>
      </c>
      <c r="D92" s="96">
        <f>CEIC!E197</f>
        <v>-6.6265060240963933</v>
      </c>
      <c r="E92" s="96">
        <f>CEIC!F197</f>
        <v>-9.2613272583791192E-2</v>
      </c>
      <c r="F92" s="96">
        <f>CEIC!G197</f>
        <v>-9.1666617295945869</v>
      </c>
      <c r="G92" s="96">
        <f>CEIC!H197</f>
        <v>-12.149834143704727</v>
      </c>
      <c r="H92" s="96">
        <f>CEIC!I197</f>
        <v>8.6851924061615815</v>
      </c>
      <c r="I92" s="96">
        <f>CEIC!J197</f>
        <v>6.0663042879978066</v>
      </c>
      <c r="J92" s="96">
        <f>CEIC!K197</f>
        <v>-24.772292223227247</v>
      </c>
      <c r="K92" s="96">
        <f>CEIC!L197</f>
        <v>-69.721708055594192</v>
      </c>
      <c r="L92" s="96">
        <f>CEIC!M197</f>
        <v>32.034529418155614</v>
      </c>
      <c r="M92" s="96">
        <f>CEIC!N197</f>
        <v>-1.2166660268131462</v>
      </c>
      <c r="N92" s="96">
        <f>CEIC!O197</f>
        <v>-15.086628468147218</v>
      </c>
      <c r="O92" s="96">
        <f>CEIC!P197</f>
        <v>5.2512637526018437</v>
      </c>
      <c r="P92" s="96">
        <f>CEIC!Q197</f>
        <v>7.5750074264778684</v>
      </c>
    </row>
    <row r="93" spans="1:16" x14ac:dyDescent="0.35">
      <c r="A93" s="96">
        <f>CEIC!B198</f>
        <v>1.8987341772151975</v>
      </c>
      <c r="B93" s="96">
        <f>CEIC!C198</f>
        <v>2.9968454258675057</v>
      </c>
      <c r="C93" s="96">
        <f>CEIC!D198</f>
        <v>-5.0237610319076742</v>
      </c>
      <c r="D93" s="96">
        <f>CEIC!E198</f>
        <v>2.1411578112609178</v>
      </c>
      <c r="E93" s="96">
        <f>CEIC!F198</f>
        <v>2.4417451660882499</v>
      </c>
      <c r="F93" s="96">
        <f>CEIC!G198</f>
        <v>-11.531400728865892</v>
      </c>
      <c r="G93" s="96">
        <f>CEIC!H198</f>
        <v>-8.0612374589596456</v>
      </c>
      <c r="H93" s="96">
        <f>CEIC!I198</f>
        <v>7.6803436177236355</v>
      </c>
      <c r="I93" s="96">
        <f>CEIC!J198</f>
        <v>7.8391694788207023</v>
      </c>
      <c r="J93" s="96">
        <f>CEIC!K198</f>
        <v>-16.371621203686523</v>
      </c>
      <c r="K93" s="96">
        <f>CEIC!L198</f>
        <v>73.553918608863668</v>
      </c>
      <c r="L93" s="96">
        <f>CEIC!M198</f>
        <v>16.474739970282325</v>
      </c>
      <c r="M93" s="96">
        <f>CEIC!N198</f>
        <v>-0.21582115186338521</v>
      </c>
      <c r="N93" s="96">
        <f>CEIC!O198</f>
        <v>-11.716503679134046</v>
      </c>
      <c r="O93" s="96">
        <f>CEIC!P198</f>
        <v>7.9090963602566413</v>
      </c>
      <c r="P93" s="96">
        <f>CEIC!Q198</f>
        <v>13.483034919378772</v>
      </c>
    </row>
    <row r="94" spans="1:16" x14ac:dyDescent="0.35">
      <c r="A94" s="96">
        <f>CEIC!B199</f>
        <v>5.6818181818181817</v>
      </c>
      <c r="B94" s="96">
        <f>CEIC!C199</f>
        <v>-0.73637702503681879</v>
      </c>
      <c r="C94" s="96">
        <f>CEIC!D199</f>
        <v>-6.648936170212387E-2</v>
      </c>
      <c r="D94" s="96">
        <f>CEIC!E199</f>
        <v>7.4682598954439364E-2</v>
      </c>
      <c r="E94" s="96">
        <f>CEIC!F199</f>
        <v>0.99908656854249123</v>
      </c>
      <c r="F94" s="96">
        <f>CEIC!G199</f>
        <v>-23.340045817321904</v>
      </c>
      <c r="G94" s="96">
        <f>CEIC!H199</f>
        <v>-6.5863664607060297</v>
      </c>
      <c r="H94" s="96">
        <f>CEIC!I199</f>
        <v>7.3253793514679426</v>
      </c>
      <c r="I94" s="96">
        <f>CEIC!J199</f>
        <v>2.8293180574991528</v>
      </c>
      <c r="J94" s="96">
        <f>CEIC!K199</f>
        <v>-13.583776835377648</v>
      </c>
      <c r="K94" s="96">
        <f>CEIC!L199</f>
        <v>7492.7735368956746</v>
      </c>
      <c r="L94" s="96">
        <f>CEIC!M199</f>
        <v>31.827564495947325</v>
      </c>
      <c r="M94" s="96">
        <f>CEIC!N199</f>
        <v>-1.5365289338109922</v>
      </c>
      <c r="N94" s="96">
        <f>CEIC!O199</f>
        <v>-6.4141097802366192</v>
      </c>
      <c r="O94" s="96">
        <f>CEIC!P199</f>
        <v>11.58587605288113</v>
      </c>
      <c r="P94" s="96">
        <f>CEIC!Q199</f>
        <v>10.36392405063291</v>
      </c>
    </row>
    <row r="95" spans="1:16" x14ac:dyDescent="0.35">
      <c r="A95" s="96">
        <f>CEIC!B200</f>
        <v>4.2821158690176393</v>
      </c>
      <c r="B95" s="96">
        <f>CEIC!C200</f>
        <v>1.6236162361623532</v>
      </c>
      <c r="C95" s="96">
        <f>CEIC!D200</f>
        <v>3.1146454605699061</v>
      </c>
      <c r="D95" s="96">
        <f>CEIC!E200</f>
        <v>2.0833333333333206</v>
      </c>
      <c r="E95" s="96">
        <f>CEIC!F200</f>
        <v>-6.3423615188882367</v>
      </c>
      <c r="F95" s="96">
        <f>CEIC!G200</f>
        <v>-13.614436616311625</v>
      </c>
      <c r="G95" s="96">
        <f>CEIC!H200</f>
        <v>-8.717818341791844</v>
      </c>
      <c r="H95" s="96">
        <f>CEIC!I200</f>
        <v>8.3650359520346544</v>
      </c>
      <c r="I95" s="96">
        <f>CEIC!J200</f>
        <v>1.3386140767459986</v>
      </c>
      <c r="J95" s="96">
        <f>CEIC!K200</f>
        <v>-14.837565701982141</v>
      </c>
      <c r="K95" s="96"/>
      <c r="L95" s="96">
        <f>CEIC!M200</f>
        <v>-9.7161851188954262</v>
      </c>
      <c r="M95" s="96">
        <f>CEIC!N200</f>
        <v>-1.6470559695305187</v>
      </c>
      <c r="N95" s="96">
        <f>CEIC!O200</f>
        <v>-0.74162447692651545</v>
      </c>
      <c r="O95" s="96">
        <f>CEIC!P200</f>
        <v>6.9878839109608331</v>
      </c>
      <c r="P95" s="96">
        <f>CEIC!Q200</f>
        <v>8.8328647864332996</v>
      </c>
    </row>
    <row r="96" spans="1:16" x14ac:dyDescent="0.35">
      <c r="A96" s="96">
        <f>CEIC!B201</f>
        <v>9.9555555555555575</v>
      </c>
      <c r="B96" s="96">
        <f>CEIC!C201</f>
        <v>3.248259860788854</v>
      </c>
      <c r="C96" s="96">
        <f>CEIC!D201</f>
        <v>8.1218274111675033</v>
      </c>
      <c r="D96" s="96">
        <f>CEIC!E201</f>
        <v>4.467084639498446</v>
      </c>
      <c r="E96" s="96">
        <f>CEIC!F201</f>
        <v>-5.016926285562219</v>
      </c>
      <c r="F96" s="96">
        <f>CEIC!G201</f>
        <v>-13.246845191967319</v>
      </c>
      <c r="G96" s="96">
        <f>CEIC!H201</f>
        <v>-14.728761148666516</v>
      </c>
      <c r="H96" s="96">
        <f>CEIC!I201</f>
        <v>7.2276427011358351</v>
      </c>
      <c r="I96" s="96">
        <f>CEIC!J201</f>
        <v>-6.625208928246364</v>
      </c>
      <c r="J96" s="96">
        <f>CEIC!K201</f>
        <v>-31.955925792124447</v>
      </c>
      <c r="L96" s="96">
        <f>CEIC!M201</f>
        <v>12.7072346307886</v>
      </c>
      <c r="M96" s="96">
        <f>CEIC!N201</f>
        <v>2.9075664470963525</v>
      </c>
      <c r="N96" s="96">
        <f>CEIC!O201</f>
        <v>2.4789282219029403</v>
      </c>
      <c r="O96" s="96">
        <f>CEIC!P201</f>
        <v>6.8801254220935846</v>
      </c>
      <c r="P96" s="96">
        <f>CEIC!Q201</f>
        <v>12.824956672443674</v>
      </c>
    </row>
    <row r="97" spans="4:16" x14ac:dyDescent="0.35">
      <c r="D97" s="96"/>
      <c r="E97" s="96">
        <f>CEIC!F202</f>
        <v>-49.720093015244167</v>
      </c>
      <c r="F97" s="96">
        <f>CEIC!G202</f>
        <v>-32.494098763100752</v>
      </c>
      <c r="G97" s="96">
        <f>CEIC!H202</f>
        <v>-35.997222904521053</v>
      </c>
      <c r="H97" s="96">
        <f>CEIC!I202</f>
        <v>6.3581784979699743</v>
      </c>
      <c r="J97" s="96">
        <f>CEIC!K202</f>
        <v>-86.066904295731035</v>
      </c>
      <c r="M97" s="96">
        <f>CEIC!N202</f>
        <v>-34.566014669926645</v>
      </c>
      <c r="N97" s="96">
        <f>CEIC!O202</f>
        <v>-28.728270814272644</v>
      </c>
      <c r="O97" s="96">
        <f>CEIC!P202</f>
        <v>-1.4155149353544338</v>
      </c>
      <c r="P97" s="96">
        <f>CEIC!Q202</f>
        <v>-3.4755829300483931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04671F-DBD2-49B3-B019-8A1D7C2633A1}">
  <sheetPr>
    <tabColor theme="7" tint="0.39997558519241921"/>
  </sheetPr>
  <dimension ref="A1:EX207"/>
  <sheetViews>
    <sheetView workbookViewId="0">
      <pane xSplit="1" ySplit="7" topLeftCell="B197" activePane="bottomRight" state="frozen"/>
      <selection pane="topRight" activeCell="B1" sqref="B1"/>
      <selection pane="bottomLeft" activeCell="A8" sqref="A8"/>
      <selection pane="bottomRight" activeCell="K208" sqref="K208"/>
    </sheetView>
  </sheetViews>
  <sheetFormatPr defaultColWidth="9.1796875" defaultRowHeight="12" x14ac:dyDescent="0.3"/>
  <cols>
    <col min="1" max="11" width="9.1796875" style="1"/>
    <col min="12" max="12" width="9.54296875" style="1" customWidth="1"/>
    <col min="13" max="74" width="9.1796875" style="1"/>
    <col min="75" max="77" width="9.26953125" style="1" bestFit="1" customWidth="1"/>
    <col min="78" max="79" width="11.1796875" style="1" bestFit="1" customWidth="1"/>
    <col min="80" max="80" width="12.7265625" style="1" bestFit="1" customWidth="1"/>
    <col min="81" max="82" width="9.1796875" style="1"/>
    <col min="83" max="83" width="14.81640625" style="1" bestFit="1" customWidth="1"/>
    <col min="84" max="84" width="9.26953125" style="1" bestFit="1" customWidth="1"/>
    <col min="85" max="94" width="9.1796875" style="1"/>
    <col min="95" max="95" width="9.26953125" style="1" bestFit="1" customWidth="1"/>
    <col min="96" max="96" width="12.7265625" style="1" bestFit="1" customWidth="1"/>
    <col min="97" max="97" width="9.1796875" style="1"/>
    <col min="98" max="98" width="9.26953125" style="1" bestFit="1" customWidth="1"/>
    <col min="99" max="99" width="11.1796875" style="1" bestFit="1" customWidth="1"/>
    <col min="100" max="100" width="9.1796875" style="1"/>
    <col min="101" max="105" width="11.7265625" style="1" customWidth="1"/>
    <col min="106" max="119" width="10.7265625" style="1" customWidth="1"/>
    <col min="120" max="121" width="9.1796875" style="1"/>
    <col min="122" max="123" width="9.453125" style="1" bestFit="1" customWidth="1"/>
    <col min="124" max="124" width="10" style="1" bestFit="1" customWidth="1"/>
    <col min="125" max="125" width="9.453125" style="1" bestFit="1" customWidth="1"/>
    <col min="126" max="127" width="10.1796875" style="1" bestFit="1" customWidth="1"/>
    <col min="128" max="128" width="10.81640625" style="1" bestFit="1" customWidth="1"/>
    <col min="129" max="129" width="10.26953125" style="1" bestFit="1" customWidth="1"/>
    <col min="130" max="130" width="11" style="1" bestFit="1" customWidth="1"/>
    <col min="131" max="131" width="10.1796875" style="1" bestFit="1" customWidth="1"/>
    <col min="132" max="135" width="10.26953125" style="1" bestFit="1" customWidth="1"/>
    <col min="136" max="136" width="10.1796875" style="1" bestFit="1" customWidth="1"/>
    <col min="137" max="137" width="9.26953125" style="1" bestFit="1" customWidth="1"/>
    <col min="138" max="138" width="9.1796875" style="1"/>
    <col min="139" max="139" width="11.81640625" style="1" bestFit="1" customWidth="1"/>
    <col min="140" max="140" width="12.26953125" style="1" bestFit="1" customWidth="1"/>
    <col min="141" max="141" width="11.453125" style="1" bestFit="1" customWidth="1"/>
    <col min="142" max="143" width="12.26953125" style="1" bestFit="1" customWidth="1"/>
    <col min="144" max="144" width="9.453125" style="1" bestFit="1" customWidth="1"/>
    <col min="145" max="148" width="9.1796875" style="1"/>
    <col min="149" max="149" width="11.81640625" style="1" bestFit="1" customWidth="1"/>
    <col min="150" max="150" width="12.26953125" style="1" bestFit="1" customWidth="1"/>
    <col min="151" max="151" width="11.453125" style="1" bestFit="1" customWidth="1"/>
    <col min="152" max="153" width="12.26953125" style="1" bestFit="1" customWidth="1"/>
    <col min="154" max="154" width="9.453125" style="1" bestFit="1" customWidth="1"/>
    <col min="155" max="16384" width="9.1796875" style="1"/>
  </cols>
  <sheetData>
    <row r="1" spans="1:154" s="2" customFormat="1" ht="120" x14ac:dyDescent="0.3">
      <c r="B1" s="1" t="s">
        <v>183</v>
      </c>
      <c r="C1" s="2" t="s">
        <v>184</v>
      </c>
      <c r="D1" s="1" t="s">
        <v>185</v>
      </c>
      <c r="E1" s="2" t="s">
        <v>182</v>
      </c>
      <c r="F1" s="2" t="s">
        <v>217</v>
      </c>
      <c r="G1" s="2" t="s">
        <v>255</v>
      </c>
      <c r="H1" s="2" t="s">
        <v>256</v>
      </c>
      <c r="I1" s="2" t="s">
        <v>258</v>
      </c>
      <c r="J1" s="2" t="s">
        <v>2</v>
      </c>
      <c r="K1" s="2" t="s">
        <v>224</v>
      </c>
      <c r="L1" s="2" t="s">
        <v>232</v>
      </c>
      <c r="M1" s="2" t="s">
        <v>254</v>
      </c>
      <c r="N1" s="2" t="s">
        <v>248</v>
      </c>
      <c r="O1" s="2" t="s">
        <v>249</v>
      </c>
      <c r="P1" s="2" t="s">
        <v>250</v>
      </c>
      <c r="Q1" s="2" t="s">
        <v>251</v>
      </c>
      <c r="T1" s="1" t="s">
        <v>183</v>
      </c>
      <c r="U1" s="2" t="s">
        <v>184</v>
      </c>
      <c r="V1" s="1" t="s">
        <v>185</v>
      </c>
      <c r="W1" s="2" t="s">
        <v>257</v>
      </c>
      <c r="Y1" s="2" t="s">
        <v>250</v>
      </c>
      <c r="Z1" s="2" t="s">
        <v>251</v>
      </c>
      <c r="AF1" s="6" t="s">
        <v>13</v>
      </c>
      <c r="AG1" s="84" t="s">
        <v>14</v>
      </c>
      <c r="AH1" s="85" t="s">
        <v>15</v>
      </c>
      <c r="AI1" s="85" t="s">
        <v>16</v>
      </c>
      <c r="AJ1" s="85" t="s">
        <v>17</v>
      </c>
      <c r="AK1" s="85" t="s">
        <v>18</v>
      </c>
      <c r="AL1" s="85" t="s">
        <v>19</v>
      </c>
      <c r="AO1" s="6" t="s">
        <v>13</v>
      </c>
      <c r="AP1" s="85" t="s">
        <v>218</v>
      </c>
      <c r="AQ1" s="85" t="s">
        <v>219</v>
      </c>
      <c r="AR1" s="85" t="s">
        <v>220</v>
      </c>
      <c r="AS1" s="85" t="s">
        <v>170</v>
      </c>
      <c r="AT1" s="85" t="s">
        <v>174</v>
      </c>
      <c r="AU1" s="85" t="s">
        <v>178</v>
      </c>
      <c r="AV1" s="84" t="s">
        <v>152</v>
      </c>
      <c r="AW1" s="84" t="s">
        <v>153</v>
      </c>
      <c r="AX1" s="84" t="s">
        <v>154</v>
      </c>
      <c r="AY1" s="85" t="s">
        <v>155</v>
      </c>
      <c r="AZ1" s="85" t="s">
        <v>156</v>
      </c>
      <c r="BA1" s="85" t="s">
        <v>157</v>
      </c>
      <c r="BB1" s="85" t="s">
        <v>158</v>
      </c>
      <c r="BC1" s="85" t="s">
        <v>171</v>
      </c>
      <c r="BD1" s="85" t="s">
        <v>159</v>
      </c>
      <c r="BE1" s="85" t="s">
        <v>175</v>
      </c>
      <c r="BF1" s="85" t="s">
        <v>160</v>
      </c>
      <c r="BG1" s="85" t="s">
        <v>179</v>
      </c>
      <c r="BJ1" s="86" t="s">
        <v>13</v>
      </c>
      <c r="BK1" s="84" t="s">
        <v>189</v>
      </c>
      <c r="BL1" s="84" t="s">
        <v>190</v>
      </c>
      <c r="BM1" s="84" t="s">
        <v>191</v>
      </c>
      <c r="BN1" s="84" t="s">
        <v>192</v>
      </c>
      <c r="BO1" s="84" t="s">
        <v>193</v>
      </c>
      <c r="BP1" s="84" t="s">
        <v>194</v>
      </c>
      <c r="BQ1" s="84" t="s">
        <v>195</v>
      </c>
      <c r="BR1" s="84" t="s">
        <v>196</v>
      </c>
      <c r="BS1" s="84" t="s">
        <v>197</v>
      </c>
      <c r="BT1" s="84" t="s">
        <v>198</v>
      </c>
      <c r="BV1" s="86" t="s">
        <v>13</v>
      </c>
      <c r="BW1" s="84" t="s">
        <v>213</v>
      </c>
      <c r="BX1" s="84" t="s">
        <v>214</v>
      </c>
      <c r="BY1" s="84" t="s">
        <v>215</v>
      </c>
      <c r="BZ1" s="84" t="s">
        <v>24</v>
      </c>
      <c r="CA1" s="84" t="s">
        <v>209</v>
      </c>
      <c r="CB1" s="84" t="s">
        <v>210</v>
      </c>
      <c r="CD1" s="6" t="s">
        <v>13</v>
      </c>
      <c r="CE1" s="7" t="s">
        <v>26</v>
      </c>
      <c r="CF1" s="7" t="s">
        <v>27</v>
      </c>
      <c r="CH1" s="6" t="s">
        <v>13</v>
      </c>
      <c r="CI1" s="7" t="s">
        <v>28</v>
      </c>
      <c r="CJ1" s="7" t="s">
        <v>29</v>
      </c>
      <c r="CK1" s="7" t="s">
        <v>30</v>
      </c>
      <c r="CL1" s="7" t="s">
        <v>31</v>
      </c>
      <c r="CM1" s="90" t="s">
        <v>151</v>
      </c>
      <c r="CN1" s="90" t="s">
        <v>216</v>
      </c>
      <c r="CP1" s="92" t="s">
        <v>13</v>
      </c>
      <c r="CQ1" s="84" t="s">
        <v>252</v>
      </c>
      <c r="CR1" s="84" t="s">
        <v>25</v>
      </c>
      <c r="CS1" s="86" t="s">
        <v>13</v>
      </c>
      <c r="CT1" s="84" t="s">
        <v>227</v>
      </c>
      <c r="CU1" s="84" t="s">
        <v>225</v>
      </c>
      <c r="CW1" s="86" t="s">
        <v>13</v>
      </c>
      <c r="CX1" s="84" t="s">
        <v>228</v>
      </c>
      <c r="CY1" s="84" t="s">
        <v>229</v>
      </c>
      <c r="CZ1" s="2" t="s">
        <v>232</v>
      </c>
      <c r="DA1" s="13" t="s">
        <v>23</v>
      </c>
      <c r="DB1" s="6" t="s">
        <v>13</v>
      </c>
      <c r="DC1" s="84" t="s">
        <v>141</v>
      </c>
      <c r="DD1" s="84" t="s">
        <v>142</v>
      </c>
      <c r="DF1" s="6" t="s">
        <v>13</v>
      </c>
      <c r="DG1" s="84" t="s">
        <v>28</v>
      </c>
      <c r="DH1" s="84" t="s">
        <v>29</v>
      </c>
      <c r="DI1" s="84" t="s">
        <v>30</v>
      </c>
      <c r="DJ1" s="84" t="s">
        <v>31</v>
      </c>
      <c r="DL1" s="2" t="s">
        <v>187</v>
      </c>
      <c r="DM1" s="2" t="s">
        <v>186</v>
      </c>
      <c r="DN1" s="2" t="s">
        <v>253</v>
      </c>
      <c r="DO1" s="2" t="s">
        <v>188</v>
      </c>
      <c r="DQ1" s="86" t="s">
        <v>13</v>
      </c>
      <c r="DR1" s="84" t="s">
        <v>21</v>
      </c>
      <c r="DS1" s="84" t="s">
        <v>245</v>
      </c>
      <c r="DT1" s="84" t="s">
        <v>246</v>
      </c>
      <c r="DU1" s="84" t="s">
        <v>247</v>
      </c>
      <c r="DV1" s="84" t="s">
        <v>20</v>
      </c>
      <c r="DW1" s="84" t="s">
        <v>233</v>
      </c>
      <c r="DX1" s="84" t="s">
        <v>238</v>
      </c>
      <c r="DY1" s="84" t="s">
        <v>106</v>
      </c>
      <c r="DZ1" s="84" t="s">
        <v>105</v>
      </c>
      <c r="EA1" s="84" t="s">
        <v>234</v>
      </c>
      <c r="EB1" s="84" t="s">
        <v>22</v>
      </c>
      <c r="EC1" s="84" t="s">
        <v>235</v>
      </c>
      <c r="ED1" s="84" t="s">
        <v>236</v>
      </c>
      <c r="EE1" s="84" t="s">
        <v>237</v>
      </c>
      <c r="EF1" s="84"/>
      <c r="EG1" s="84"/>
      <c r="EH1" s="47" t="s">
        <v>13</v>
      </c>
      <c r="EI1" s="7" t="s">
        <v>38</v>
      </c>
      <c r="EJ1" s="8" t="s">
        <v>39</v>
      </c>
      <c r="EK1" s="8" t="s">
        <v>40</v>
      </c>
      <c r="EL1" s="8" t="s">
        <v>41</v>
      </c>
      <c r="EM1" s="8" t="s">
        <v>42</v>
      </c>
      <c r="EN1" s="8" t="s">
        <v>43</v>
      </c>
      <c r="ER1" s="47" t="s">
        <v>13</v>
      </c>
      <c r="ES1" s="7" t="s">
        <v>32</v>
      </c>
      <c r="ET1" s="8" t="s">
        <v>33</v>
      </c>
      <c r="EU1" s="8" t="s">
        <v>34</v>
      </c>
      <c r="EV1" s="8" t="s">
        <v>35</v>
      </c>
      <c r="EW1" s="8" t="s">
        <v>36</v>
      </c>
      <c r="EX1" s="8" t="s">
        <v>37</v>
      </c>
    </row>
    <row r="2" spans="1:154" x14ac:dyDescent="0.3">
      <c r="AF2" s="9" t="s">
        <v>44</v>
      </c>
      <c r="AG2" s="9" t="s">
        <v>45</v>
      </c>
      <c r="AH2" s="97" t="s">
        <v>45</v>
      </c>
      <c r="AI2" s="97" t="s">
        <v>45</v>
      </c>
      <c r="AJ2" s="97" t="s">
        <v>45</v>
      </c>
      <c r="AK2" s="97" t="s">
        <v>45</v>
      </c>
      <c r="AL2" s="97" t="s">
        <v>45</v>
      </c>
      <c r="AO2" s="9" t="s">
        <v>44</v>
      </c>
      <c r="AP2" s="97" t="s">
        <v>45</v>
      </c>
      <c r="AQ2" s="97" t="s">
        <v>45</v>
      </c>
      <c r="AR2" s="97" t="s">
        <v>45</v>
      </c>
      <c r="AS2" s="97" t="s">
        <v>45</v>
      </c>
      <c r="AT2" s="97" t="s">
        <v>45</v>
      </c>
      <c r="AU2" s="97" t="s">
        <v>45</v>
      </c>
      <c r="AV2" s="9" t="s">
        <v>45</v>
      </c>
      <c r="AW2" s="9" t="s">
        <v>45</v>
      </c>
      <c r="AX2" s="9" t="s">
        <v>45</v>
      </c>
      <c r="AY2" s="97" t="s">
        <v>45</v>
      </c>
      <c r="AZ2" s="97" t="s">
        <v>45</v>
      </c>
      <c r="BA2" s="97" t="s">
        <v>45</v>
      </c>
      <c r="BB2" s="97" t="s">
        <v>45</v>
      </c>
      <c r="BC2" s="97" t="s">
        <v>45</v>
      </c>
      <c r="BD2" s="97" t="s">
        <v>45</v>
      </c>
      <c r="BE2" s="97" t="s">
        <v>45</v>
      </c>
      <c r="BF2" s="97" t="s">
        <v>45</v>
      </c>
      <c r="BG2" s="97" t="s">
        <v>45</v>
      </c>
      <c r="BJ2" s="9" t="s">
        <v>44</v>
      </c>
      <c r="BK2" s="9" t="s">
        <v>45</v>
      </c>
      <c r="BL2" s="9" t="s">
        <v>45</v>
      </c>
      <c r="BM2" s="9" t="s">
        <v>45</v>
      </c>
      <c r="BN2" s="9" t="s">
        <v>45</v>
      </c>
      <c r="BO2" s="9" t="s">
        <v>45</v>
      </c>
      <c r="BP2" s="9" t="s">
        <v>45</v>
      </c>
      <c r="BQ2" s="9" t="s">
        <v>45</v>
      </c>
      <c r="BR2" s="9" t="s">
        <v>45</v>
      </c>
      <c r="BS2" s="9" t="s">
        <v>45</v>
      </c>
      <c r="BT2" s="9" t="s">
        <v>45</v>
      </c>
      <c r="BV2" s="9" t="s">
        <v>44</v>
      </c>
      <c r="BW2" s="9" t="s">
        <v>45</v>
      </c>
      <c r="BX2" s="9" t="s">
        <v>45</v>
      </c>
      <c r="BY2" s="9" t="s">
        <v>45</v>
      </c>
      <c r="BZ2" s="9" t="s">
        <v>45</v>
      </c>
      <c r="CA2" s="9" t="s">
        <v>45</v>
      </c>
      <c r="CB2" s="9" t="s">
        <v>45</v>
      </c>
      <c r="CD2" s="43" t="s">
        <v>44</v>
      </c>
      <c r="CE2" s="43" t="s">
        <v>45</v>
      </c>
      <c r="CF2" s="43" t="s">
        <v>45</v>
      </c>
      <c r="CH2" s="43" t="s">
        <v>44</v>
      </c>
      <c r="CI2" s="43" t="s">
        <v>45</v>
      </c>
      <c r="CJ2" s="43" t="s">
        <v>45</v>
      </c>
      <c r="CK2" s="43" t="s">
        <v>45</v>
      </c>
      <c r="CL2" s="43" t="s">
        <v>45</v>
      </c>
      <c r="CP2" s="9" t="s">
        <v>44</v>
      </c>
      <c r="CQ2" s="9" t="s">
        <v>45</v>
      </c>
      <c r="CR2" s="9" t="s">
        <v>45</v>
      </c>
      <c r="CS2" s="9" t="s">
        <v>44</v>
      </c>
      <c r="CT2" s="9" t="s">
        <v>45</v>
      </c>
      <c r="CU2" s="9" t="s">
        <v>45</v>
      </c>
      <c r="CW2" s="14" t="s">
        <v>44</v>
      </c>
      <c r="CX2" s="14" t="s">
        <v>45</v>
      </c>
      <c r="CY2" s="14" t="s">
        <v>45</v>
      </c>
      <c r="CZ2" s="13"/>
      <c r="DA2" s="13"/>
      <c r="DB2" s="39" t="s">
        <v>44</v>
      </c>
      <c r="DC2" s="39" t="s">
        <v>45</v>
      </c>
      <c r="DD2" s="39" t="s">
        <v>45</v>
      </c>
      <c r="DE2" s="2"/>
      <c r="DF2" s="39" t="s">
        <v>44</v>
      </c>
      <c r="DG2" s="39" t="s">
        <v>45</v>
      </c>
      <c r="DH2" s="39" t="s">
        <v>45</v>
      </c>
      <c r="DI2" s="39" t="s">
        <v>45</v>
      </c>
      <c r="DJ2" s="39" t="s">
        <v>45</v>
      </c>
      <c r="DK2" s="2"/>
      <c r="DL2" s="2"/>
      <c r="DM2" s="2"/>
      <c r="DN2" s="2"/>
      <c r="DO2" s="2"/>
      <c r="DQ2" s="9" t="s">
        <v>44</v>
      </c>
      <c r="DR2" s="9" t="s">
        <v>45</v>
      </c>
      <c r="DS2" s="9" t="s">
        <v>45</v>
      </c>
      <c r="DT2" s="9" t="s">
        <v>45</v>
      </c>
      <c r="DU2" s="9" t="s">
        <v>45</v>
      </c>
      <c r="DV2" s="9" t="s">
        <v>45</v>
      </c>
      <c r="DW2" s="9" t="s">
        <v>45</v>
      </c>
      <c r="DX2" s="9" t="s">
        <v>45</v>
      </c>
      <c r="DY2" s="9" t="s">
        <v>45</v>
      </c>
      <c r="DZ2" s="9" t="s">
        <v>45</v>
      </c>
      <c r="EA2" s="9" t="s">
        <v>45</v>
      </c>
      <c r="EB2" s="9" t="s">
        <v>45</v>
      </c>
      <c r="EC2" s="9" t="s">
        <v>45</v>
      </c>
      <c r="ED2" s="9" t="s">
        <v>45</v>
      </c>
      <c r="EE2" s="9" t="s">
        <v>45</v>
      </c>
      <c r="EF2" s="9"/>
      <c r="EG2" s="9"/>
      <c r="EH2" s="43" t="s">
        <v>44</v>
      </c>
      <c r="EI2" s="43" t="s">
        <v>45</v>
      </c>
      <c r="EJ2" s="44" t="s">
        <v>45</v>
      </c>
      <c r="EK2" s="44" t="s">
        <v>45</v>
      </c>
      <c r="EL2" s="44" t="s">
        <v>45</v>
      </c>
      <c r="EM2" s="44" t="s">
        <v>45</v>
      </c>
      <c r="EN2" s="44" t="s">
        <v>45</v>
      </c>
      <c r="ER2" s="43" t="s">
        <v>44</v>
      </c>
      <c r="ES2" s="43" t="s">
        <v>45</v>
      </c>
      <c r="ET2" s="44" t="s">
        <v>45</v>
      </c>
      <c r="EU2" s="44" t="s">
        <v>45</v>
      </c>
      <c r="EV2" s="44" t="s">
        <v>45</v>
      </c>
      <c r="EW2" s="44" t="s">
        <v>45</v>
      </c>
      <c r="EX2" s="44" t="s">
        <v>45</v>
      </c>
    </row>
    <row r="3" spans="1:154" x14ac:dyDescent="0.3">
      <c r="AF3" s="9" t="s">
        <v>46</v>
      </c>
      <c r="AG3" s="9" t="s">
        <v>47</v>
      </c>
      <c r="AH3" s="97" t="s">
        <v>47</v>
      </c>
      <c r="AI3" s="97" t="s">
        <v>47</v>
      </c>
      <c r="AJ3" s="97" t="s">
        <v>47</v>
      </c>
      <c r="AK3" s="97" t="s">
        <v>47</v>
      </c>
      <c r="AL3" s="97" t="s">
        <v>47</v>
      </c>
      <c r="AO3" s="9" t="s">
        <v>46</v>
      </c>
      <c r="AP3" s="97" t="s">
        <v>47</v>
      </c>
      <c r="AQ3" s="97" t="s">
        <v>47</v>
      </c>
      <c r="AR3" s="97" t="s">
        <v>47</v>
      </c>
      <c r="AS3" s="97" t="s">
        <v>47</v>
      </c>
      <c r="AT3" s="97" t="s">
        <v>47</v>
      </c>
      <c r="AU3" s="97" t="s">
        <v>47</v>
      </c>
      <c r="AV3" s="9" t="s">
        <v>47</v>
      </c>
      <c r="AW3" s="9" t="s">
        <v>47</v>
      </c>
      <c r="AX3" s="9" t="s">
        <v>47</v>
      </c>
      <c r="AY3" s="97" t="s">
        <v>47</v>
      </c>
      <c r="AZ3" s="97" t="s">
        <v>47</v>
      </c>
      <c r="BA3" s="97" t="s">
        <v>47</v>
      </c>
      <c r="BB3" s="97" t="s">
        <v>47</v>
      </c>
      <c r="BC3" s="97" t="s">
        <v>47</v>
      </c>
      <c r="BD3" s="97" t="s">
        <v>47</v>
      </c>
      <c r="BE3" s="97" t="s">
        <v>47</v>
      </c>
      <c r="BF3" s="97" t="s">
        <v>47</v>
      </c>
      <c r="BG3" s="97" t="s">
        <v>47</v>
      </c>
      <c r="BJ3" s="9" t="s">
        <v>46</v>
      </c>
      <c r="BK3" s="9" t="s">
        <v>47</v>
      </c>
      <c r="BL3" s="9" t="s">
        <v>47</v>
      </c>
      <c r="BM3" s="9" t="s">
        <v>47</v>
      </c>
      <c r="BN3" s="9" t="s">
        <v>47</v>
      </c>
      <c r="BO3" s="9" t="s">
        <v>47</v>
      </c>
      <c r="BP3" s="9" t="s">
        <v>47</v>
      </c>
      <c r="BQ3" s="9" t="s">
        <v>47</v>
      </c>
      <c r="BR3" s="9" t="s">
        <v>47</v>
      </c>
      <c r="BS3" s="9" t="s">
        <v>47</v>
      </c>
      <c r="BT3" s="9" t="s">
        <v>47</v>
      </c>
      <c r="BV3" s="9" t="s">
        <v>46</v>
      </c>
      <c r="BW3" s="9" t="s">
        <v>47</v>
      </c>
      <c r="BX3" s="9" t="s">
        <v>47</v>
      </c>
      <c r="BY3" s="9" t="s">
        <v>47</v>
      </c>
      <c r="BZ3" s="9" t="s">
        <v>47</v>
      </c>
      <c r="CA3" s="9" t="s">
        <v>47</v>
      </c>
      <c r="CB3" s="9" t="s">
        <v>47</v>
      </c>
      <c r="CD3" s="43" t="s">
        <v>46</v>
      </c>
      <c r="CE3" s="43" t="s">
        <v>47</v>
      </c>
      <c r="CF3" s="43" t="s">
        <v>47</v>
      </c>
      <c r="CH3" s="43" t="s">
        <v>46</v>
      </c>
      <c r="CI3" s="43" t="s">
        <v>47</v>
      </c>
      <c r="CJ3" s="43" t="s">
        <v>47</v>
      </c>
      <c r="CK3" s="43" t="s">
        <v>47</v>
      </c>
      <c r="CL3" s="43" t="s">
        <v>47</v>
      </c>
      <c r="CP3" s="9" t="s">
        <v>46</v>
      </c>
      <c r="CQ3" s="9" t="s">
        <v>47</v>
      </c>
      <c r="CR3" s="9" t="s">
        <v>47</v>
      </c>
      <c r="CS3" s="9" t="s">
        <v>46</v>
      </c>
      <c r="CT3" s="9" t="s">
        <v>47</v>
      </c>
      <c r="CU3" s="9" t="s">
        <v>47</v>
      </c>
      <c r="CW3" s="14" t="s">
        <v>46</v>
      </c>
      <c r="CX3" s="14" t="s">
        <v>47</v>
      </c>
      <c r="CY3" s="14" t="s">
        <v>47</v>
      </c>
      <c r="CZ3" s="13"/>
      <c r="DA3" s="13"/>
      <c r="DB3" s="39" t="s">
        <v>46</v>
      </c>
      <c r="DC3" s="39" t="s">
        <v>47</v>
      </c>
      <c r="DD3" s="39" t="s">
        <v>47</v>
      </c>
      <c r="DE3" s="2"/>
      <c r="DF3" s="39" t="s">
        <v>46</v>
      </c>
      <c r="DG3" s="39" t="s">
        <v>47</v>
      </c>
      <c r="DH3" s="39" t="s">
        <v>47</v>
      </c>
      <c r="DI3" s="39" t="s">
        <v>47</v>
      </c>
      <c r="DJ3" s="39" t="s">
        <v>47</v>
      </c>
      <c r="DK3" s="2"/>
      <c r="DL3" s="2"/>
      <c r="DM3" s="2"/>
      <c r="DN3" s="2"/>
      <c r="DO3" s="2"/>
      <c r="DQ3" s="9" t="s">
        <v>46</v>
      </c>
      <c r="DR3" s="9" t="s">
        <v>47</v>
      </c>
      <c r="DS3" s="9" t="s">
        <v>47</v>
      </c>
      <c r="DT3" s="9" t="s">
        <v>47</v>
      </c>
      <c r="DU3" s="9" t="s">
        <v>47</v>
      </c>
      <c r="DV3" s="9" t="s">
        <v>47</v>
      </c>
      <c r="DW3" s="9" t="s">
        <v>47</v>
      </c>
      <c r="DX3" s="9" t="s">
        <v>47</v>
      </c>
      <c r="DY3" s="9" t="s">
        <v>47</v>
      </c>
      <c r="DZ3" s="9" t="s">
        <v>47</v>
      </c>
      <c r="EA3" s="9" t="s">
        <v>47</v>
      </c>
      <c r="EB3" s="9" t="s">
        <v>47</v>
      </c>
      <c r="EC3" s="9" t="s">
        <v>47</v>
      </c>
      <c r="ED3" s="9" t="s">
        <v>47</v>
      </c>
      <c r="EE3" s="9" t="s">
        <v>47</v>
      </c>
      <c r="EF3" s="9"/>
      <c r="EG3" s="9"/>
      <c r="EH3" s="43" t="s">
        <v>46</v>
      </c>
      <c r="EI3" s="43" t="s">
        <v>48</v>
      </c>
      <c r="EJ3" s="44" t="s">
        <v>48</v>
      </c>
      <c r="EK3" s="44" t="s">
        <v>48</v>
      </c>
      <c r="EL3" s="44" t="s">
        <v>48</v>
      </c>
      <c r="EM3" s="44" t="s">
        <v>48</v>
      </c>
      <c r="EN3" s="44" t="s">
        <v>48</v>
      </c>
      <c r="ER3" s="43" t="s">
        <v>46</v>
      </c>
      <c r="ES3" s="43" t="s">
        <v>48</v>
      </c>
      <c r="ET3" s="44" t="s">
        <v>48</v>
      </c>
      <c r="EU3" s="44" t="s">
        <v>48</v>
      </c>
      <c r="EV3" s="44" t="s">
        <v>48</v>
      </c>
      <c r="EW3" s="44" t="s">
        <v>48</v>
      </c>
      <c r="EX3" s="44" t="s">
        <v>48</v>
      </c>
    </row>
    <row r="4" spans="1:154" x14ac:dyDescent="0.3">
      <c r="AF4" s="9" t="s">
        <v>49</v>
      </c>
      <c r="AG4" s="9" t="s">
        <v>50</v>
      </c>
      <c r="AH4" s="97" t="s">
        <v>51</v>
      </c>
      <c r="AI4" s="97" t="s">
        <v>52</v>
      </c>
      <c r="AJ4" s="97" t="s">
        <v>51</v>
      </c>
      <c r="AK4" s="97" t="s">
        <v>50</v>
      </c>
      <c r="AL4" s="97" t="s">
        <v>53</v>
      </c>
      <c r="AO4" s="9" t="s">
        <v>49</v>
      </c>
      <c r="AP4" s="97" t="s">
        <v>53</v>
      </c>
      <c r="AQ4" s="97" t="s">
        <v>53</v>
      </c>
      <c r="AR4" s="97" t="s">
        <v>53</v>
      </c>
      <c r="AS4" s="97" t="s">
        <v>50</v>
      </c>
      <c r="AT4" s="97" t="s">
        <v>50</v>
      </c>
      <c r="AU4" s="97" t="s">
        <v>50</v>
      </c>
      <c r="AV4" s="9" t="s">
        <v>50</v>
      </c>
      <c r="AW4" s="9" t="s">
        <v>50</v>
      </c>
      <c r="AX4" s="9" t="s">
        <v>50</v>
      </c>
      <c r="AY4" s="97" t="s">
        <v>51</v>
      </c>
      <c r="AZ4" s="97" t="s">
        <v>51</v>
      </c>
      <c r="BA4" s="97" t="s">
        <v>51</v>
      </c>
      <c r="BB4" s="97" t="s">
        <v>52</v>
      </c>
      <c r="BC4" s="97" t="s">
        <v>51</v>
      </c>
      <c r="BD4" s="97" t="s">
        <v>52</v>
      </c>
      <c r="BE4" s="97" t="s">
        <v>51</v>
      </c>
      <c r="BF4" s="97" t="s">
        <v>52</v>
      </c>
      <c r="BG4" s="97" t="s">
        <v>51</v>
      </c>
      <c r="BJ4" s="9" t="s">
        <v>49</v>
      </c>
      <c r="BK4" s="9" t="s">
        <v>53</v>
      </c>
      <c r="BL4" s="9" t="s">
        <v>53</v>
      </c>
      <c r="BM4" s="9" t="s">
        <v>53</v>
      </c>
      <c r="BN4" s="9" t="s">
        <v>53</v>
      </c>
      <c r="BO4" s="9" t="s">
        <v>53</v>
      </c>
      <c r="BP4" s="9" t="s">
        <v>53</v>
      </c>
      <c r="BQ4" s="9" t="s">
        <v>53</v>
      </c>
      <c r="BR4" s="9" t="s">
        <v>53</v>
      </c>
      <c r="BS4" s="9" t="s">
        <v>53</v>
      </c>
      <c r="BT4" s="9" t="s">
        <v>53</v>
      </c>
      <c r="BV4" s="9" t="s">
        <v>49</v>
      </c>
      <c r="BW4" s="9" t="s">
        <v>53</v>
      </c>
      <c r="BX4" s="9" t="s">
        <v>53</v>
      </c>
      <c r="BY4" s="9" t="s">
        <v>53</v>
      </c>
      <c r="BZ4" s="9" t="s">
        <v>49</v>
      </c>
      <c r="CA4" s="9" t="s">
        <v>49</v>
      </c>
      <c r="CB4" s="9" t="s">
        <v>49</v>
      </c>
      <c r="CD4" s="43" t="s">
        <v>49</v>
      </c>
      <c r="CE4" s="43" t="s">
        <v>55</v>
      </c>
      <c r="CF4" s="43" t="s">
        <v>53</v>
      </c>
      <c r="CH4" s="43" t="s">
        <v>49</v>
      </c>
      <c r="CI4" s="43" t="s">
        <v>57</v>
      </c>
      <c r="CJ4" s="43" t="s">
        <v>58</v>
      </c>
      <c r="CK4" s="43" t="s">
        <v>57</v>
      </c>
      <c r="CL4" s="43" t="s">
        <v>53</v>
      </c>
      <c r="CP4" s="9" t="s">
        <v>49</v>
      </c>
      <c r="CQ4" s="9" t="s">
        <v>53</v>
      </c>
      <c r="CR4" s="9" t="s">
        <v>56</v>
      </c>
      <c r="CS4" s="9" t="s">
        <v>49</v>
      </c>
      <c r="CT4" s="9" t="s">
        <v>53</v>
      </c>
      <c r="CU4" s="9" t="s">
        <v>49</v>
      </c>
      <c r="CW4" s="14" t="s">
        <v>49</v>
      </c>
      <c r="CX4" s="14" t="s">
        <v>55</v>
      </c>
      <c r="CY4" s="14" t="s">
        <v>55</v>
      </c>
      <c r="CZ4" s="13"/>
      <c r="DA4" s="13"/>
      <c r="DB4" s="39" t="s">
        <v>49</v>
      </c>
      <c r="DC4" s="39" t="s">
        <v>55</v>
      </c>
      <c r="DD4" s="39" t="s">
        <v>55</v>
      </c>
      <c r="DE4" s="2"/>
      <c r="DF4" s="39" t="s">
        <v>49</v>
      </c>
      <c r="DG4" s="39" t="s">
        <v>57</v>
      </c>
      <c r="DH4" s="39" t="s">
        <v>58</v>
      </c>
      <c r="DI4" s="39" t="s">
        <v>57</v>
      </c>
      <c r="DJ4" s="39" t="s">
        <v>53</v>
      </c>
      <c r="DK4" s="2"/>
      <c r="DL4" s="2"/>
      <c r="DM4" s="2"/>
      <c r="DN4" s="2"/>
      <c r="DO4" s="2"/>
      <c r="DQ4" s="9" t="s">
        <v>49</v>
      </c>
      <c r="DR4" s="9" t="s">
        <v>53</v>
      </c>
      <c r="DS4" s="9" t="s">
        <v>53</v>
      </c>
      <c r="DT4" s="9" t="s">
        <v>53</v>
      </c>
      <c r="DU4" s="9" t="s">
        <v>53</v>
      </c>
      <c r="DV4" s="9" t="s">
        <v>54</v>
      </c>
      <c r="DW4" s="9" t="s">
        <v>54</v>
      </c>
      <c r="DX4" s="9" t="s">
        <v>54</v>
      </c>
      <c r="DY4" s="9" t="s">
        <v>54</v>
      </c>
      <c r="DZ4" s="9" t="s">
        <v>54</v>
      </c>
      <c r="EA4" s="9" t="s">
        <v>54</v>
      </c>
      <c r="EB4" s="9" t="s">
        <v>54</v>
      </c>
      <c r="EC4" s="9" t="s">
        <v>54</v>
      </c>
      <c r="ED4" s="9" t="s">
        <v>54</v>
      </c>
      <c r="EE4" s="9" t="s">
        <v>54</v>
      </c>
      <c r="EF4" s="9"/>
      <c r="EG4" s="9"/>
      <c r="EH4" s="43" t="s">
        <v>49</v>
      </c>
      <c r="EI4" s="43" t="s">
        <v>55</v>
      </c>
      <c r="EJ4" s="44" t="s">
        <v>55</v>
      </c>
      <c r="EK4" s="44" t="s">
        <v>55</v>
      </c>
      <c r="EL4" s="44" t="s">
        <v>55</v>
      </c>
      <c r="EM4" s="44" t="s">
        <v>55</v>
      </c>
      <c r="EN4" s="44" t="s">
        <v>53</v>
      </c>
      <c r="ER4" s="43" t="s">
        <v>49</v>
      </c>
      <c r="ES4" s="43" t="s">
        <v>55</v>
      </c>
      <c r="ET4" s="44" t="s">
        <v>55</v>
      </c>
      <c r="EU4" s="44" t="s">
        <v>55</v>
      </c>
      <c r="EV4" s="44" t="s">
        <v>55</v>
      </c>
      <c r="EW4" s="44" t="s">
        <v>55</v>
      </c>
      <c r="EX4" s="44" t="s">
        <v>53</v>
      </c>
    </row>
    <row r="5" spans="1:154" x14ac:dyDescent="0.3">
      <c r="AF5" s="9" t="s">
        <v>59</v>
      </c>
      <c r="AG5" s="9" t="s">
        <v>60</v>
      </c>
      <c r="AH5" s="97" t="s">
        <v>61</v>
      </c>
      <c r="AI5" s="97" t="s">
        <v>61</v>
      </c>
      <c r="AJ5" s="97" t="s">
        <v>61</v>
      </c>
      <c r="AK5" s="97" t="s">
        <v>61</v>
      </c>
      <c r="AL5" s="97" t="s">
        <v>61</v>
      </c>
      <c r="AO5" s="9" t="s">
        <v>59</v>
      </c>
      <c r="AP5" s="97" t="s">
        <v>61</v>
      </c>
      <c r="AQ5" s="97" t="s">
        <v>61</v>
      </c>
      <c r="AR5" s="97" t="s">
        <v>61</v>
      </c>
      <c r="AS5" s="97" t="s">
        <v>61</v>
      </c>
      <c r="AT5" s="97" t="s">
        <v>61</v>
      </c>
      <c r="AU5" s="97" t="s">
        <v>61</v>
      </c>
      <c r="AV5" s="9" t="s">
        <v>60</v>
      </c>
      <c r="AW5" s="9" t="s">
        <v>60</v>
      </c>
      <c r="AX5" s="9" t="s">
        <v>60</v>
      </c>
      <c r="AY5" s="97" t="s">
        <v>61</v>
      </c>
      <c r="AZ5" s="97" t="s">
        <v>61</v>
      </c>
      <c r="BA5" s="97" t="s">
        <v>61</v>
      </c>
      <c r="BB5" s="97" t="s">
        <v>61</v>
      </c>
      <c r="BC5" s="97" t="s">
        <v>61</v>
      </c>
      <c r="BD5" s="97" t="s">
        <v>61</v>
      </c>
      <c r="BE5" s="97" t="s">
        <v>61</v>
      </c>
      <c r="BF5" s="97" t="s">
        <v>61</v>
      </c>
      <c r="BG5" s="97" t="s">
        <v>61</v>
      </c>
      <c r="BJ5" s="9" t="s">
        <v>59</v>
      </c>
      <c r="BK5" s="9" t="s">
        <v>60</v>
      </c>
      <c r="BL5" s="9" t="s">
        <v>60</v>
      </c>
      <c r="BM5" s="9" t="s">
        <v>60</v>
      </c>
      <c r="BN5" s="9" t="s">
        <v>60</v>
      </c>
      <c r="BO5" s="9" t="s">
        <v>60</v>
      </c>
      <c r="BP5" s="9" t="s">
        <v>60</v>
      </c>
      <c r="BQ5" s="9" t="s">
        <v>60</v>
      </c>
      <c r="BR5" s="9" t="s">
        <v>60</v>
      </c>
      <c r="BS5" s="9" t="s">
        <v>60</v>
      </c>
      <c r="BT5" s="9" t="s">
        <v>60</v>
      </c>
      <c r="BV5" s="9" t="s">
        <v>59</v>
      </c>
      <c r="BW5" s="9" t="s">
        <v>60</v>
      </c>
      <c r="BX5" s="9" t="s">
        <v>60</v>
      </c>
      <c r="BY5" s="9" t="s">
        <v>60</v>
      </c>
      <c r="BZ5" s="9" t="s">
        <v>60</v>
      </c>
      <c r="CA5" s="9" t="s">
        <v>60</v>
      </c>
      <c r="CB5" s="9" t="s">
        <v>60</v>
      </c>
      <c r="CD5" s="43" t="s">
        <v>59</v>
      </c>
      <c r="CE5" s="43" t="s">
        <v>60</v>
      </c>
      <c r="CF5" s="43" t="s">
        <v>60</v>
      </c>
      <c r="CH5" s="43" t="s">
        <v>59</v>
      </c>
      <c r="CI5" s="43" t="s">
        <v>60</v>
      </c>
      <c r="CJ5" s="43" t="s">
        <v>60</v>
      </c>
      <c r="CK5" s="43" t="s">
        <v>60</v>
      </c>
      <c r="CL5" s="43" t="s">
        <v>60</v>
      </c>
      <c r="CP5" s="9" t="s">
        <v>59</v>
      </c>
      <c r="CQ5" s="9" t="s">
        <v>60</v>
      </c>
      <c r="CR5" s="9" t="s">
        <v>60</v>
      </c>
      <c r="CS5" s="9" t="s">
        <v>59</v>
      </c>
      <c r="CT5" s="9" t="s">
        <v>60</v>
      </c>
      <c r="CU5" s="9" t="s">
        <v>60</v>
      </c>
      <c r="CW5" s="14" t="s">
        <v>59</v>
      </c>
      <c r="CX5" s="14" t="s">
        <v>60</v>
      </c>
      <c r="CY5" s="14" t="s">
        <v>60</v>
      </c>
      <c r="CZ5" s="13"/>
      <c r="DA5" s="13"/>
      <c r="DB5" s="39" t="s">
        <v>59</v>
      </c>
      <c r="DC5" s="39" t="s">
        <v>60</v>
      </c>
      <c r="DD5" s="39" t="s">
        <v>60</v>
      </c>
      <c r="DE5" s="2"/>
      <c r="DF5" s="39" t="s">
        <v>59</v>
      </c>
      <c r="DG5" s="39" t="s">
        <v>60</v>
      </c>
      <c r="DH5" s="39" t="s">
        <v>60</v>
      </c>
      <c r="DI5" s="39" t="s">
        <v>60</v>
      </c>
      <c r="DJ5" s="39" t="s">
        <v>60</v>
      </c>
      <c r="DK5" s="2"/>
      <c r="DL5" s="2"/>
      <c r="DM5" s="2"/>
      <c r="DN5" s="2"/>
      <c r="DO5" s="2"/>
      <c r="DQ5" s="9" t="s">
        <v>59</v>
      </c>
      <c r="DR5" s="9" t="s">
        <v>60</v>
      </c>
      <c r="DS5" s="9" t="s">
        <v>60</v>
      </c>
      <c r="DT5" s="9" t="s">
        <v>60</v>
      </c>
      <c r="DU5" s="9" t="s">
        <v>60</v>
      </c>
      <c r="DV5" s="9" t="s">
        <v>60</v>
      </c>
      <c r="DW5" s="9" t="s">
        <v>60</v>
      </c>
      <c r="DX5" s="9" t="s">
        <v>60</v>
      </c>
      <c r="DY5" s="9" t="s">
        <v>60</v>
      </c>
      <c r="DZ5" s="9" t="s">
        <v>60</v>
      </c>
      <c r="EA5" s="9" t="s">
        <v>60</v>
      </c>
      <c r="EB5" s="9" t="s">
        <v>60</v>
      </c>
      <c r="EC5" s="9" t="s">
        <v>60</v>
      </c>
      <c r="ED5" s="9" t="s">
        <v>60</v>
      </c>
      <c r="EE5" s="9" t="s">
        <v>60</v>
      </c>
      <c r="EF5" s="9"/>
      <c r="EG5" s="9"/>
      <c r="EH5" s="43" t="s">
        <v>59</v>
      </c>
      <c r="EI5" s="43" t="s">
        <v>60</v>
      </c>
      <c r="EJ5" s="44" t="s">
        <v>62</v>
      </c>
      <c r="EK5" s="44" t="s">
        <v>61</v>
      </c>
      <c r="EL5" s="44" t="s">
        <v>61</v>
      </c>
      <c r="EM5" s="44" t="s">
        <v>61</v>
      </c>
      <c r="EN5" s="44" t="s">
        <v>61</v>
      </c>
      <c r="ER5" s="43" t="s">
        <v>59</v>
      </c>
      <c r="ES5" s="43" t="s">
        <v>60</v>
      </c>
      <c r="ET5" s="44" t="s">
        <v>61</v>
      </c>
      <c r="EU5" s="44" t="s">
        <v>61</v>
      </c>
      <c r="EV5" s="44" t="s">
        <v>61</v>
      </c>
      <c r="EW5" s="44" t="s">
        <v>61</v>
      </c>
      <c r="EX5" s="44" t="s">
        <v>61</v>
      </c>
    </row>
    <row r="6" spans="1:154" ht="36" x14ac:dyDescent="0.3">
      <c r="B6" s="102">
        <f>$BL$199</f>
        <v>14.3725</v>
      </c>
      <c r="C6" s="102">
        <f>$BM$199</f>
        <v>77.633200000000002</v>
      </c>
      <c r="D6" s="102">
        <f>$BN$199</f>
        <v>7.9943</v>
      </c>
      <c r="T6" s="104">
        <f>B6</f>
        <v>14.3725</v>
      </c>
      <c r="U6" s="104">
        <f t="shared" ref="U6:V6" si="0">C6</f>
        <v>77.633200000000002</v>
      </c>
      <c r="V6" s="104">
        <f t="shared" si="0"/>
        <v>7.9943</v>
      </c>
      <c r="AF6" s="9" t="s">
        <v>63</v>
      </c>
      <c r="AG6" s="88" t="s">
        <v>64</v>
      </c>
      <c r="AH6" s="98" t="s">
        <v>65</v>
      </c>
      <c r="AI6" s="98" t="s">
        <v>66</v>
      </c>
      <c r="AJ6" s="98" t="s">
        <v>66</v>
      </c>
      <c r="AK6" s="98" t="s">
        <v>66</v>
      </c>
      <c r="AL6" s="98" t="s">
        <v>66</v>
      </c>
      <c r="AO6" s="9" t="s">
        <v>63</v>
      </c>
      <c r="AP6" s="98" t="s">
        <v>167</v>
      </c>
      <c r="AQ6" s="98" t="s">
        <v>168</v>
      </c>
      <c r="AR6" s="98" t="s">
        <v>169</v>
      </c>
      <c r="AS6" s="98" t="s">
        <v>167</v>
      </c>
      <c r="AT6" s="98" t="s">
        <v>168</v>
      </c>
      <c r="AU6" s="98" t="s">
        <v>169</v>
      </c>
      <c r="AV6" s="88" t="s">
        <v>161</v>
      </c>
      <c r="AW6" s="88" t="s">
        <v>162</v>
      </c>
      <c r="AX6" s="88" t="s">
        <v>163</v>
      </c>
      <c r="AY6" s="98" t="s">
        <v>164</v>
      </c>
      <c r="AZ6" s="98" t="s">
        <v>165</v>
      </c>
      <c r="BA6" s="98" t="s">
        <v>166</v>
      </c>
      <c r="BB6" s="98" t="s">
        <v>167</v>
      </c>
      <c r="BC6" s="98" t="s">
        <v>167</v>
      </c>
      <c r="BD6" s="98" t="s">
        <v>168</v>
      </c>
      <c r="BE6" s="98" t="s">
        <v>168</v>
      </c>
      <c r="BF6" s="98" t="s">
        <v>169</v>
      </c>
      <c r="BG6" s="98" t="s">
        <v>169</v>
      </c>
      <c r="BJ6" s="9" t="s">
        <v>63</v>
      </c>
      <c r="BK6" s="88" t="s">
        <v>199</v>
      </c>
      <c r="BL6" s="88" t="s">
        <v>200</v>
      </c>
      <c r="BM6" s="88" t="s">
        <v>201</v>
      </c>
      <c r="BN6" s="88" t="s">
        <v>202</v>
      </c>
      <c r="BO6" s="88" t="s">
        <v>203</v>
      </c>
      <c r="BP6" s="88" t="s">
        <v>204</v>
      </c>
      <c r="BQ6" s="88" t="s">
        <v>205</v>
      </c>
      <c r="BR6" s="88" t="s">
        <v>206</v>
      </c>
      <c r="BS6" s="88" t="s">
        <v>207</v>
      </c>
      <c r="BT6" s="88" t="s">
        <v>208</v>
      </c>
      <c r="BV6" s="9" t="s">
        <v>63</v>
      </c>
      <c r="BW6" s="88" t="s">
        <v>69</v>
      </c>
      <c r="BX6" s="88" t="s">
        <v>211</v>
      </c>
      <c r="BY6" s="88" t="s">
        <v>212</v>
      </c>
      <c r="BZ6" s="88" t="s">
        <v>69</v>
      </c>
      <c r="CA6" s="88" t="s">
        <v>211</v>
      </c>
      <c r="CB6" s="88" t="s">
        <v>212</v>
      </c>
      <c r="CD6" s="43" t="s">
        <v>63</v>
      </c>
      <c r="CE6" s="45" t="s">
        <v>71</v>
      </c>
      <c r="CF6" s="45" t="s">
        <v>71</v>
      </c>
      <c r="CH6" s="43" t="s">
        <v>63</v>
      </c>
      <c r="CI6" s="45" t="s">
        <v>72</v>
      </c>
      <c r="CJ6" s="45" t="s">
        <v>73</v>
      </c>
      <c r="CK6" s="45" t="s">
        <v>73</v>
      </c>
      <c r="CL6" s="45" t="s">
        <v>73</v>
      </c>
      <c r="CP6" s="9" t="s">
        <v>63</v>
      </c>
      <c r="CQ6" s="88" t="s">
        <v>70</v>
      </c>
      <c r="CR6" s="88" t="s">
        <v>70</v>
      </c>
      <c r="CS6" s="9" t="s">
        <v>63</v>
      </c>
      <c r="CT6" s="88" t="s">
        <v>226</v>
      </c>
      <c r="CU6" s="88" t="s">
        <v>226</v>
      </c>
      <c r="CW6" s="14" t="s">
        <v>63</v>
      </c>
      <c r="CX6" s="87" t="s">
        <v>230</v>
      </c>
      <c r="CY6" s="87" t="s">
        <v>231</v>
      </c>
      <c r="CZ6" s="13"/>
      <c r="DA6" s="13"/>
      <c r="DB6" s="39" t="s">
        <v>63</v>
      </c>
      <c r="DC6" s="83" t="s">
        <v>143</v>
      </c>
      <c r="DD6" s="83" t="s">
        <v>144</v>
      </c>
      <c r="DE6" s="2"/>
      <c r="DF6" s="39" t="s">
        <v>63</v>
      </c>
      <c r="DG6" s="83" t="s">
        <v>72</v>
      </c>
      <c r="DH6" s="83" t="s">
        <v>73</v>
      </c>
      <c r="DI6" s="83" t="s">
        <v>73</v>
      </c>
      <c r="DJ6" s="83" t="s">
        <v>73</v>
      </c>
      <c r="DK6" s="2"/>
      <c r="DL6" s="2"/>
      <c r="DM6" s="2"/>
      <c r="DN6" s="2"/>
      <c r="DO6" s="2"/>
      <c r="DQ6" s="9" t="s">
        <v>63</v>
      </c>
      <c r="DR6" s="88" t="s">
        <v>67</v>
      </c>
      <c r="DS6" s="88" t="s">
        <v>239</v>
      </c>
      <c r="DT6" s="88" t="s">
        <v>242</v>
      </c>
      <c r="DU6" s="88" t="s">
        <v>243</v>
      </c>
      <c r="DV6" s="88" t="s">
        <v>67</v>
      </c>
      <c r="DW6" s="88" t="s">
        <v>239</v>
      </c>
      <c r="DX6" s="88" t="s">
        <v>241</v>
      </c>
      <c r="DY6" s="88" t="s">
        <v>108</v>
      </c>
      <c r="DZ6" s="88" t="s">
        <v>107</v>
      </c>
      <c r="EA6" s="88" t="s">
        <v>240</v>
      </c>
      <c r="EB6" s="88" t="s">
        <v>68</v>
      </c>
      <c r="EC6" s="88" t="s">
        <v>242</v>
      </c>
      <c r="ED6" s="88" t="s">
        <v>243</v>
      </c>
      <c r="EE6" s="88" t="s">
        <v>244</v>
      </c>
      <c r="EF6" s="88"/>
      <c r="EG6" s="88"/>
      <c r="EH6" s="43" t="s">
        <v>63</v>
      </c>
      <c r="EI6" s="45" t="s">
        <v>77</v>
      </c>
      <c r="EJ6" s="46" t="s">
        <v>78</v>
      </c>
      <c r="EK6" s="46" t="s">
        <v>79</v>
      </c>
      <c r="EL6" s="46" t="s">
        <v>79</v>
      </c>
      <c r="EM6" s="46" t="s">
        <v>79</v>
      </c>
      <c r="EN6" s="46" t="s">
        <v>79</v>
      </c>
      <c r="ER6" s="43" t="s">
        <v>63</v>
      </c>
      <c r="ES6" s="45" t="s">
        <v>74</v>
      </c>
      <c r="ET6" s="46" t="s">
        <v>75</v>
      </c>
      <c r="EU6" s="46" t="s">
        <v>76</v>
      </c>
      <c r="EV6" s="46" t="s">
        <v>76</v>
      </c>
      <c r="EW6" s="46" t="s">
        <v>76</v>
      </c>
      <c r="EX6" s="46" t="s">
        <v>76</v>
      </c>
    </row>
    <row r="7" spans="1:154" ht="20.25" customHeight="1" x14ac:dyDescent="0.3">
      <c r="AF7" s="9" t="s">
        <v>80</v>
      </c>
      <c r="AG7" s="9"/>
      <c r="AH7" s="97"/>
      <c r="AI7" s="97"/>
      <c r="AJ7" s="97" t="s">
        <v>81</v>
      </c>
      <c r="AK7" s="97" t="s">
        <v>82</v>
      </c>
      <c r="AL7" s="97" t="s">
        <v>83</v>
      </c>
      <c r="AO7" s="9" t="s">
        <v>80</v>
      </c>
      <c r="AP7" s="97" t="s">
        <v>221</v>
      </c>
      <c r="AQ7" s="97" t="s">
        <v>222</v>
      </c>
      <c r="AR7" s="97" t="s">
        <v>223</v>
      </c>
      <c r="AS7" s="97" t="s">
        <v>172</v>
      </c>
      <c r="AT7" s="97" t="s">
        <v>176</v>
      </c>
      <c r="AU7" s="97" t="s">
        <v>180</v>
      </c>
      <c r="AV7" s="9"/>
      <c r="AW7" s="9"/>
      <c r="AX7" s="9"/>
      <c r="AY7" s="97"/>
      <c r="AZ7" s="97"/>
      <c r="BA7" s="97"/>
      <c r="BB7" s="97"/>
      <c r="BC7" s="97" t="s">
        <v>173</v>
      </c>
      <c r="BD7" s="97"/>
      <c r="BE7" s="97" t="s">
        <v>177</v>
      </c>
      <c r="BF7" s="97"/>
      <c r="BG7" s="97" t="s">
        <v>181</v>
      </c>
      <c r="BJ7" s="9" t="s">
        <v>80</v>
      </c>
      <c r="BK7" s="9"/>
      <c r="BL7" s="9"/>
      <c r="BM7" s="9"/>
      <c r="BN7" s="9"/>
      <c r="BO7" s="9"/>
      <c r="BP7" s="9"/>
      <c r="BQ7" s="9"/>
      <c r="BR7" s="9"/>
      <c r="BS7" s="9"/>
      <c r="BT7" s="9"/>
      <c r="BV7" s="9" t="s">
        <v>80</v>
      </c>
      <c r="BW7" s="9" t="s">
        <v>84</v>
      </c>
      <c r="BX7" s="9" t="s">
        <v>84</v>
      </c>
      <c r="BY7" s="9" t="s">
        <v>84</v>
      </c>
      <c r="BZ7" s="9"/>
      <c r="CA7" s="9"/>
      <c r="CB7" s="9"/>
      <c r="CD7" s="43" t="s">
        <v>80</v>
      </c>
      <c r="CE7" s="43"/>
      <c r="CF7" s="43" t="s">
        <v>85</v>
      </c>
      <c r="CH7" s="43" t="s">
        <v>80</v>
      </c>
      <c r="CI7" s="43"/>
      <c r="CJ7" s="43"/>
      <c r="CK7" s="43" t="s">
        <v>86</v>
      </c>
      <c r="CL7" s="43" t="s">
        <v>87</v>
      </c>
      <c r="CP7" s="9" t="s">
        <v>80</v>
      </c>
      <c r="CQ7" s="9" t="s">
        <v>84</v>
      </c>
      <c r="CR7" s="9"/>
      <c r="CS7" s="9" t="s">
        <v>80</v>
      </c>
      <c r="CT7" s="9" t="s">
        <v>84</v>
      </c>
      <c r="CU7" s="9"/>
      <c r="CW7" s="14" t="s">
        <v>80</v>
      </c>
      <c r="CX7" s="14"/>
      <c r="CY7" s="14"/>
      <c r="CZ7" s="13"/>
      <c r="DA7" s="13"/>
      <c r="DB7" s="39" t="s">
        <v>80</v>
      </c>
      <c r="DC7" s="39"/>
      <c r="DD7" s="39"/>
      <c r="DE7" s="2"/>
      <c r="DF7" s="39" t="s">
        <v>80</v>
      </c>
      <c r="DG7" s="39"/>
      <c r="DH7" s="39"/>
      <c r="DI7" s="39" t="s">
        <v>86</v>
      </c>
      <c r="DJ7" s="39" t="s">
        <v>87</v>
      </c>
      <c r="DK7" s="2"/>
      <c r="DL7" s="2"/>
      <c r="DM7" s="2"/>
      <c r="DN7" s="2"/>
      <c r="DO7" s="2"/>
      <c r="DQ7" s="9" t="s">
        <v>80</v>
      </c>
      <c r="DR7" s="9" t="s">
        <v>84</v>
      </c>
      <c r="DS7" s="9" t="s">
        <v>84</v>
      </c>
      <c r="DT7" s="9" t="s">
        <v>84</v>
      </c>
      <c r="DU7" s="9" t="s">
        <v>84</v>
      </c>
      <c r="DV7" s="9"/>
      <c r="DW7" s="9"/>
      <c r="DX7" s="9"/>
      <c r="DY7" s="9"/>
      <c r="DZ7" s="9"/>
      <c r="EA7" s="9"/>
      <c r="EB7" s="9"/>
      <c r="EC7" s="9"/>
      <c r="ED7" s="9"/>
      <c r="EE7" s="9"/>
      <c r="EF7" s="9"/>
      <c r="EG7" s="9"/>
      <c r="EH7" s="43" t="s">
        <v>80</v>
      </c>
      <c r="EI7" s="43"/>
      <c r="EJ7" s="44"/>
      <c r="EK7" s="44"/>
      <c r="EL7" s="44" t="s">
        <v>91</v>
      </c>
      <c r="EM7" s="44" t="s">
        <v>92</v>
      </c>
      <c r="EN7" s="44" t="s">
        <v>93</v>
      </c>
      <c r="ER7" s="43" t="s">
        <v>80</v>
      </c>
      <c r="ES7" s="43"/>
      <c r="ET7" s="44"/>
      <c r="EU7" s="44"/>
      <c r="EV7" s="44" t="s">
        <v>88</v>
      </c>
      <c r="EW7" s="44" t="s">
        <v>89</v>
      </c>
      <c r="EX7" s="44" t="s">
        <v>90</v>
      </c>
    </row>
    <row r="8" spans="1:154" x14ac:dyDescent="0.3">
      <c r="A8" s="9">
        <v>37987</v>
      </c>
      <c r="B8" s="82">
        <f>IF(AP8="","",AP8)</f>
        <v>8.7044534412955432</v>
      </c>
      <c r="C8" s="82">
        <f t="shared" ref="C8:D8" si="1">IF(AQ8="","",AQ8)</f>
        <v>8.1549439347604604</v>
      </c>
      <c r="D8" s="82">
        <f t="shared" si="1"/>
        <v>6.1484918793503267</v>
      </c>
      <c r="E8" s="93">
        <f>IF(AL8="","",AL8)</f>
        <v>7.9978813559321917</v>
      </c>
      <c r="F8" s="93">
        <f>IF(BW8="","",BW8)</f>
        <v>35.804219235279717</v>
      </c>
      <c r="G8" s="93">
        <f t="shared" ref="G8:H8" si="2">IF(BX8="","",BX8)</f>
        <v>9.3049574914430835</v>
      </c>
      <c r="H8" s="93">
        <f t="shared" si="2"/>
        <v>15.884682549582138</v>
      </c>
      <c r="I8" s="93"/>
      <c r="J8" s="4">
        <f>IF(CQ8="","",CQ8)</f>
        <v>23.022081213646224</v>
      </c>
      <c r="K8" s="4">
        <f>IF(CT8="","",CT8)</f>
        <v>36.89106987680826</v>
      </c>
      <c r="L8" s="4"/>
      <c r="M8" s="4"/>
      <c r="N8" s="4">
        <f>IF(DR8="","",DR8)</f>
        <v>7.5463917525773194</v>
      </c>
      <c r="O8" s="4">
        <f t="shared" ref="O8" si="3">IF(DS8="","",DS8)</f>
        <v>23.819781008795548</v>
      </c>
      <c r="P8" s="4"/>
      <c r="Q8" s="4"/>
      <c r="T8" s="81">
        <f>B8</f>
        <v>8.7044534412955432</v>
      </c>
      <c r="U8" s="81">
        <f t="shared" ref="U8:V8" si="4">C8</f>
        <v>8.1549439347604604</v>
      </c>
      <c r="V8" s="81">
        <f t="shared" si="4"/>
        <v>6.1484918793503267</v>
      </c>
      <c r="W8" s="81">
        <f>SUMPRODUCT($T$6:$V$6,T8:V8)/100</f>
        <v>8.0735203919215621</v>
      </c>
      <c r="Y8" s="108">
        <f>EC8</f>
        <v>0</v>
      </c>
      <c r="Z8" s="108">
        <f>ED8</f>
        <v>0</v>
      </c>
      <c r="AF8" s="9">
        <v>37987</v>
      </c>
      <c r="AG8" s="42"/>
      <c r="AH8" s="10"/>
      <c r="AI8" s="10">
        <v>203.9</v>
      </c>
      <c r="AJ8" s="10">
        <v>100.18431665971994</v>
      </c>
      <c r="AK8" s="10">
        <v>62.888389117884572</v>
      </c>
      <c r="AL8" s="10">
        <v>7.9978813559321917</v>
      </c>
      <c r="AO8" s="9">
        <v>37987</v>
      </c>
      <c r="AP8" s="10">
        <v>8.7044534412955432</v>
      </c>
      <c r="AQ8" s="10">
        <v>8.1549439347604604</v>
      </c>
      <c r="AR8" s="10">
        <v>6.1484918793503267</v>
      </c>
      <c r="AS8" s="10">
        <v>79.251008456492428</v>
      </c>
      <c r="AT8" s="10">
        <v>61.355939522975802</v>
      </c>
      <c r="AU8" s="10">
        <v>70.050303204995473</v>
      </c>
      <c r="AV8" s="42"/>
      <c r="AW8" s="42"/>
      <c r="AX8" s="42"/>
      <c r="AY8" s="10"/>
      <c r="AZ8" s="10"/>
      <c r="BA8" s="10"/>
      <c r="BB8" s="10">
        <v>161.1</v>
      </c>
      <c r="BC8" s="10">
        <v>105.02989927010717</v>
      </c>
      <c r="BD8" s="10">
        <v>212.2</v>
      </c>
      <c r="BE8" s="10">
        <v>101.45945551613919</v>
      </c>
      <c r="BF8" s="10">
        <v>183</v>
      </c>
      <c r="BG8" s="10">
        <v>100.83107300336421</v>
      </c>
      <c r="BJ8" s="9">
        <v>37987</v>
      </c>
      <c r="BK8" s="42"/>
      <c r="BL8" s="42"/>
      <c r="BM8" s="42"/>
      <c r="BN8" s="42"/>
      <c r="BO8" s="42"/>
      <c r="BP8" s="42"/>
      <c r="BQ8" s="42"/>
      <c r="BR8" s="42"/>
      <c r="BS8" s="42"/>
      <c r="BT8" s="42"/>
      <c r="BV8" s="9">
        <v>37987</v>
      </c>
      <c r="BW8" s="42">
        <v>35.804219235279717</v>
      </c>
      <c r="BX8" s="42">
        <v>9.3049574914430835</v>
      </c>
      <c r="BY8" s="42">
        <v>15.884682549582138</v>
      </c>
      <c r="BZ8" s="42">
        <v>105380</v>
      </c>
      <c r="CA8" s="42">
        <v>79198</v>
      </c>
      <c r="CB8" s="42">
        <v>371619</v>
      </c>
      <c r="CD8" s="9">
        <v>37987</v>
      </c>
      <c r="CE8" s="42">
        <v>9662360</v>
      </c>
      <c r="CF8" s="42">
        <v>12.911013730645632</v>
      </c>
      <c r="CH8" s="9">
        <v>37987</v>
      </c>
      <c r="CI8" s="42"/>
      <c r="CJ8" s="42">
        <v>109</v>
      </c>
      <c r="CK8" s="42">
        <v>51.399170804466358</v>
      </c>
      <c r="CL8" s="42">
        <v>4.8076923076923084</v>
      </c>
      <c r="CM8" s="93">
        <f>CE8/CK8</f>
        <v>187986.69022809184</v>
      </c>
      <c r="CP8" s="9">
        <v>37987</v>
      </c>
      <c r="CQ8" s="42">
        <v>23.022081213646224</v>
      </c>
      <c r="CR8" s="42">
        <v>337345</v>
      </c>
      <c r="CS8" s="9">
        <v>37987</v>
      </c>
      <c r="CT8" s="42">
        <v>36.89106987680826</v>
      </c>
      <c r="CU8" s="42">
        <v>26780</v>
      </c>
      <c r="CW8" s="14">
        <v>37987</v>
      </c>
      <c r="CX8" s="15"/>
      <c r="CY8" s="15"/>
      <c r="CZ8" s="13"/>
      <c r="DA8" s="13"/>
      <c r="DB8" s="39">
        <v>37987</v>
      </c>
      <c r="DC8" s="40">
        <v>319370</v>
      </c>
      <c r="DD8" s="40">
        <v>152700</v>
      </c>
      <c r="DE8" s="2"/>
      <c r="DF8" s="39">
        <v>37987</v>
      </c>
      <c r="DG8" s="40"/>
      <c r="DH8" s="40">
        <v>109</v>
      </c>
      <c r="DI8" s="40">
        <v>51.399170804466358</v>
      </c>
      <c r="DJ8" s="40">
        <v>4.8076923076923084</v>
      </c>
      <c r="DK8" s="2"/>
      <c r="DL8" s="99">
        <f>DC8-DD8</f>
        <v>166670</v>
      </c>
      <c r="DM8" s="100">
        <f>DL8/DI8</f>
        <v>3242.659315148273</v>
      </c>
      <c r="DN8" s="100"/>
      <c r="DO8" s="2"/>
      <c r="DQ8" s="9">
        <v>37987</v>
      </c>
      <c r="DR8" s="42">
        <v>7.5463917525773194</v>
      </c>
      <c r="DS8" s="42">
        <v>23.819781008795548</v>
      </c>
      <c r="DT8" s="42"/>
      <c r="DU8" s="42"/>
      <c r="DV8" s="42">
        <v>5216</v>
      </c>
      <c r="DW8" s="42">
        <v>6898</v>
      </c>
      <c r="DX8" s="42">
        <v>-1682</v>
      </c>
      <c r="DY8" s="42"/>
      <c r="DZ8" s="42"/>
      <c r="EA8" s="42">
        <v>2021.5</v>
      </c>
      <c r="EB8" s="42">
        <v>4876.2</v>
      </c>
      <c r="EC8" s="42"/>
      <c r="ED8" s="42"/>
      <c r="EE8" s="42"/>
      <c r="EF8" s="42"/>
      <c r="EG8" s="42"/>
      <c r="EH8" s="9">
        <v>38047</v>
      </c>
      <c r="EI8" s="42"/>
      <c r="EJ8" s="10"/>
      <c r="EK8" s="10">
        <v>5953110</v>
      </c>
      <c r="EL8" s="10">
        <v>7430084.6304816119</v>
      </c>
      <c r="EM8" s="10">
        <v>11703284.188196974</v>
      </c>
      <c r="EN8" s="10">
        <v>8.1196286260179686</v>
      </c>
      <c r="ER8" s="9">
        <v>38047</v>
      </c>
      <c r="ES8" s="42"/>
      <c r="ET8" s="10"/>
      <c r="EU8" s="10">
        <v>6448840</v>
      </c>
      <c r="EV8" s="10">
        <v>8013613.1034711646</v>
      </c>
      <c r="EW8" s="10">
        <v>12672492.121760968</v>
      </c>
      <c r="EX8" s="10">
        <v>8.8852868672542531</v>
      </c>
    </row>
    <row r="9" spans="1:154" x14ac:dyDescent="0.3">
      <c r="A9" s="9">
        <v>38018</v>
      </c>
      <c r="B9" s="82">
        <f t="shared" ref="B9:B72" si="5">IF(AP9="","",AP9)</f>
        <v>10.714285714285721</v>
      </c>
      <c r="C9" s="82">
        <f t="shared" ref="C9:C72" si="6">IF(AQ9="","",AQ9)</f>
        <v>7.5678496868476035</v>
      </c>
      <c r="D9" s="82">
        <f t="shared" ref="D9:D72" si="7">IF(AR9="","",AR9)</f>
        <v>12.934996717005884</v>
      </c>
      <c r="E9" s="93">
        <f t="shared" ref="E9:E72" si="8">IF(AL9="","",AL9)</f>
        <v>8.2875960482985747</v>
      </c>
      <c r="F9" s="93">
        <f t="shared" ref="F9:F72" si="9">IF(BW9="","",BW9)</f>
        <v>66.96125326742181</v>
      </c>
      <c r="G9" s="93">
        <f t="shared" ref="G9:G72" si="10">IF(BX9="","",BX9)</f>
        <v>23.864280763656982</v>
      </c>
      <c r="H9" s="93">
        <f t="shared" ref="H9:H72" si="11">IF(BY9="","",BY9)</f>
        <v>18.702406715603427</v>
      </c>
      <c r="I9" s="93"/>
      <c r="J9" s="4">
        <f t="shared" ref="J9:J72" si="12">IF(CQ9="","",CQ9)</f>
        <v>26.268405585248122</v>
      </c>
      <c r="K9" s="4">
        <f t="shared" ref="K9:K72" si="13">IF(CT9="","",CT9)</f>
        <v>33.635448136958715</v>
      </c>
      <c r="L9" s="4"/>
      <c r="M9" s="4"/>
      <c r="N9" s="4">
        <f t="shared" ref="N9:N72" si="14">IF(DR9="","",DR9)</f>
        <v>45.286980867942141</v>
      </c>
      <c r="O9" s="4">
        <f t="shared" ref="O9:O72" si="15">IF(DS9="","",DS9)</f>
        <v>47.786655150075582</v>
      </c>
      <c r="P9" s="4"/>
      <c r="Q9" s="4"/>
      <c r="T9" s="81">
        <f t="shared" ref="T9:T72" si="16">B9</f>
        <v>10.714285714285721</v>
      </c>
      <c r="U9" s="81">
        <f t="shared" ref="U9:U72" si="17">C9</f>
        <v>7.5678496868476035</v>
      </c>
      <c r="V9" s="81">
        <f t="shared" ref="V9:V72" si="18">D9</f>
        <v>12.934996717005884</v>
      </c>
      <c r="W9" s="81">
        <f t="shared" ref="W9:W72" si="19">SUMPRODUCT($T$6:$V$6,T9:V9)/100</f>
        <v>8.449137039923091</v>
      </c>
      <c r="Y9" s="108">
        <f t="shared" ref="Y9:Y72" si="20">EC9</f>
        <v>0</v>
      </c>
      <c r="Z9" s="108">
        <f t="shared" ref="Z9:Z72" si="21">ED9</f>
        <v>0</v>
      </c>
      <c r="AF9" s="9">
        <v>38018</v>
      </c>
      <c r="AG9" s="42"/>
      <c r="AH9" s="10"/>
      <c r="AI9" s="10">
        <v>197.3</v>
      </c>
      <c r="AJ9" s="10">
        <v>96.941469725172851</v>
      </c>
      <c r="AK9" s="10">
        <v>60.852766910047208</v>
      </c>
      <c r="AL9" s="10">
        <v>8.2875960482985747</v>
      </c>
      <c r="AO9" s="9">
        <v>38018</v>
      </c>
      <c r="AP9" s="10">
        <v>10.714285714285721</v>
      </c>
      <c r="AQ9" s="10">
        <v>7.5678496868476035</v>
      </c>
      <c r="AR9" s="10">
        <v>12.934996717005884</v>
      </c>
      <c r="AS9" s="10">
        <v>76.25019435602934</v>
      </c>
      <c r="AT9" s="10">
        <v>59.59217311821542</v>
      </c>
      <c r="AU9" s="10">
        <v>65.839629241853672</v>
      </c>
      <c r="AV9" s="42"/>
      <c r="AW9" s="42"/>
      <c r="AX9" s="42"/>
      <c r="AY9" s="10"/>
      <c r="AZ9" s="10"/>
      <c r="BA9" s="10"/>
      <c r="BB9" s="10">
        <v>155</v>
      </c>
      <c r="BC9" s="10">
        <v>101.05297570991068</v>
      </c>
      <c r="BD9" s="10">
        <v>206.1</v>
      </c>
      <c r="BE9" s="10">
        <v>98.542854768502764</v>
      </c>
      <c r="BF9" s="10">
        <v>172</v>
      </c>
      <c r="BG9" s="10">
        <v>94.770188833763086</v>
      </c>
      <c r="BJ9" s="9">
        <v>38018</v>
      </c>
      <c r="BK9" s="42"/>
      <c r="BL9" s="42"/>
      <c r="BM9" s="42"/>
      <c r="BN9" s="42"/>
      <c r="BO9" s="42"/>
      <c r="BP9" s="42"/>
      <c r="BQ9" s="42"/>
      <c r="BR9" s="42"/>
      <c r="BS9" s="42"/>
      <c r="BT9" s="42"/>
      <c r="BV9" s="9">
        <v>38018</v>
      </c>
      <c r="BW9" s="42">
        <v>66.96125326742181</v>
      </c>
      <c r="BX9" s="42">
        <v>23.864280763656982</v>
      </c>
      <c r="BY9" s="42">
        <v>18.702406715603427</v>
      </c>
      <c r="BZ9" s="42">
        <v>93894</v>
      </c>
      <c r="CA9" s="42">
        <v>78634</v>
      </c>
      <c r="CB9" s="42">
        <v>380662</v>
      </c>
      <c r="CD9" s="9">
        <v>38018</v>
      </c>
      <c r="CE9" s="42">
        <v>9822150</v>
      </c>
      <c r="CF9" s="42">
        <v>13.388845534011518</v>
      </c>
      <c r="CH9" s="9">
        <v>38018</v>
      </c>
      <c r="CI9" s="42"/>
      <c r="CJ9" s="42">
        <v>109</v>
      </c>
      <c r="CK9" s="42">
        <v>51.399170804466358</v>
      </c>
      <c r="CL9" s="42">
        <v>3.809523809523816</v>
      </c>
      <c r="CM9" s="93">
        <f t="shared" ref="CM9:CM72" si="22">CE9/CK9</f>
        <v>191095.49524379679</v>
      </c>
      <c r="CP9" s="9">
        <v>38018</v>
      </c>
      <c r="CQ9" s="42">
        <v>26.268405585248122</v>
      </c>
      <c r="CR9" s="42">
        <v>331697</v>
      </c>
      <c r="CS9" s="9">
        <v>38018</v>
      </c>
      <c r="CT9" s="42">
        <v>33.635448136958715</v>
      </c>
      <c r="CU9" s="42">
        <v>27867</v>
      </c>
      <c r="CW9" s="14">
        <v>38018</v>
      </c>
      <c r="CX9" s="15"/>
      <c r="CY9" s="15"/>
      <c r="CZ9" s="13"/>
      <c r="DA9" s="13"/>
      <c r="DB9" s="39">
        <v>38018</v>
      </c>
      <c r="DC9" s="40">
        <v>263240</v>
      </c>
      <c r="DD9" s="40">
        <v>81980</v>
      </c>
      <c r="DE9" s="2"/>
      <c r="DF9" s="39">
        <v>38018</v>
      </c>
      <c r="DG9" s="40"/>
      <c r="DH9" s="40">
        <v>109</v>
      </c>
      <c r="DI9" s="40">
        <v>51.399170804466358</v>
      </c>
      <c r="DJ9" s="40">
        <v>3.809523809523816</v>
      </c>
      <c r="DK9" s="2"/>
      <c r="DL9" s="99">
        <f t="shared" ref="DL9:DL72" si="23">DC9-DD9</f>
        <v>181260</v>
      </c>
      <c r="DM9" s="100">
        <f t="shared" ref="DM9:DM72" si="24">DL9/DI9</f>
        <v>3526.5160344619667</v>
      </c>
      <c r="DN9" s="100"/>
      <c r="DO9" s="2"/>
      <c r="DQ9" s="9">
        <v>38018</v>
      </c>
      <c r="DR9" s="42">
        <v>45.286980867942141</v>
      </c>
      <c r="DS9" s="42">
        <v>47.786655150075582</v>
      </c>
      <c r="DT9" s="42"/>
      <c r="DU9" s="42"/>
      <c r="DV9" s="42">
        <v>6227</v>
      </c>
      <c r="DW9" s="42">
        <v>6844</v>
      </c>
      <c r="DX9" s="42">
        <v>-617</v>
      </c>
      <c r="DY9" s="42"/>
      <c r="DZ9" s="42"/>
      <c r="EA9" s="42">
        <v>1709.7</v>
      </c>
      <c r="EB9" s="42">
        <v>5134</v>
      </c>
      <c r="EC9" s="42"/>
      <c r="ED9" s="42"/>
      <c r="EE9" s="42"/>
      <c r="EF9" s="42"/>
      <c r="EG9" s="42"/>
      <c r="EH9" s="9">
        <v>38139</v>
      </c>
      <c r="EI9" s="42"/>
      <c r="EJ9" s="10">
        <v>6950008.7622952601</v>
      </c>
      <c r="EK9" s="10">
        <v>5560720</v>
      </c>
      <c r="EL9" s="10">
        <v>6950008.7622952601</v>
      </c>
      <c r="EM9" s="10">
        <v>10947106.486770701</v>
      </c>
      <c r="EN9" s="10">
        <v>8.480043729383226</v>
      </c>
      <c r="ER9" s="9">
        <v>38139</v>
      </c>
      <c r="ES9" s="42"/>
      <c r="ET9" s="10">
        <v>7500429.5558451498</v>
      </c>
      <c r="EU9" s="10">
        <v>5994940</v>
      </c>
      <c r="EV9" s="10">
        <v>7500429.5558451498</v>
      </c>
      <c r="EW9" s="10">
        <v>11860958.749692999</v>
      </c>
      <c r="EX9" s="10">
        <v>9.0186815920522445</v>
      </c>
    </row>
    <row r="10" spans="1:154" x14ac:dyDescent="0.3">
      <c r="A10" s="9">
        <v>38047</v>
      </c>
      <c r="B10" s="82">
        <f t="shared" si="5"/>
        <v>5.0943396226414848</v>
      </c>
      <c r="C10" s="82">
        <f t="shared" si="6"/>
        <v>8.0907745436605794</v>
      </c>
      <c r="D10" s="82">
        <f t="shared" si="7"/>
        <v>10.645724258289697</v>
      </c>
      <c r="E10" s="93">
        <f t="shared" si="8"/>
        <v>8.0512820512820475</v>
      </c>
      <c r="F10" s="93">
        <f t="shared" si="9"/>
        <v>17.329406489483123</v>
      </c>
      <c r="G10" s="93">
        <f t="shared" si="10"/>
        <v>52.23872780910154</v>
      </c>
      <c r="H10" s="93">
        <f t="shared" si="11"/>
        <v>32.659821019600344</v>
      </c>
      <c r="I10" s="93"/>
      <c r="J10" s="4">
        <f t="shared" si="12"/>
        <v>34.197360772269342</v>
      </c>
      <c r="K10" s="4">
        <f t="shared" si="13"/>
        <v>42.567452910232475</v>
      </c>
      <c r="L10" s="4"/>
      <c r="M10" s="4"/>
      <c r="N10" s="4">
        <f t="shared" si="14"/>
        <v>52.649970879440886</v>
      </c>
      <c r="O10" s="4">
        <f t="shared" si="15"/>
        <v>36.377525038193852</v>
      </c>
      <c r="P10" s="4"/>
      <c r="Q10" s="4"/>
      <c r="T10" s="81">
        <f t="shared" si="16"/>
        <v>5.0943396226414848</v>
      </c>
      <c r="U10" s="81">
        <f t="shared" si="17"/>
        <v>8.0907745436605794</v>
      </c>
      <c r="V10" s="81">
        <f t="shared" si="18"/>
        <v>10.645724258289697</v>
      </c>
      <c r="W10" s="81">
        <f t="shared" si="19"/>
        <v>7.8643622796737054</v>
      </c>
      <c r="Y10" s="108">
        <f t="shared" si="20"/>
        <v>0</v>
      </c>
      <c r="Z10" s="108">
        <f t="shared" si="21"/>
        <v>0</v>
      </c>
      <c r="AF10" s="9">
        <v>38047</v>
      </c>
      <c r="AG10" s="42"/>
      <c r="AH10" s="10"/>
      <c r="AI10" s="10">
        <v>210.7</v>
      </c>
      <c r="AJ10" s="10">
        <v>103.52543168319269</v>
      </c>
      <c r="AK10" s="10">
        <v>64.985696847171539</v>
      </c>
      <c r="AL10" s="10">
        <v>8.0512820512820475</v>
      </c>
      <c r="AO10" s="9">
        <v>38047</v>
      </c>
      <c r="AP10" s="10">
        <v>5.0943396226414848</v>
      </c>
      <c r="AQ10" s="10">
        <v>8.0907745436605794</v>
      </c>
      <c r="AR10" s="10">
        <v>10.645724258289697</v>
      </c>
      <c r="AS10" s="10">
        <v>82.202628883177425</v>
      </c>
      <c r="AT10" s="10">
        <v>63.351019554590003</v>
      </c>
      <c r="AU10" s="10">
        <v>72.806380708142839</v>
      </c>
      <c r="AV10" s="42"/>
      <c r="AW10" s="42"/>
      <c r="AX10" s="42"/>
      <c r="AY10" s="10"/>
      <c r="AZ10" s="10"/>
      <c r="BA10" s="10"/>
      <c r="BB10" s="10">
        <v>167.1</v>
      </c>
      <c r="BC10" s="10">
        <v>108.9416273621037</v>
      </c>
      <c r="BD10" s="10">
        <v>219.1</v>
      </c>
      <c r="BE10" s="10">
        <v>104.75856127985908</v>
      </c>
      <c r="BF10" s="10">
        <v>190.2</v>
      </c>
      <c r="BG10" s="10">
        <v>104.79819718710313</v>
      </c>
      <c r="BJ10" s="9">
        <v>38047</v>
      </c>
      <c r="BK10" s="42"/>
      <c r="BL10" s="42"/>
      <c r="BM10" s="42"/>
      <c r="BN10" s="42"/>
      <c r="BO10" s="42"/>
      <c r="BP10" s="42"/>
      <c r="BQ10" s="42"/>
      <c r="BR10" s="42"/>
      <c r="BS10" s="42"/>
      <c r="BT10" s="42"/>
      <c r="BV10" s="9">
        <v>38047</v>
      </c>
      <c r="BW10" s="42">
        <v>17.329406489483123</v>
      </c>
      <c r="BX10" s="42">
        <v>52.23872780910154</v>
      </c>
      <c r="BY10" s="42">
        <v>32.659821019600344</v>
      </c>
      <c r="BZ10" s="42">
        <v>115133</v>
      </c>
      <c r="CA10" s="42">
        <v>87213</v>
      </c>
      <c r="CB10" s="42">
        <v>388091</v>
      </c>
      <c r="CD10" s="9">
        <v>38047</v>
      </c>
      <c r="CE10" s="42">
        <v>10140890</v>
      </c>
      <c r="CF10" s="42">
        <v>13.188166066174665</v>
      </c>
      <c r="CH10" s="9">
        <v>38047</v>
      </c>
      <c r="CI10" s="42"/>
      <c r="CJ10" s="42">
        <v>109</v>
      </c>
      <c r="CK10" s="42">
        <v>51.399170804466358</v>
      </c>
      <c r="CL10" s="42">
        <v>3.809523809523816</v>
      </c>
      <c r="CM10" s="93">
        <f t="shared" si="22"/>
        <v>197296.76259911185</v>
      </c>
      <c r="CP10" s="9">
        <v>38047</v>
      </c>
      <c r="CQ10" s="42">
        <v>34.197360772269342</v>
      </c>
      <c r="CR10" s="42">
        <v>293185</v>
      </c>
      <c r="CS10" s="9">
        <v>38047</v>
      </c>
      <c r="CT10" s="42">
        <v>42.567452910232475</v>
      </c>
      <c r="CU10" s="42">
        <v>33606</v>
      </c>
      <c r="CW10" s="14">
        <v>38047</v>
      </c>
      <c r="CX10" s="15"/>
      <c r="CY10" s="15"/>
      <c r="CZ10" s="13"/>
      <c r="DA10" s="13"/>
      <c r="DB10" s="39">
        <v>38047</v>
      </c>
      <c r="DC10" s="40">
        <v>603370</v>
      </c>
      <c r="DD10" s="40">
        <v>220330</v>
      </c>
      <c r="DE10" s="2"/>
      <c r="DF10" s="39">
        <v>38047</v>
      </c>
      <c r="DG10" s="40"/>
      <c r="DH10" s="40">
        <v>109</v>
      </c>
      <c r="DI10" s="40">
        <v>51.399170804466358</v>
      </c>
      <c r="DJ10" s="40">
        <v>3.809523809523816</v>
      </c>
      <c r="DK10" s="2"/>
      <c r="DL10" s="99">
        <f t="shared" si="23"/>
        <v>383040</v>
      </c>
      <c r="DM10" s="100">
        <f t="shared" si="24"/>
        <v>7452.2602992403827</v>
      </c>
      <c r="DN10" s="100"/>
      <c r="DO10" s="2"/>
      <c r="DQ10" s="9">
        <v>38047</v>
      </c>
      <c r="DR10" s="42">
        <v>52.649970879440886</v>
      </c>
      <c r="DS10" s="42">
        <v>36.377525038193852</v>
      </c>
      <c r="DT10" s="42"/>
      <c r="DU10" s="42"/>
      <c r="DV10" s="42">
        <v>7863</v>
      </c>
      <c r="DW10" s="42">
        <v>8034</v>
      </c>
      <c r="DX10" s="42">
        <v>-171</v>
      </c>
      <c r="DY10" s="42"/>
      <c r="DZ10" s="42"/>
      <c r="EA10" s="42">
        <v>2148.3000000000002</v>
      </c>
      <c r="EB10" s="42">
        <v>5885.6</v>
      </c>
      <c r="EC10" s="42"/>
      <c r="ED10" s="42"/>
      <c r="EE10" s="42"/>
      <c r="EF10" s="42"/>
      <c r="EG10" s="42"/>
      <c r="EH10" s="9">
        <v>38231</v>
      </c>
      <c r="EI10" s="42"/>
      <c r="EJ10" s="10">
        <v>6907794.4962793998</v>
      </c>
      <c r="EK10" s="10">
        <v>5493120</v>
      </c>
      <c r="EL10" s="10">
        <v>6907794.4962793998</v>
      </c>
      <c r="EM10" s="10">
        <v>10880613.899330584</v>
      </c>
      <c r="EN10" s="10">
        <v>8.2151513701500942</v>
      </c>
      <c r="ER10" s="9">
        <v>38231</v>
      </c>
      <c r="ES10" s="42"/>
      <c r="ET10" s="10">
        <v>7580819.8036509696</v>
      </c>
      <c r="EU10" s="10">
        <v>6022410</v>
      </c>
      <c r="EV10" s="10">
        <v>7580819.8036509696</v>
      </c>
      <c r="EW10" s="10">
        <v>11988085.523700144</v>
      </c>
      <c r="EX10" s="10">
        <v>10.213429830012863</v>
      </c>
    </row>
    <row r="11" spans="1:154" x14ac:dyDescent="0.3">
      <c r="A11" s="9">
        <v>38078</v>
      </c>
      <c r="B11" s="82">
        <f t="shared" si="5"/>
        <v>9.0774907749077567</v>
      </c>
      <c r="C11" s="82">
        <f t="shared" si="6"/>
        <v>12.090959511924547</v>
      </c>
      <c r="D11" s="82">
        <f t="shared" si="7"/>
        <v>10.346926354230053</v>
      </c>
      <c r="E11" s="93">
        <f t="shared" si="8"/>
        <v>11.66666666666668</v>
      </c>
      <c r="F11" s="93">
        <f t="shared" si="9"/>
        <v>30.086359575568544</v>
      </c>
      <c r="G11" s="93">
        <f t="shared" si="10"/>
        <v>31.893004115226336</v>
      </c>
      <c r="H11" s="93">
        <f t="shared" si="11"/>
        <v>15.152231840184161</v>
      </c>
      <c r="I11" s="93"/>
      <c r="J11" s="4">
        <f t="shared" si="12"/>
        <v>39.109363058512123</v>
      </c>
      <c r="K11" s="4">
        <f t="shared" si="13"/>
        <v>70.458225388601036</v>
      </c>
      <c r="L11" s="4"/>
      <c r="M11" s="4"/>
      <c r="N11" s="4">
        <f t="shared" si="14"/>
        <v>30.806675938803895</v>
      </c>
      <c r="O11" s="4">
        <f t="shared" si="15"/>
        <v>21.21790423317141</v>
      </c>
      <c r="P11" s="4"/>
      <c r="Q11" s="4"/>
      <c r="T11" s="81">
        <f t="shared" si="16"/>
        <v>9.0774907749077567</v>
      </c>
      <c r="U11" s="81">
        <f t="shared" si="17"/>
        <v>12.090959511924547</v>
      </c>
      <c r="V11" s="81">
        <f t="shared" si="18"/>
        <v>10.346926354230053</v>
      </c>
      <c r="W11" s="81">
        <f t="shared" si="19"/>
        <v>11.518425474971238</v>
      </c>
      <c r="Y11" s="108">
        <f t="shared" si="20"/>
        <v>0</v>
      </c>
      <c r="Z11" s="108">
        <f t="shared" si="21"/>
        <v>0</v>
      </c>
      <c r="AF11" s="9">
        <v>38078</v>
      </c>
      <c r="AG11" s="42"/>
      <c r="AH11" s="10"/>
      <c r="AI11" s="10">
        <v>194.3</v>
      </c>
      <c r="AJ11" s="10">
        <v>95.467448391287817</v>
      </c>
      <c r="AK11" s="10">
        <v>59.927484088302954</v>
      </c>
      <c r="AL11" s="10">
        <v>11.66666666666668</v>
      </c>
      <c r="AO11" s="9">
        <v>38078</v>
      </c>
      <c r="AP11" s="10">
        <v>9.0774907749077567</v>
      </c>
      <c r="AQ11" s="10">
        <v>12.090959511924547</v>
      </c>
      <c r="AR11" s="10">
        <v>10.346926354230053</v>
      </c>
      <c r="AS11" s="10">
        <v>72.708249844007341</v>
      </c>
      <c r="AT11" s="10">
        <v>58.43560498394632</v>
      </c>
      <c r="AU11" s="10">
        <v>69.39956268341902</v>
      </c>
      <c r="AV11" s="42"/>
      <c r="AW11" s="42"/>
      <c r="AX11" s="42"/>
      <c r="AY11" s="10"/>
      <c r="AZ11" s="10"/>
      <c r="BA11" s="10"/>
      <c r="BB11" s="10">
        <v>147.80000000000001</v>
      </c>
      <c r="BC11" s="10">
        <v>96.358901999514842</v>
      </c>
      <c r="BD11" s="10">
        <v>202.1</v>
      </c>
      <c r="BE11" s="10">
        <v>96.630329688085439</v>
      </c>
      <c r="BF11" s="10">
        <v>181.3</v>
      </c>
      <c r="BG11" s="10">
        <v>99.894390904425862</v>
      </c>
      <c r="BJ11" s="9">
        <v>38078</v>
      </c>
      <c r="BK11" s="42"/>
      <c r="BL11" s="42"/>
      <c r="BM11" s="42"/>
      <c r="BN11" s="42"/>
      <c r="BO11" s="42"/>
      <c r="BP11" s="42"/>
      <c r="BQ11" s="42"/>
      <c r="BR11" s="42"/>
      <c r="BS11" s="42"/>
      <c r="BT11" s="42"/>
      <c r="BV11" s="9">
        <v>38078</v>
      </c>
      <c r="BW11" s="42">
        <v>30.086359575568544</v>
      </c>
      <c r="BX11" s="42">
        <v>31.893004115226336</v>
      </c>
      <c r="BY11" s="42">
        <v>15.152231840184161</v>
      </c>
      <c r="BZ11" s="42">
        <v>82999</v>
      </c>
      <c r="CA11" s="42">
        <v>78202</v>
      </c>
      <c r="CB11" s="42">
        <v>365165</v>
      </c>
      <c r="CD11" s="9">
        <v>38078</v>
      </c>
      <c r="CE11" s="42">
        <v>10369820</v>
      </c>
      <c r="CF11" s="42">
        <v>15.432875230146204</v>
      </c>
      <c r="CH11" s="9">
        <v>38078</v>
      </c>
      <c r="CI11" s="42"/>
      <c r="CJ11" s="42">
        <v>109</v>
      </c>
      <c r="CK11" s="42">
        <v>51.399170804466358</v>
      </c>
      <c r="CL11" s="42">
        <v>2.8301886792452806</v>
      </c>
      <c r="CM11" s="93">
        <f t="shared" si="22"/>
        <v>201750.72550195517</v>
      </c>
      <c r="CP11" s="9">
        <v>38078</v>
      </c>
      <c r="CQ11" s="42">
        <v>39.109363058512123</v>
      </c>
      <c r="CR11" s="42">
        <v>223884</v>
      </c>
      <c r="CS11" s="9">
        <v>38078</v>
      </c>
      <c r="CT11" s="42">
        <v>70.458225388601036</v>
      </c>
      <c r="CU11" s="42">
        <v>21055</v>
      </c>
      <c r="CW11" s="14">
        <v>38078</v>
      </c>
      <c r="CX11" s="15"/>
      <c r="CY11" s="15"/>
      <c r="CZ11" s="13"/>
      <c r="DA11" s="13"/>
      <c r="DB11" s="39">
        <v>38078</v>
      </c>
      <c r="DC11" s="40">
        <v>240410</v>
      </c>
      <c r="DD11" s="40">
        <v>75970</v>
      </c>
      <c r="DE11" s="2"/>
      <c r="DF11" s="39">
        <v>38078</v>
      </c>
      <c r="DG11" s="40"/>
      <c r="DH11" s="40">
        <v>109</v>
      </c>
      <c r="DI11" s="40">
        <v>51.399170804466358</v>
      </c>
      <c r="DJ11" s="40">
        <v>2.8301886792452806</v>
      </c>
      <c r="DK11" s="2"/>
      <c r="DL11" s="99">
        <f t="shared" si="23"/>
        <v>164440</v>
      </c>
      <c r="DM11" s="100">
        <f t="shared" si="24"/>
        <v>3199.2734012298679</v>
      </c>
      <c r="DN11" s="100"/>
      <c r="DO11" s="2"/>
      <c r="DQ11" s="9">
        <v>38078</v>
      </c>
      <c r="DR11" s="42">
        <v>30.806675938803895</v>
      </c>
      <c r="DS11" s="42">
        <v>21.21790423317141</v>
      </c>
      <c r="DT11" s="42"/>
      <c r="DU11" s="42"/>
      <c r="DV11" s="42">
        <v>5643</v>
      </c>
      <c r="DW11" s="42">
        <v>6987</v>
      </c>
      <c r="DX11" s="42">
        <v>-1344</v>
      </c>
      <c r="DY11" s="42"/>
      <c r="DZ11" s="42"/>
      <c r="EA11" s="42">
        <v>2334.1</v>
      </c>
      <c r="EB11" s="42">
        <v>4653</v>
      </c>
      <c r="EC11" s="42"/>
      <c r="ED11" s="42"/>
      <c r="EE11" s="42"/>
      <c r="EF11" s="42"/>
      <c r="EG11" s="42"/>
      <c r="EH11" s="9">
        <v>38322</v>
      </c>
      <c r="EI11" s="42"/>
      <c r="EJ11" s="10">
        <v>7810544.1908011502</v>
      </c>
      <c r="EK11" s="10">
        <v>6344640</v>
      </c>
      <c r="EL11" s="10">
        <v>7810544.1908011502</v>
      </c>
      <c r="EM11" s="10">
        <v>12302554.126290184</v>
      </c>
      <c r="EN11" s="10">
        <v>3.8345245855213319</v>
      </c>
      <c r="ER11" s="9">
        <v>38322</v>
      </c>
      <c r="ES11" s="42"/>
      <c r="ET11" s="10">
        <v>8503872.9739947896</v>
      </c>
      <c r="EU11" s="10">
        <v>6890750</v>
      </c>
      <c r="EV11" s="10">
        <v>8503872.9739947896</v>
      </c>
      <c r="EW11" s="10">
        <v>13447774.664929301</v>
      </c>
      <c r="EX11" s="10">
        <v>5.1741986939332243</v>
      </c>
    </row>
    <row r="12" spans="1:154" x14ac:dyDescent="0.3">
      <c r="A12" s="9">
        <v>38108</v>
      </c>
      <c r="B12" s="82">
        <f t="shared" si="5"/>
        <v>5.3483462350457165</v>
      </c>
      <c r="C12" s="82">
        <f t="shared" si="6"/>
        <v>10.973641742872509</v>
      </c>
      <c r="D12" s="82">
        <f t="shared" si="7"/>
        <v>3.072463768115953</v>
      </c>
      <c r="E12" s="93">
        <f t="shared" si="8"/>
        <v>9.7222222222222143</v>
      </c>
      <c r="F12" s="93">
        <f t="shared" si="9"/>
        <v>17.202181901407556</v>
      </c>
      <c r="G12" s="93">
        <f t="shared" si="10"/>
        <v>-0.22818774343304526</v>
      </c>
      <c r="H12" s="93">
        <f t="shared" si="11"/>
        <v>6.0131145907433909</v>
      </c>
      <c r="I12" s="93"/>
      <c r="J12" s="4">
        <f t="shared" si="12"/>
        <v>31.089408372671514</v>
      </c>
      <c r="K12" s="4">
        <f t="shared" si="13"/>
        <v>43.179610263443621</v>
      </c>
      <c r="L12" s="4"/>
      <c r="M12" s="4"/>
      <c r="N12" s="4">
        <f t="shared" si="14"/>
        <v>26.980408858603067</v>
      </c>
      <c r="O12" s="4">
        <f t="shared" si="15"/>
        <v>30.736842105263158</v>
      </c>
      <c r="P12" s="4"/>
      <c r="Q12" s="4"/>
      <c r="T12" s="81">
        <f t="shared" si="16"/>
        <v>5.3483462350457165</v>
      </c>
      <c r="U12" s="81">
        <f t="shared" si="17"/>
        <v>10.973641742872509</v>
      </c>
      <c r="V12" s="81">
        <f t="shared" si="18"/>
        <v>3.072463768115953</v>
      </c>
      <c r="W12" s="81">
        <f t="shared" si="19"/>
        <v>9.5335022751741398</v>
      </c>
      <c r="Y12" s="108">
        <f t="shared" si="20"/>
        <v>0</v>
      </c>
      <c r="Z12" s="108">
        <f t="shared" si="21"/>
        <v>0</v>
      </c>
      <c r="AF12" s="9">
        <v>38108</v>
      </c>
      <c r="AG12" s="42"/>
      <c r="AH12" s="10"/>
      <c r="AI12" s="10">
        <v>197.5</v>
      </c>
      <c r="AJ12" s="10">
        <v>97.039737814098515</v>
      </c>
      <c r="AK12" s="10">
        <v>60.914452431496819</v>
      </c>
      <c r="AL12" s="10">
        <v>9.7222222222222143</v>
      </c>
      <c r="AO12" s="9">
        <v>38108</v>
      </c>
      <c r="AP12" s="10">
        <v>5.3483462350457165</v>
      </c>
      <c r="AQ12" s="10">
        <v>10.973641742872509</v>
      </c>
      <c r="AR12" s="10">
        <v>3.072463768115953</v>
      </c>
      <c r="AS12" s="10">
        <v>73.6429296457909</v>
      </c>
      <c r="AT12" s="10">
        <v>59.650001524928882</v>
      </c>
      <c r="AU12" s="10">
        <v>68.059802786055727</v>
      </c>
      <c r="AV12" s="42"/>
      <c r="AW12" s="42"/>
      <c r="AX12" s="42"/>
      <c r="AY12" s="10"/>
      <c r="AZ12" s="10"/>
      <c r="BA12" s="10"/>
      <c r="BB12" s="10">
        <v>149.69999999999999</v>
      </c>
      <c r="BC12" s="10">
        <v>97.597615895313723</v>
      </c>
      <c r="BD12" s="10">
        <v>206.3</v>
      </c>
      <c r="BE12" s="10">
        <v>98.638481022523635</v>
      </c>
      <c r="BF12" s="10">
        <v>177.8</v>
      </c>
      <c r="BG12" s="10">
        <v>97.965927759552784</v>
      </c>
      <c r="BJ12" s="9">
        <v>38108</v>
      </c>
      <c r="BK12" s="42"/>
      <c r="BL12" s="42"/>
      <c r="BM12" s="42"/>
      <c r="BN12" s="42"/>
      <c r="BO12" s="42"/>
      <c r="BP12" s="42"/>
      <c r="BQ12" s="42"/>
      <c r="BR12" s="42"/>
      <c r="BS12" s="42"/>
      <c r="BT12" s="42"/>
      <c r="BV12" s="9">
        <v>38108</v>
      </c>
      <c r="BW12" s="42">
        <v>17.202181901407556</v>
      </c>
      <c r="BX12" s="42">
        <v>-0.22818774343304526</v>
      </c>
      <c r="BY12" s="42">
        <v>6.0131145907433909</v>
      </c>
      <c r="BZ12" s="42">
        <v>92176</v>
      </c>
      <c r="CA12" s="42">
        <v>76079</v>
      </c>
      <c r="CB12" s="42">
        <v>383001</v>
      </c>
      <c r="CD12" s="9">
        <v>38108</v>
      </c>
      <c r="CE12" s="42">
        <v>10287760</v>
      </c>
      <c r="CF12" s="42">
        <v>14.638475878891342</v>
      </c>
      <c r="CH12" s="9">
        <v>38108</v>
      </c>
      <c r="CI12" s="42"/>
      <c r="CJ12" s="42">
        <v>110</v>
      </c>
      <c r="CK12" s="42">
        <v>51.870722830195405</v>
      </c>
      <c r="CL12" s="42">
        <v>2.8037383177570074</v>
      </c>
      <c r="CM12" s="93">
        <f t="shared" si="22"/>
        <v>198334.61804027928</v>
      </c>
      <c r="CP12" s="9">
        <v>38108</v>
      </c>
      <c r="CQ12" s="42">
        <v>31.089408372671514</v>
      </c>
      <c r="CR12" s="42">
        <v>185502</v>
      </c>
      <c r="CS12" s="9">
        <v>38108</v>
      </c>
      <c r="CT12" s="42">
        <v>43.179610263443621</v>
      </c>
      <c r="CU12" s="42">
        <v>25055</v>
      </c>
      <c r="CW12" s="14">
        <v>38108</v>
      </c>
      <c r="CX12" s="15"/>
      <c r="CY12" s="15"/>
      <c r="CZ12" s="13"/>
      <c r="DA12" s="13"/>
      <c r="DB12" s="39">
        <v>38108</v>
      </c>
      <c r="DC12" s="40">
        <v>276800</v>
      </c>
      <c r="DD12" s="40">
        <v>122630</v>
      </c>
      <c r="DE12" s="2"/>
      <c r="DF12" s="39">
        <v>38108</v>
      </c>
      <c r="DG12" s="40"/>
      <c r="DH12" s="40">
        <v>110</v>
      </c>
      <c r="DI12" s="40">
        <v>51.870722830195405</v>
      </c>
      <c r="DJ12" s="40">
        <v>2.8037383177570074</v>
      </c>
      <c r="DK12" s="2"/>
      <c r="DL12" s="99">
        <f t="shared" si="23"/>
        <v>154170</v>
      </c>
      <c r="DM12" s="100">
        <f t="shared" si="24"/>
        <v>2972.1968692183582</v>
      </c>
      <c r="DN12" s="100"/>
      <c r="DO12" s="2"/>
      <c r="DQ12" s="9">
        <v>38108</v>
      </c>
      <c r="DR12" s="42">
        <v>26.980408858603067</v>
      </c>
      <c r="DS12" s="42">
        <v>30.736842105263158</v>
      </c>
      <c r="DT12" s="42"/>
      <c r="DU12" s="42"/>
      <c r="DV12" s="42">
        <v>5963</v>
      </c>
      <c r="DW12" s="42">
        <v>8073</v>
      </c>
      <c r="DX12" s="42">
        <v>-2110</v>
      </c>
      <c r="DY12" s="42"/>
      <c r="DZ12" s="42"/>
      <c r="EA12" s="42">
        <v>2150</v>
      </c>
      <c r="EB12" s="42">
        <v>5922.7</v>
      </c>
      <c r="EC12" s="42"/>
      <c r="ED12" s="42"/>
      <c r="EE12" s="42"/>
      <c r="EF12" s="42"/>
      <c r="EG12" s="42"/>
      <c r="EH12" s="9">
        <v>38412</v>
      </c>
      <c r="EI12" s="42"/>
      <c r="EJ12" s="10">
        <v>8046293.2250112798</v>
      </c>
      <c r="EK12" s="10">
        <v>6489210</v>
      </c>
      <c r="EL12" s="10">
        <v>8046293.2250112798</v>
      </c>
      <c r="EM12" s="10">
        <v>12673887.439659897</v>
      </c>
      <c r="EN12" s="10">
        <v>8.2934263225172185</v>
      </c>
      <c r="ER12" s="9">
        <v>38412</v>
      </c>
      <c r="ES12" s="42"/>
      <c r="ET12" s="10">
        <v>8836968.3408961799</v>
      </c>
      <c r="EU12" s="10">
        <v>7112560</v>
      </c>
      <c r="EV12" s="10">
        <v>8836968.3408961799</v>
      </c>
      <c r="EW12" s="10">
        <v>13974521.883487247</v>
      </c>
      <c r="EX12" s="10">
        <v>10.274457061925945</v>
      </c>
    </row>
    <row r="13" spans="1:154" x14ac:dyDescent="0.3">
      <c r="A13" s="9">
        <v>38139</v>
      </c>
      <c r="B13" s="82">
        <f t="shared" si="5"/>
        <v>2.7436823104693215</v>
      </c>
      <c r="C13" s="82">
        <f t="shared" si="6"/>
        <v>12.010869565217398</v>
      </c>
      <c r="D13" s="82">
        <f t="shared" si="7"/>
        <v>4.4821320411871728</v>
      </c>
      <c r="E13" s="93">
        <f t="shared" si="8"/>
        <v>10.547095318668916</v>
      </c>
      <c r="F13" s="93">
        <f t="shared" si="9"/>
        <v>20.259450694233301</v>
      </c>
      <c r="G13" s="93">
        <f t="shared" si="10"/>
        <v>16.503439351631137</v>
      </c>
      <c r="H13" s="93">
        <f t="shared" si="11"/>
        <v>14.073499284288744</v>
      </c>
      <c r="I13" s="93"/>
      <c r="J13" s="4">
        <f t="shared" si="12"/>
        <v>26.540913318663367</v>
      </c>
      <c r="K13" s="4">
        <f t="shared" si="13"/>
        <v>33.71384297520661</v>
      </c>
      <c r="L13" s="4"/>
      <c r="M13" s="4"/>
      <c r="N13" s="4">
        <f t="shared" si="14"/>
        <v>37.971805366075486</v>
      </c>
      <c r="O13" s="4">
        <f t="shared" si="15"/>
        <v>52.208835341365464</v>
      </c>
      <c r="P13" s="4"/>
      <c r="Q13" s="4"/>
      <c r="T13" s="81">
        <f t="shared" si="16"/>
        <v>2.7436823104693215</v>
      </c>
      <c r="U13" s="81">
        <f t="shared" si="17"/>
        <v>12.010869565217398</v>
      </c>
      <c r="V13" s="81">
        <f t="shared" si="18"/>
        <v>4.4821320411871728</v>
      </c>
      <c r="W13" s="81">
        <f t="shared" si="19"/>
        <v>10.077073213145182</v>
      </c>
      <c r="Y13" s="108">
        <f t="shared" si="20"/>
        <v>0</v>
      </c>
      <c r="Z13" s="108">
        <f t="shared" si="21"/>
        <v>0</v>
      </c>
      <c r="AF13" s="9">
        <v>38139</v>
      </c>
      <c r="AG13" s="42"/>
      <c r="AH13" s="10"/>
      <c r="AI13" s="10">
        <v>196</v>
      </c>
      <c r="AJ13" s="10">
        <v>96.302727147155991</v>
      </c>
      <c r="AK13" s="10">
        <v>60.451811020624696</v>
      </c>
      <c r="AL13" s="10">
        <v>10.547095318668916</v>
      </c>
      <c r="AO13" s="9">
        <v>38139</v>
      </c>
      <c r="AP13" s="10">
        <v>2.7436823104693215</v>
      </c>
      <c r="AQ13" s="10">
        <v>12.010869565217398</v>
      </c>
      <c r="AR13" s="10">
        <v>4.4821320411871728</v>
      </c>
      <c r="AS13" s="10">
        <v>70.002597786212746</v>
      </c>
      <c r="AT13" s="10">
        <v>59.59217311821542</v>
      </c>
      <c r="AU13" s="10">
        <v>66.031023512905577</v>
      </c>
      <c r="AV13" s="42"/>
      <c r="AW13" s="42"/>
      <c r="AX13" s="42"/>
      <c r="AY13" s="10"/>
      <c r="AZ13" s="10"/>
      <c r="BA13" s="10"/>
      <c r="BB13" s="10">
        <v>142.30000000000001</v>
      </c>
      <c r="BC13" s="10">
        <v>92.773151248518005</v>
      </c>
      <c r="BD13" s="10">
        <v>206.1</v>
      </c>
      <c r="BE13" s="10">
        <v>98.542854768502764</v>
      </c>
      <c r="BF13" s="10">
        <v>172.5</v>
      </c>
      <c r="BG13" s="10">
        <v>95.045683568744963</v>
      </c>
      <c r="BJ13" s="9">
        <v>38139</v>
      </c>
      <c r="BK13" s="42"/>
      <c r="BL13" s="42"/>
      <c r="BM13" s="42"/>
      <c r="BN13" s="42"/>
      <c r="BO13" s="42"/>
      <c r="BP13" s="42"/>
      <c r="BQ13" s="42"/>
      <c r="BR13" s="42"/>
      <c r="BS13" s="42"/>
      <c r="BT13" s="42"/>
      <c r="BV13" s="9">
        <v>38139</v>
      </c>
      <c r="BW13" s="42">
        <v>20.259450694233301</v>
      </c>
      <c r="BX13" s="42">
        <v>16.503439351631137</v>
      </c>
      <c r="BY13" s="42">
        <v>14.073499284288744</v>
      </c>
      <c r="BZ13" s="42">
        <v>94928</v>
      </c>
      <c r="CA13" s="42">
        <v>85531</v>
      </c>
      <c r="CB13" s="42">
        <v>388102</v>
      </c>
      <c r="CD13" s="9">
        <v>38139</v>
      </c>
      <c r="CE13" s="42">
        <v>10426740</v>
      </c>
      <c r="CF13" s="42">
        <v>15.51254639118152</v>
      </c>
      <c r="CH13" s="9">
        <v>38139</v>
      </c>
      <c r="CI13" s="42"/>
      <c r="CJ13" s="42">
        <v>111</v>
      </c>
      <c r="CK13" s="42">
        <v>52.342274855924451</v>
      </c>
      <c r="CL13" s="42">
        <v>3.7383177570093387</v>
      </c>
      <c r="CM13" s="93">
        <f t="shared" si="22"/>
        <v>199203.03480695645</v>
      </c>
      <c r="CP13" s="9">
        <v>38139</v>
      </c>
      <c r="CQ13" s="42">
        <v>26.540913318663367</v>
      </c>
      <c r="CR13" s="42">
        <v>223122</v>
      </c>
      <c r="CS13" s="9">
        <v>38139</v>
      </c>
      <c r="CT13" s="42">
        <v>33.71384297520661</v>
      </c>
      <c r="CU13" s="42">
        <v>25887</v>
      </c>
      <c r="CW13" s="14">
        <v>38139</v>
      </c>
      <c r="CX13" s="15"/>
      <c r="CY13" s="15"/>
      <c r="CZ13" s="13"/>
      <c r="DA13" s="13"/>
      <c r="DB13" s="39">
        <v>38139</v>
      </c>
      <c r="DC13" s="40">
        <v>253040</v>
      </c>
      <c r="DD13" s="40">
        <v>48240</v>
      </c>
      <c r="DE13" s="2"/>
      <c r="DF13" s="39">
        <v>38139</v>
      </c>
      <c r="DG13" s="40"/>
      <c r="DH13" s="40">
        <v>111</v>
      </c>
      <c r="DI13" s="40">
        <v>52.342274855924451</v>
      </c>
      <c r="DJ13" s="40">
        <v>3.7383177570093387</v>
      </c>
      <c r="DK13" s="2"/>
      <c r="DL13" s="99">
        <f t="shared" si="23"/>
        <v>204800</v>
      </c>
      <c r="DM13" s="100">
        <f t="shared" si="24"/>
        <v>3912.7072822823511</v>
      </c>
      <c r="DN13" s="100"/>
      <c r="DO13" s="2"/>
      <c r="DQ13" s="9">
        <v>38139</v>
      </c>
      <c r="DR13" s="42">
        <v>37.971805366075486</v>
      </c>
      <c r="DS13" s="42">
        <v>52.208835341365464</v>
      </c>
      <c r="DT13" s="42"/>
      <c r="DU13" s="42"/>
      <c r="DV13" s="42">
        <v>6068</v>
      </c>
      <c r="DW13" s="42">
        <v>8717</v>
      </c>
      <c r="DX13" s="42">
        <v>-2649</v>
      </c>
      <c r="DY13" s="42"/>
      <c r="DZ13" s="42"/>
      <c r="EA13" s="42">
        <v>2723.8</v>
      </c>
      <c r="EB13" s="42">
        <v>5993.4</v>
      </c>
      <c r="EC13" s="42"/>
      <c r="ED13" s="42"/>
      <c r="EE13" s="42"/>
      <c r="EF13" s="42"/>
      <c r="EG13" s="42"/>
      <c r="EH13" s="9">
        <v>38504</v>
      </c>
      <c r="EI13" s="42"/>
      <c r="EJ13" s="10">
        <v>7600795.8010867303</v>
      </c>
      <c r="EK13" s="10">
        <v>6064160</v>
      </c>
      <c r="EL13" s="10">
        <v>7600795.8010867303</v>
      </c>
      <c r="EM13" s="10">
        <v>11972174.980570355</v>
      </c>
      <c r="EN13" s="10">
        <v>9.363830479208584</v>
      </c>
      <c r="ER13" s="9">
        <v>38504</v>
      </c>
      <c r="ES13" s="42"/>
      <c r="ET13" s="10">
        <v>8192258.9828814296</v>
      </c>
      <c r="EU13" s="10">
        <v>6535100</v>
      </c>
      <c r="EV13" s="10">
        <v>8192258.9828814296</v>
      </c>
      <c r="EW13" s="10">
        <v>12954997.462383293</v>
      </c>
      <c r="EX13" s="10">
        <v>9.223864071853475</v>
      </c>
    </row>
    <row r="14" spans="1:154" x14ac:dyDescent="0.3">
      <c r="A14" s="9">
        <v>38169</v>
      </c>
      <c r="B14" s="82">
        <f t="shared" si="5"/>
        <v>4.1666666666666607</v>
      </c>
      <c r="C14" s="82">
        <f t="shared" si="6"/>
        <v>12.244897959183673</v>
      </c>
      <c r="D14" s="82">
        <f t="shared" si="7"/>
        <v>13.736263736263721</v>
      </c>
      <c r="E14" s="93">
        <f t="shared" si="8"/>
        <v>11.742217367558712</v>
      </c>
      <c r="F14" s="93">
        <f t="shared" si="9"/>
        <v>18.377088305489263</v>
      </c>
      <c r="G14" s="93">
        <f t="shared" si="10"/>
        <v>9.7944465354588832</v>
      </c>
      <c r="H14" s="93">
        <f t="shared" si="11"/>
        <v>24.565174540300553</v>
      </c>
      <c r="I14" s="93"/>
      <c r="J14" s="4">
        <f t="shared" si="12"/>
        <v>20.898655034855498</v>
      </c>
      <c r="K14" s="4">
        <f t="shared" si="13"/>
        <v>21.262911713116349</v>
      </c>
      <c r="L14" s="4"/>
      <c r="M14" s="4"/>
      <c r="N14" s="4">
        <f t="shared" si="14"/>
        <v>25.490618934656027</v>
      </c>
      <c r="O14" s="4">
        <f t="shared" si="15"/>
        <v>36.099585062240664</v>
      </c>
      <c r="P14" s="4"/>
      <c r="Q14" s="4"/>
      <c r="T14" s="81">
        <f t="shared" si="16"/>
        <v>4.1666666666666607</v>
      </c>
      <c r="U14" s="81">
        <f t="shared" si="17"/>
        <v>12.244897959183673</v>
      </c>
      <c r="V14" s="81">
        <f t="shared" si="18"/>
        <v>13.736263736263721</v>
      </c>
      <c r="W14" s="81">
        <f t="shared" si="19"/>
        <v>11.203078420983777</v>
      </c>
      <c r="Y14" s="108">
        <f t="shared" si="20"/>
        <v>0</v>
      </c>
      <c r="Z14" s="108">
        <f t="shared" si="21"/>
        <v>0</v>
      </c>
      <c r="AF14" s="9">
        <v>38169</v>
      </c>
      <c r="AG14" s="42"/>
      <c r="AH14" s="10"/>
      <c r="AI14" s="10">
        <v>204.6</v>
      </c>
      <c r="AJ14" s="10">
        <v>100.52825497095978</v>
      </c>
      <c r="AK14" s="10">
        <v>63.104288442958229</v>
      </c>
      <c r="AL14" s="10">
        <v>11.742217367558712</v>
      </c>
      <c r="AO14" s="9">
        <v>38169</v>
      </c>
      <c r="AP14" s="10">
        <v>4.1666666666666607</v>
      </c>
      <c r="AQ14" s="10">
        <v>12.244897959183673</v>
      </c>
      <c r="AR14" s="10">
        <v>13.736263736263721</v>
      </c>
      <c r="AS14" s="10">
        <v>72.56066882267308</v>
      </c>
      <c r="AT14" s="10">
        <v>62.020966200180538</v>
      </c>
      <c r="AU14" s="10">
        <v>71.313505393938016</v>
      </c>
      <c r="AV14" s="42"/>
      <c r="AW14" s="42"/>
      <c r="AX14" s="42"/>
      <c r="AY14" s="10"/>
      <c r="AZ14" s="10"/>
      <c r="BA14" s="10"/>
      <c r="BB14" s="10">
        <v>147.5</v>
      </c>
      <c r="BC14" s="10">
        <v>96.163315594915005</v>
      </c>
      <c r="BD14" s="10">
        <v>214.5</v>
      </c>
      <c r="BE14" s="10">
        <v>102.55915743737916</v>
      </c>
      <c r="BF14" s="10">
        <v>186.3</v>
      </c>
      <c r="BG14" s="10">
        <v>102.64933825424455</v>
      </c>
      <c r="BJ14" s="9">
        <v>38169</v>
      </c>
      <c r="BK14" s="42"/>
      <c r="BL14" s="42"/>
      <c r="BM14" s="42"/>
      <c r="BN14" s="42"/>
      <c r="BO14" s="42"/>
      <c r="BP14" s="42"/>
      <c r="BQ14" s="42"/>
      <c r="BR14" s="42"/>
      <c r="BS14" s="42"/>
      <c r="BT14" s="42"/>
      <c r="BV14" s="9">
        <v>38169</v>
      </c>
      <c r="BW14" s="42">
        <v>18.377088305489263</v>
      </c>
      <c r="BX14" s="42">
        <v>9.7944465354588832</v>
      </c>
      <c r="BY14" s="42">
        <v>24.565174540300553</v>
      </c>
      <c r="BZ14" s="42">
        <v>101184</v>
      </c>
      <c r="CA14" s="42">
        <v>90430</v>
      </c>
      <c r="CB14" s="42">
        <v>398124</v>
      </c>
      <c r="CD14" s="9">
        <v>38169</v>
      </c>
      <c r="CE14" s="42">
        <v>10410780</v>
      </c>
      <c r="CF14" s="42">
        <v>16.002589527567217</v>
      </c>
      <c r="CH14" s="9">
        <v>38169</v>
      </c>
      <c r="CI14" s="42"/>
      <c r="CJ14" s="42">
        <v>112</v>
      </c>
      <c r="CK14" s="42">
        <v>52.813826881653505</v>
      </c>
      <c r="CL14" s="42">
        <v>3.7037037037037104</v>
      </c>
      <c r="CM14" s="93">
        <f t="shared" si="22"/>
        <v>197122.24269089091</v>
      </c>
      <c r="CP14" s="9">
        <v>38169</v>
      </c>
      <c r="CQ14" s="42">
        <v>20.898655034855498</v>
      </c>
      <c r="CR14" s="42">
        <v>272456</v>
      </c>
      <c r="CS14" s="9">
        <v>38169</v>
      </c>
      <c r="CT14" s="42">
        <v>21.262911713116349</v>
      </c>
      <c r="CU14" s="42">
        <v>24888</v>
      </c>
      <c r="CW14" s="14">
        <v>38169</v>
      </c>
      <c r="CX14" s="15"/>
      <c r="CY14" s="15"/>
      <c r="CZ14" s="13"/>
      <c r="DA14" s="13"/>
      <c r="DB14" s="39">
        <v>38169</v>
      </c>
      <c r="DC14" s="40">
        <v>279350</v>
      </c>
      <c r="DD14" s="40">
        <v>119340</v>
      </c>
      <c r="DE14" s="2"/>
      <c r="DF14" s="39">
        <v>38169</v>
      </c>
      <c r="DG14" s="40"/>
      <c r="DH14" s="40">
        <v>112</v>
      </c>
      <c r="DI14" s="40">
        <v>52.813826881653505</v>
      </c>
      <c r="DJ14" s="40">
        <v>3.7037037037037104</v>
      </c>
      <c r="DK14" s="2"/>
      <c r="DL14" s="99">
        <f t="shared" si="23"/>
        <v>160010</v>
      </c>
      <c r="DM14" s="100">
        <f t="shared" si="24"/>
        <v>3029.6990286001101</v>
      </c>
      <c r="DN14" s="100"/>
      <c r="DO14" s="2"/>
      <c r="DQ14" s="9">
        <v>38169</v>
      </c>
      <c r="DR14" s="42">
        <v>25.490618934656027</v>
      </c>
      <c r="DS14" s="42">
        <v>36.099585062240664</v>
      </c>
      <c r="DT14" s="42"/>
      <c r="DU14" s="42"/>
      <c r="DV14" s="42">
        <v>5819</v>
      </c>
      <c r="DW14" s="42">
        <v>7872</v>
      </c>
      <c r="DX14" s="42">
        <v>-2053</v>
      </c>
      <c r="DY14" s="42"/>
      <c r="DZ14" s="42"/>
      <c r="EA14" s="42">
        <v>2270.6</v>
      </c>
      <c r="EB14" s="42">
        <v>5601.5</v>
      </c>
      <c r="EC14" s="42"/>
      <c r="ED14" s="42"/>
      <c r="EE14" s="42"/>
      <c r="EF14" s="42"/>
      <c r="EG14" s="42"/>
      <c r="EH14" s="9">
        <v>38596</v>
      </c>
      <c r="EI14" s="42"/>
      <c r="EJ14" s="10">
        <v>7522767.0951969996</v>
      </c>
      <c r="EK14" s="10">
        <v>5980650</v>
      </c>
      <c r="EL14" s="10">
        <v>7522767.0951969996</v>
      </c>
      <c r="EM14" s="10">
        <v>11849270.307840461</v>
      </c>
      <c r="EN14" s="10">
        <v>8.9025896651793879</v>
      </c>
      <c r="ER14" s="9">
        <v>38596</v>
      </c>
      <c r="ES14" s="42"/>
      <c r="ET14" s="10">
        <v>8220922.6432510698</v>
      </c>
      <c r="EU14" s="10">
        <v>6533360</v>
      </c>
      <c r="EV14" s="10">
        <v>8220922.6432510698</v>
      </c>
      <c r="EW14" s="10">
        <v>13000325.332037713</v>
      </c>
      <c r="EX14" s="10">
        <v>8.4437152732719198</v>
      </c>
    </row>
    <row r="15" spans="1:154" x14ac:dyDescent="0.3">
      <c r="A15" s="9">
        <v>38200</v>
      </c>
      <c r="B15" s="82">
        <f t="shared" si="5"/>
        <v>4.4117647058823382</v>
      </c>
      <c r="C15" s="82">
        <f t="shared" si="6"/>
        <v>13.14405888538383</v>
      </c>
      <c r="D15" s="82">
        <f t="shared" si="7"/>
        <v>7.4340527577937676</v>
      </c>
      <c r="E15" s="93">
        <f t="shared" si="8"/>
        <v>11.971444261394842</v>
      </c>
      <c r="F15" s="93">
        <f t="shared" si="9"/>
        <v>26.244402286835211</v>
      </c>
      <c r="G15" s="93">
        <f t="shared" si="10"/>
        <v>12.959162193453322</v>
      </c>
      <c r="H15" s="93">
        <f t="shared" si="11"/>
        <v>15.32981347147131</v>
      </c>
      <c r="I15" s="93"/>
      <c r="J15" s="4">
        <f t="shared" si="12"/>
        <v>23.597638333170686</v>
      </c>
      <c r="K15" s="4">
        <f t="shared" si="13"/>
        <v>22.386021100226074</v>
      </c>
      <c r="L15" s="4"/>
      <c r="M15" s="4"/>
      <c r="N15" s="4">
        <f t="shared" si="14"/>
        <v>32.484499557130206</v>
      </c>
      <c r="O15" s="4">
        <f t="shared" si="15"/>
        <v>40.570440795159897</v>
      </c>
      <c r="P15" s="4"/>
      <c r="Q15" s="4"/>
      <c r="T15" s="81">
        <f t="shared" si="16"/>
        <v>4.4117647058823382</v>
      </c>
      <c r="U15" s="81">
        <f t="shared" si="17"/>
        <v>13.14405888538383</v>
      </c>
      <c r="V15" s="81">
        <f t="shared" si="18"/>
        <v>7.4340527577937676</v>
      </c>
      <c r="W15" s="81">
        <f t="shared" si="19"/>
        <v>11.432534884577045</v>
      </c>
      <c r="Y15" s="108">
        <f t="shared" si="20"/>
        <v>0</v>
      </c>
      <c r="Z15" s="108">
        <f t="shared" si="21"/>
        <v>0</v>
      </c>
      <c r="AF15" s="9">
        <v>38200</v>
      </c>
      <c r="AG15" s="42"/>
      <c r="AH15" s="10"/>
      <c r="AI15" s="10">
        <v>203.9</v>
      </c>
      <c r="AJ15" s="10">
        <v>100.18431665971994</v>
      </c>
      <c r="AK15" s="10">
        <v>62.888389117884572</v>
      </c>
      <c r="AL15" s="10">
        <v>11.971444261394842</v>
      </c>
      <c r="AO15" s="9">
        <v>38200</v>
      </c>
      <c r="AP15" s="10">
        <v>4.4117647058823382</v>
      </c>
      <c r="AQ15" s="10">
        <v>13.14405888538383</v>
      </c>
      <c r="AR15" s="10">
        <v>7.4340527577937676</v>
      </c>
      <c r="AS15" s="10">
        <v>69.855016764878485</v>
      </c>
      <c r="AT15" s="10">
        <v>62.22336562367763</v>
      </c>
      <c r="AU15" s="10">
        <v>68.595706745001038</v>
      </c>
      <c r="AV15" s="42"/>
      <c r="AW15" s="42"/>
      <c r="AX15" s="42"/>
      <c r="AY15" s="10"/>
      <c r="AZ15" s="10"/>
      <c r="BA15" s="10"/>
      <c r="BB15" s="10">
        <v>142</v>
      </c>
      <c r="BC15" s="10">
        <v>92.577564843918168</v>
      </c>
      <c r="BD15" s="10">
        <v>215.2</v>
      </c>
      <c r="BE15" s="10">
        <v>102.89384932645218</v>
      </c>
      <c r="BF15" s="10">
        <v>179.2</v>
      </c>
      <c r="BG15" s="10">
        <v>98.737313017502004</v>
      </c>
      <c r="BJ15" s="9">
        <v>38200</v>
      </c>
      <c r="BK15" s="42"/>
      <c r="BL15" s="42"/>
      <c r="BM15" s="42"/>
      <c r="BN15" s="42"/>
      <c r="BO15" s="42"/>
      <c r="BP15" s="42"/>
      <c r="BQ15" s="42"/>
      <c r="BR15" s="42"/>
      <c r="BS15" s="42"/>
      <c r="BT15" s="42"/>
      <c r="BV15" s="9">
        <v>38200</v>
      </c>
      <c r="BW15" s="42">
        <v>26.244402286835211</v>
      </c>
      <c r="BX15" s="42">
        <v>12.959162193453322</v>
      </c>
      <c r="BY15" s="42">
        <v>15.32981347147131</v>
      </c>
      <c r="BZ15" s="42">
        <v>97823</v>
      </c>
      <c r="CA15" s="42">
        <v>85858</v>
      </c>
      <c r="CB15" s="42">
        <v>382045</v>
      </c>
      <c r="CD15" s="9">
        <v>38200</v>
      </c>
      <c r="CE15" s="42">
        <v>10611500</v>
      </c>
      <c r="CF15" s="42">
        <v>18.640865273886376</v>
      </c>
      <c r="CH15" s="9">
        <v>38200</v>
      </c>
      <c r="CI15" s="42"/>
      <c r="CJ15" s="42">
        <v>113</v>
      </c>
      <c r="CK15" s="42">
        <v>53.285378907382551</v>
      </c>
      <c r="CL15" s="42">
        <v>4.6296296296296306</v>
      </c>
      <c r="CM15" s="93">
        <f t="shared" si="22"/>
        <v>199144.68504473381</v>
      </c>
      <c r="CP15" s="9">
        <v>38200</v>
      </c>
      <c r="CQ15" s="42">
        <v>23.597638333170686</v>
      </c>
      <c r="CR15" s="42">
        <v>253301</v>
      </c>
      <c r="CS15" s="9">
        <v>38200</v>
      </c>
      <c r="CT15" s="42">
        <v>22.386021100226074</v>
      </c>
      <c r="CU15" s="42">
        <v>25985</v>
      </c>
      <c r="CW15" s="14">
        <v>38200</v>
      </c>
      <c r="CX15" s="15"/>
      <c r="CY15" s="15"/>
      <c r="CZ15" s="13"/>
      <c r="DA15" s="13"/>
      <c r="DB15" s="39">
        <v>38200</v>
      </c>
      <c r="DC15" s="40">
        <v>263030</v>
      </c>
      <c r="DD15" s="40">
        <v>84730</v>
      </c>
      <c r="DE15" s="2"/>
      <c r="DF15" s="39">
        <v>38200</v>
      </c>
      <c r="DG15" s="40"/>
      <c r="DH15" s="40">
        <v>113</v>
      </c>
      <c r="DI15" s="40">
        <v>53.285378907382551</v>
      </c>
      <c r="DJ15" s="40">
        <v>4.6296296296296306</v>
      </c>
      <c r="DK15" s="2"/>
      <c r="DL15" s="99">
        <f t="shared" si="23"/>
        <v>178300</v>
      </c>
      <c r="DM15" s="100">
        <f t="shared" si="24"/>
        <v>3346.1336609787531</v>
      </c>
      <c r="DN15" s="100"/>
      <c r="DO15" s="2"/>
      <c r="DQ15" s="9">
        <v>38200</v>
      </c>
      <c r="DR15" s="42">
        <v>32.484499557130206</v>
      </c>
      <c r="DS15" s="42">
        <v>40.570440795159897</v>
      </c>
      <c r="DT15" s="42"/>
      <c r="DU15" s="42"/>
      <c r="DV15" s="42">
        <v>5983</v>
      </c>
      <c r="DW15" s="42">
        <v>8132</v>
      </c>
      <c r="DX15" s="42">
        <v>-2149</v>
      </c>
      <c r="DY15" s="42"/>
      <c r="DZ15" s="42"/>
      <c r="EA15" s="42">
        <v>2523.6999999999998</v>
      </c>
      <c r="EB15" s="42">
        <v>5608.1</v>
      </c>
      <c r="EC15" s="42"/>
      <c r="ED15" s="42"/>
      <c r="EE15" s="42"/>
      <c r="EF15" s="42"/>
      <c r="EG15" s="42"/>
      <c r="EH15" s="9">
        <v>38687</v>
      </c>
      <c r="EI15" s="42"/>
      <c r="EJ15" s="10">
        <v>8561387.98672718</v>
      </c>
      <c r="EK15" s="10">
        <v>6958350</v>
      </c>
      <c r="EL15" s="10">
        <v>8561387.98672718</v>
      </c>
      <c r="EM15" s="10">
        <v>13485224.144423923</v>
      </c>
      <c r="EN15" s="10">
        <v>9.6132071925325597</v>
      </c>
      <c r="ER15" s="9">
        <v>38687</v>
      </c>
      <c r="ES15" s="42"/>
      <c r="ET15" s="10">
        <v>9266962.1878198106</v>
      </c>
      <c r="EU15" s="10">
        <v>7511520</v>
      </c>
      <c r="EV15" s="10">
        <v>9266962.1878198106</v>
      </c>
      <c r="EW15" s="10">
        <v>14654501.509055279</v>
      </c>
      <c r="EX15" s="10">
        <v>8.9734314724429751</v>
      </c>
    </row>
    <row r="16" spans="1:154" x14ac:dyDescent="0.3">
      <c r="A16" s="9">
        <v>38231</v>
      </c>
      <c r="B16" s="82">
        <f t="shared" si="5"/>
        <v>5.1244509516837313</v>
      </c>
      <c r="C16" s="82">
        <f t="shared" si="6"/>
        <v>14.293112377006731</v>
      </c>
      <c r="D16" s="82">
        <f t="shared" si="7"/>
        <v>7.6923076923076952</v>
      </c>
      <c r="E16" s="93">
        <f t="shared" si="8"/>
        <v>12.994044396318346</v>
      </c>
      <c r="F16" s="93">
        <f t="shared" si="9"/>
        <v>24.969176783004553</v>
      </c>
      <c r="G16" s="93">
        <f t="shared" si="10"/>
        <v>4.1684689812179858</v>
      </c>
      <c r="H16" s="93">
        <f t="shared" si="11"/>
        <v>17.035757344843606</v>
      </c>
      <c r="I16" s="93"/>
      <c r="J16" s="4">
        <f t="shared" si="12"/>
        <v>18.51896372407089</v>
      </c>
      <c r="K16" s="4">
        <f t="shared" si="13"/>
        <v>20.941260859169521</v>
      </c>
      <c r="L16" s="4"/>
      <c r="M16" s="4"/>
      <c r="N16" s="4">
        <f t="shared" si="14"/>
        <v>26.236088305053823</v>
      </c>
      <c r="O16" s="4">
        <f t="shared" si="15"/>
        <v>49.405233941316418</v>
      </c>
      <c r="P16" s="4"/>
      <c r="Q16" s="4"/>
      <c r="T16" s="81">
        <f t="shared" si="16"/>
        <v>5.1244509516837313</v>
      </c>
      <c r="U16" s="81">
        <f t="shared" si="17"/>
        <v>14.293112377006731</v>
      </c>
      <c r="V16" s="81">
        <f t="shared" si="18"/>
        <v>7.6923076923076952</v>
      </c>
      <c r="W16" s="81">
        <f t="shared" si="19"/>
        <v>12.447658384743288</v>
      </c>
      <c r="Y16" s="108">
        <f t="shared" si="20"/>
        <v>0</v>
      </c>
      <c r="Z16" s="108">
        <f t="shared" si="21"/>
        <v>0</v>
      </c>
      <c r="AF16" s="9">
        <v>38231</v>
      </c>
      <c r="AG16" s="42"/>
      <c r="AH16" s="10"/>
      <c r="AI16" s="10">
        <v>208.7</v>
      </c>
      <c r="AJ16" s="10">
        <v>102.54275079393599</v>
      </c>
      <c r="AK16" s="10">
        <v>64.36884163267537</v>
      </c>
      <c r="AL16" s="10">
        <v>12.994044396318346</v>
      </c>
      <c r="AO16" s="9">
        <v>38231</v>
      </c>
      <c r="AP16" s="10">
        <v>5.1244509516837313</v>
      </c>
      <c r="AQ16" s="10">
        <v>14.293112377006731</v>
      </c>
      <c r="AR16" s="10">
        <v>7.6923076923076952</v>
      </c>
      <c r="AS16" s="10">
        <v>70.642115545327812</v>
      </c>
      <c r="AT16" s="10">
        <v>63.813646808297641</v>
      </c>
      <c r="AU16" s="10">
        <v>69.667514662891676</v>
      </c>
      <c r="AV16" s="42"/>
      <c r="AW16" s="42"/>
      <c r="AX16" s="42"/>
      <c r="AY16" s="10"/>
      <c r="AZ16" s="10"/>
      <c r="BA16" s="10"/>
      <c r="BB16" s="10">
        <v>143.6</v>
      </c>
      <c r="BC16" s="10">
        <v>93.620692335117241</v>
      </c>
      <c r="BD16" s="10">
        <v>220.7</v>
      </c>
      <c r="BE16" s="10">
        <v>105.52357131202601</v>
      </c>
      <c r="BF16" s="10">
        <v>182</v>
      </c>
      <c r="BG16" s="10">
        <v>100.28008353340047</v>
      </c>
      <c r="BJ16" s="9">
        <v>38231</v>
      </c>
      <c r="BK16" s="42"/>
      <c r="BL16" s="42"/>
      <c r="BM16" s="42"/>
      <c r="BN16" s="42"/>
      <c r="BO16" s="42"/>
      <c r="BP16" s="42"/>
      <c r="BQ16" s="42"/>
      <c r="BR16" s="42"/>
      <c r="BS16" s="42"/>
      <c r="BT16" s="42"/>
      <c r="BV16" s="9">
        <v>38231</v>
      </c>
      <c r="BW16" s="42">
        <v>24.969176783004553</v>
      </c>
      <c r="BX16" s="42">
        <v>4.1684689812179858</v>
      </c>
      <c r="BY16" s="42">
        <v>17.035757344843606</v>
      </c>
      <c r="BZ16" s="42">
        <v>105414</v>
      </c>
      <c r="CA16" s="42">
        <v>91512</v>
      </c>
      <c r="CB16" s="42">
        <v>448474</v>
      </c>
      <c r="CD16" s="9">
        <v>38231</v>
      </c>
      <c r="CE16" s="42">
        <v>10901600</v>
      </c>
      <c r="CF16" s="42">
        <v>20.555980081324638</v>
      </c>
      <c r="CH16" s="9">
        <v>38231</v>
      </c>
      <c r="CI16" s="42"/>
      <c r="CJ16" s="42">
        <v>113</v>
      </c>
      <c r="CK16" s="42">
        <v>53.285378907382551</v>
      </c>
      <c r="CL16" s="42">
        <v>4.6296296296296306</v>
      </c>
      <c r="CM16" s="93">
        <f t="shared" si="22"/>
        <v>204588.95523570373</v>
      </c>
      <c r="CP16" s="9">
        <v>38231</v>
      </c>
      <c r="CQ16" s="42">
        <v>18.51896372407089</v>
      </c>
      <c r="CR16" s="42">
        <v>226773</v>
      </c>
      <c r="CS16" s="9">
        <v>38231</v>
      </c>
      <c r="CT16" s="42">
        <v>20.941260859169521</v>
      </c>
      <c r="CU16" s="42">
        <v>30349</v>
      </c>
      <c r="CW16" s="14">
        <v>38231</v>
      </c>
      <c r="CX16" s="15"/>
      <c r="CY16" s="15"/>
      <c r="CZ16" s="13"/>
      <c r="DA16" s="13"/>
      <c r="DB16" s="39">
        <v>38231</v>
      </c>
      <c r="DC16" s="40">
        <v>351950</v>
      </c>
      <c r="DD16" s="40">
        <v>103080</v>
      </c>
      <c r="DE16" s="2"/>
      <c r="DF16" s="39">
        <v>38231</v>
      </c>
      <c r="DG16" s="40"/>
      <c r="DH16" s="40">
        <v>113</v>
      </c>
      <c r="DI16" s="40">
        <v>53.285378907382551</v>
      </c>
      <c r="DJ16" s="40">
        <v>4.6296296296296306</v>
      </c>
      <c r="DK16" s="2"/>
      <c r="DL16" s="99">
        <f t="shared" si="23"/>
        <v>248870</v>
      </c>
      <c r="DM16" s="100">
        <f t="shared" si="24"/>
        <v>4670.511969757612</v>
      </c>
      <c r="DN16" s="100"/>
      <c r="DO16" s="2"/>
      <c r="DQ16" s="9">
        <v>38231</v>
      </c>
      <c r="DR16" s="42">
        <v>26.236088305053823</v>
      </c>
      <c r="DS16" s="42">
        <v>49.405233941316418</v>
      </c>
      <c r="DT16" s="42"/>
      <c r="DU16" s="42"/>
      <c r="DV16" s="42">
        <v>6919</v>
      </c>
      <c r="DW16" s="42">
        <v>9420</v>
      </c>
      <c r="DX16" s="42">
        <v>-2501</v>
      </c>
      <c r="DY16" s="42"/>
      <c r="DZ16" s="42"/>
      <c r="EA16" s="42">
        <v>2575.3000000000002</v>
      </c>
      <c r="EB16" s="42">
        <v>6844.7</v>
      </c>
      <c r="EC16" s="42"/>
      <c r="ED16" s="42"/>
      <c r="EE16" s="42"/>
      <c r="EF16" s="42"/>
      <c r="EG16" s="42"/>
      <c r="EH16" s="9">
        <v>38777</v>
      </c>
      <c r="EI16" s="42"/>
      <c r="EJ16" s="10">
        <v>8845788.6710625291</v>
      </c>
      <c r="EK16" s="10">
        <v>7157860</v>
      </c>
      <c r="EL16" s="10">
        <v>8845788.6710625291</v>
      </c>
      <c r="EM16" s="10">
        <v>13933189.705736585</v>
      </c>
      <c r="EN16" s="10">
        <v>9.9361957573964457</v>
      </c>
      <c r="ER16" s="9">
        <v>38777</v>
      </c>
      <c r="ES16" s="42"/>
      <c r="ET16" s="10">
        <v>9752305.7401211392</v>
      </c>
      <c r="EU16" s="10">
        <v>7869430</v>
      </c>
      <c r="EV16" s="10">
        <v>9752305.7401211392</v>
      </c>
      <c r="EW16" s="10">
        <v>15422009.531151071</v>
      </c>
      <c r="EX16" s="10">
        <v>10.358047736675866</v>
      </c>
    </row>
    <row r="17" spans="1:154" x14ac:dyDescent="0.3">
      <c r="A17" s="9">
        <v>38261</v>
      </c>
      <c r="B17" s="82">
        <f t="shared" si="5"/>
        <v>6.1977715877437412</v>
      </c>
      <c r="C17" s="82">
        <f t="shared" si="6"/>
        <v>15.638075313807537</v>
      </c>
      <c r="D17" s="82">
        <f t="shared" si="7"/>
        <v>3.4522439585730766</v>
      </c>
      <c r="E17" s="93">
        <f t="shared" si="8"/>
        <v>13.720173535791751</v>
      </c>
      <c r="F17" s="93">
        <f t="shared" si="9"/>
        <v>34.881809083543821</v>
      </c>
      <c r="G17" s="93">
        <f t="shared" si="10"/>
        <v>-2.377333791864038</v>
      </c>
      <c r="H17" s="93">
        <f t="shared" si="11"/>
        <v>12.553186774222144</v>
      </c>
      <c r="I17" s="93"/>
      <c r="J17" s="4">
        <f t="shared" si="12"/>
        <v>17.990628202126885</v>
      </c>
      <c r="K17" s="4">
        <f t="shared" si="13"/>
        <v>21.827324639904543</v>
      </c>
      <c r="L17" s="4"/>
      <c r="M17" s="4"/>
      <c r="N17" s="4">
        <f t="shared" si="14"/>
        <v>16.223925833481903</v>
      </c>
      <c r="O17" s="4">
        <f t="shared" si="15"/>
        <v>28.066676164695824</v>
      </c>
      <c r="P17" s="4"/>
      <c r="Q17" s="4"/>
      <c r="T17" s="81">
        <f t="shared" si="16"/>
        <v>6.1977715877437412</v>
      </c>
      <c r="U17" s="81">
        <f t="shared" si="17"/>
        <v>15.638075313807537</v>
      </c>
      <c r="V17" s="81">
        <f t="shared" si="18"/>
        <v>3.4522439585730766</v>
      </c>
      <c r="W17" s="81">
        <f t="shared" si="19"/>
        <v>13.30709574474751</v>
      </c>
      <c r="Y17" s="108">
        <f t="shared" si="20"/>
        <v>0</v>
      </c>
      <c r="Z17" s="108">
        <f t="shared" si="21"/>
        <v>0</v>
      </c>
      <c r="AF17" s="9">
        <v>38261</v>
      </c>
      <c r="AG17" s="42"/>
      <c r="AH17" s="10"/>
      <c r="AI17" s="10">
        <v>209.7</v>
      </c>
      <c r="AJ17" s="10">
        <v>103.03409123856434</v>
      </c>
      <c r="AK17" s="10">
        <v>64.677269239923461</v>
      </c>
      <c r="AL17" s="10">
        <v>13.720173535791751</v>
      </c>
      <c r="AO17" s="9">
        <v>38261</v>
      </c>
      <c r="AP17" s="10">
        <v>6.1977715877437412</v>
      </c>
      <c r="AQ17" s="10">
        <v>15.638075313807537</v>
      </c>
      <c r="AR17" s="10">
        <v>3.4522439585730766</v>
      </c>
      <c r="AS17" s="10">
        <v>75.020352511577244</v>
      </c>
      <c r="AT17" s="10">
        <v>63.92930362172455</v>
      </c>
      <c r="AU17" s="10">
        <v>68.825379870263333</v>
      </c>
      <c r="AV17" s="42"/>
      <c r="AW17" s="42"/>
      <c r="AX17" s="42"/>
      <c r="AY17" s="10"/>
      <c r="AZ17" s="10"/>
      <c r="BA17" s="10"/>
      <c r="BB17" s="10">
        <v>152.5</v>
      </c>
      <c r="BC17" s="10">
        <v>99.423089004912114</v>
      </c>
      <c r="BD17" s="10">
        <v>221.1</v>
      </c>
      <c r="BE17" s="10">
        <v>105.71482382006774</v>
      </c>
      <c r="BF17" s="10">
        <v>179.8</v>
      </c>
      <c r="BG17" s="10">
        <v>99.067906699480261</v>
      </c>
      <c r="BJ17" s="9">
        <v>38261</v>
      </c>
      <c r="BK17" s="42"/>
      <c r="BL17" s="42"/>
      <c r="BM17" s="42"/>
      <c r="BN17" s="42"/>
      <c r="BO17" s="42"/>
      <c r="BP17" s="42"/>
      <c r="BQ17" s="42"/>
      <c r="BR17" s="42"/>
      <c r="BS17" s="42"/>
      <c r="BT17" s="42"/>
      <c r="BV17" s="9">
        <v>38261</v>
      </c>
      <c r="BW17" s="42">
        <v>34.881809083543821</v>
      </c>
      <c r="BX17" s="42">
        <v>-2.377333791864038</v>
      </c>
      <c r="BY17" s="42">
        <v>12.553186774222144</v>
      </c>
      <c r="BZ17" s="42">
        <v>113209</v>
      </c>
      <c r="CA17" s="42">
        <v>88000</v>
      </c>
      <c r="CB17" s="42">
        <v>507885</v>
      </c>
      <c r="CD17" s="9">
        <v>38261</v>
      </c>
      <c r="CE17" s="42">
        <v>11502060</v>
      </c>
      <c r="CF17" s="42">
        <v>23.147866604425676</v>
      </c>
      <c r="CH17" s="9">
        <v>38261</v>
      </c>
      <c r="CI17" s="42"/>
      <c r="CJ17" s="42">
        <v>114</v>
      </c>
      <c r="CK17" s="42">
        <v>53.756930933111605</v>
      </c>
      <c r="CL17" s="42">
        <v>4.5871559633027532</v>
      </c>
      <c r="CM17" s="93">
        <f t="shared" si="22"/>
        <v>213964.22378189192</v>
      </c>
      <c r="CP17" s="9">
        <v>38261</v>
      </c>
      <c r="CQ17" s="42">
        <v>17.990628202126885</v>
      </c>
      <c r="CR17" s="42">
        <v>307447</v>
      </c>
      <c r="CS17" s="9">
        <v>38261</v>
      </c>
      <c r="CT17" s="42">
        <v>21.827324639904543</v>
      </c>
      <c r="CU17" s="42">
        <v>28588</v>
      </c>
      <c r="CW17" s="14">
        <v>38261</v>
      </c>
      <c r="CX17" s="15"/>
      <c r="CY17" s="15"/>
      <c r="CZ17" s="13"/>
      <c r="DA17" s="13"/>
      <c r="DB17" s="39">
        <v>38261</v>
      </c>
      <c r="DC17" s="40">
        <v>302110</v>
      </c>
      <c r="DD17" s="40">
        <v>77170</v>
      </c>
      <c r="DE17" s="2"/>
      <c r="DF17" s="39">
        <v>38261</v>
      </c>
      <c r="DG17" s="40"/>
      <c r="DH17" s="40">
        <v>114</v>
      </c>
      <c r="DI17" s="40">
        <v>53.756930933111605</v>
      </c>
      <c r="DJ17" s="40">
        <v>4.5871559633027532</v>
      </c>
      <c r="DK17" s="2"/>
      <c r="DL17" s="99">
        <f t="shared" si="23"/>
        <v>224940</v>
      </c>
      <c r="DM17" s="100">
        <f t="shared" si="24"/>
        <v>4184.3906654546026</v>
      </c>
      <c r="DN17" s="100"/>
      <c r="DO17" s="2"/>
      <c r="DQ17" s="9">
        <v>38261</v>
      </c>
      <c r="DR17" s="42">
        <v>16.223925833481903</v>
      </c>
      <c r="DS17" s="42">
        <v>28.066676164695824</v>
      </c>
      <c r="DT17" s="42"/>
      <c r="DU17" s="42"/>
      <c r="DV17" s="42">
        <v>6519</v>
      </c>
      <c r="DW17" s="42">
        <v>8989</v>
      </c>
      <c r="DX17" s="42">
        <v>-2470</v>
      </c>
      <c r="DY17" s="42"/>
      <c r="DZ17" s="42"/>
      <c r="EA17" s="42">
        <v>2664.1</v>
      </c>
      <c r="EB17" s="42">
        <v>6325</v>
      </c>
      <c r="EC17" s="42"/>
      <c r="ED17" s="42"/>
      <c r="EE17" s="42"/>
      <c r="EF17" s="42"/>
      <c r="EG17" s="42"/>
      <c r="EH17" s="9">
        <v>38869</v>
      </c>
      <c r="EI17" s="42"/>
      <c r="EJ17" s="10">
        <v>8308765.3019856904</v>
      </c>
      <c r="EK17" s="10">
        <v>6649890</v>
      </c>
      <c r="EL17" s="10">
        <v>8308765.3019856904</v>
      </c>
      <c r="EM17" s="10">
        <v>13087312.785543034</v>
      </c>
      <c r="EN17" s="10">
        <v>9.3144128513192932</v>
      </c>
      <c r="ER17" s="9">
        <v>38869</v>
      </c>
      <c r="ES17" s="42"/>
      <c r="ET17" s="10">
        <v>8798986.9419377204</v>
      </c>
      <c r="EU17" s="10">
        <v>7056250</v>
      </c>
      <c r="EV17" s="10">
        <v>8798986.9419377204</v>
      </c>
      <c r="EW17" s="10">
        <v>13914459.216016309</v>
      </c>
      <c r="EX17" s="10">
        <v>7.4061130186937714</v>
      </c>
    </row>
    <row r="18" spans="1:154" x14ac:dyDescent="0.3">
      <c r="A18" s="9">
        <v>38292</v>
      </c>
      <c r="B18" s="82">
        <f t="shared" si="5"/>
        <v>3.638814016172502</v>
      </c>
      <c r="C18" s="82">
        <f t="shared" si="6"/>
        <v>12.730061349693248</v>
      </c>
      <c r="D18" s="82">
        <f t="shared" si="7"/>
        <v>3.4422403733955775</v>
      </c>
      <c r="E18" s="93">
        <f t="shared" si="8"/>
        <v>11.105207226354937</v>
      </c>
      <c r="F18" s="93">
        <f t="shared" si="9"/>
        <v>21.273295602548011</v>
      </c>
      <c r="G18" s="93">
        <f t="shared" si="10"/>
        <v>4.6851093233305363</v>
      </c>
      <c r="H18" s="93">
        <f t="shared" si="11"/>
        <v>28.028947817081146</v>
      </c>
      <c r="I18" s="93"/>
      <c r="J18" s="4">
        <f t="shared" si="12"/>
        <v>32.574169858525792</v>
      </c>
      <c r="K18" s="4">
        <f t="shared" si="13"/>
        <v>23.015397775876817</v>
      </c>
      <c r="L18" s="4"/>
      <c r="M18" s="4"/>
      <c r="N18" s="4">
        <f t="shared" si="14"/>
        <v>44.553243574051407</v>
      </c>
      <c r="O18" s="4">
        <f t="shared" si="15"/>
        <v>44.703881243234882</v>
      </c>
      <c r="P18" s="4"/>
      <c r="Q18" s="4"/>
      <c r="T18" s="81">
        <f t="shared" si="16"/>
        <v>3.638814016172502</v>
      </c>
      <c r="U18" s="81">
        <f t="shared" si="17"/>
        <v>12.730061349693248</v>
      </c>
      <c r="V18" s="81">
        <f t="shared" si="18"/>
        <v>3.4422403733955775</v>
      </c>
      <c r="W18" s="81">
        <f t="shared" si="19"/>
        <v>10.680925554374815</v>
      </c>
      <c r="Y18" s="108">
        <f t="shared" si="20"/>
        <v>0</v>
      </c>
      <c r="Z18" s="108">
        <f t="shared" si="21"/>
        <v>0</v>
      </c>
      <c r="AF18" s="9">
        <v>38292</v>
      </c>
      <c r="AG18" s="42"/>
      <c r="AH18" s="10"/>
      <c r="AI18" s="10">
        <v>209.1</v>
      </c>
      <c r="AJ18" s="10">
        <v>102.73928697178734</v>
      </c>
      <c r="AK18" s="10">
        <v>64.492212675574606</v>
      </c>
      <c r="AL18" s="10">
        <v>11.105207226354937</v>
      </c>
      <c r="AO18" s="9">
        <v>38292</v>
      </c>
      <c r="AP18" s="10">
        <v>3.638814016172502</v>
      </c>
      <c r="AQ18" s="10">
        <v>12.730061349693248</v>
      </c>
      <c r="AR18" s="10">
        <v>3.4422403733955775</v>
      </c>
      <c r="AS18" s="10">
        <v>75.659870270692338</v>
      </c>
      <c r="AT18" s="10">
        <v>63.755818401584179</v>
      </c>
      <c r="AU18" s="10">
        <v>67.868408515003821</v>
      </c>
      <c r="AV18" s="42"/>
      <c r="AW18" s="42"/>
      <c r="AX18" s="42"/>
      <c r="AY18" s="10"/>
      <c r="AZ18" s="10"/>
      <c r="BA18" s="10"/>
      <c r="BB18" s="10">
        <v>153.80000000000001</v>
      </c>
      <c r="BC18" s="10">
        <v>100.27063009151138</v>
      </c>
      <c r="BD18" s="10">
        <v>220.5</v>
      </c>
      <c r="BE18" s="10">
        <v>105.42794505800514</v>
      </c>
      <c r="BF18" s="10">
        <v>177.3</v>
      </c>
      <c r="BG18" s="10">
        <v>97.690433024570908</v>
      </c>
      <c r="BJ18" s="9">
        <v>38292</v>
      </c>
      <c r="BK18" s="42"/>
      <c r="BL18" s="42"/>
      <c r="BM18" s="42"/>
      <c r="BN18" s="42"/>
      <c r="BO18" s="42"/>
      <c r="BP18" s="42"/>
      <c r="BQ18" s="42"/>
      <c r="BR18" s="42"/>
      <c r="BS18" s="42"/>
      <c r="BT18" s="42"/>
      <c r="BV18" s="9">
        <v>38292</v>
      </c>
      <c r="BW18" s="42">
        <v>21.273295602548011</v>
      </c>
      <c r="BX18" s="42">
        <v>4.6851093233305363</v>
      </c>
      <c r="BY18" s="42">
        <v>28.028947817081146</v>
      </c>
      <c r="BZ18" s="42">
        <v>102425</v>
      </c>
      <c r="CA18" s="42">
        <v>84841</v>
      </c>
      <c r="CB18" s="42">
        <v>503132</v>
      </c>
      <c r="CD18" s="9">
        <v>38292</v>
      </c>
      <c r="CE18" s="42">
        <v>11672760</v>
      </c>
      <c r="CF18" s="42">
        <v>24.478104711773891</v>
      </c>
      <c r="CH18" s="9">
        <v>38292</v>
      </c>
      <c r="CI18" s="42"/>
      <c r="CJ18" s="42">
        <v>113</v>
      </c>
      <c r="CK18" s="42">
        <v>53.285378907382551</v>
      </c>
      <c r="CL18" s="42">
        <v>3.6697247706421945</v>
      </c>
      <c r="CM18" s="93">
        <f t="shared" si="22"/>
        <v>219061.21790536371</v>
      </c>
      <c r="CP18" s="9">
        <v>38292</v>
      </c>
      <c r="CQ18" s="42">
        <v>32.574169858525792</v>
      </c>
      <c r="CR18" s="42">
        <v>385238</v>
      </c>
      <c r="CS18" s="9">
        <v>38292</v>
      </c>
      <c r="CT18" s="42">
        <v>23.015397775876817</v>
      </c>
      <c r="CU18" s="42">
        <v>28761</v>
      </c>
      <c r="CW18" s="14">
        <v>38292</v>
      </c>
      <c r="CX18" s="15"/>
      <c r="CY18" s="15"/>
      <c r="CZ18" s="13"/>
      <c r="DA18" s="13"/>
      <c r="DB18" s="39">
        <v>38292</v>
      </c>
      <c r="DC18" s="40">
        <v>263400</v>
      </c>
      <c r="DD18" s="40">
        <v>115090</v>
      </c>
      <c r="DE18" s="2"/>
      <c r="DF18" s="39">
        <v>38292</v>
      </c>
      <c r="DG18" s="40"/>
      <c r="DH18" s="40">
        <v>113</v>
      </c>
      <c r="DI18" s="40">
        <v>53.285378907382551</v>
      </c>
      <c r="DJ18" s="40">
        <v>3.6697247706421945</v>
      </c>
      <c r="DK18" s="2"/>
      <c r="DL18" s="99">
        <f t="shared" si="23"/>
        <v>148310</v>
      </c>
      <c r="DM18" s="100">
        <f t="shared" si="24"/>
        <v>2783.3151052145759</v>
      </c>
      <c r="DN18" s="100"/>
      <c r="DO18" s="2"/>
      <c r="DQ18" s="9">
        <v>38292</v>
      </c>
      <c r="DR18" s="42">
        <v>44.553243574051407</v>
      </c>
      <c r="DS18" s="42">
        <v>44.703881243234882</v>
      </c>
      <c r="DT18" s="42"/>
      <c r="DU18" s="42"/>
      <c r="DV18" s="42">
        <v>7086</v>
      </c>
      <c r="DW18" s="42">
        <v>9358</v>
      </c>
      <c r="DX18" s="42">
        <v>-2272</v>
      </c>
      <c r="DY18" s="42"/>
      <c r="DZ18" s="42"/>
      <c r="EA18" s="42">
        <v>2109.9</v>
      </c>
      <c r="EB18" s="42">
        <v>7248</v>
      </c>
      <c r="EC18" s="42"/>
      <c r="ED18" s="42"/>
      <c r="EE18" s="42"/>
      <c r="EF18" s="42"/>
      <c r="EG18" s="42"/>
      <c r="EH18" s="9">
        <v>38961</v>
      </c>
      <c r="EI18" s="42"/>
      <c r="EJ18" s="10">
        <v>8258333.6738794101</v>
      </c>
      <c r="EK18" s="10">
        <v>6588270</v>
      </c>
      <c r="EL18" s="10">
        <v>8258333.6738794101</v>
      </c>
      <c r="EM18" s="10">
        <v>13007876.856458198</v>
      </c>
      <c r="EN18" s="10">
        <v>9.7778725484142868</v>
      </c>
      <c r="ER18" s="9">
        <v>38961</v>
      </c>
      <c r="ES18" s="42"/>
      <c r="ET18" s="10">
        <v>9062654.9839645308</v>
      </c>
      <c r="EU18" s="10">
        <v>7241520</v>
      </c>
      <c r="EV18" s="10">
        <v>9062654.9839645308</v>
      </c>
      <c r="EW18" s="10">
        <v>14331416.104526132</v>
      </c>
      <c r="EX18" s="10">
        <v>10.238903554268049</v>
      </c>
    </row>
    <row r="19" spans="1:154" x14ac:dyDescent="0.3">
      <c r="A19" s="9">
        <v>38322</v>
      </c>
      <c r="B19" s="82">
        <f t="shared" si="5"/>
        <v>4.8162230671736319</v>
      </c>
      <c r="C19" s="82">
        <f t="shared" si="6"/>
        <v>13.953488372093032</v>
      </c>
      <c r="D19" s="82">
        <f t="shared" si="7"/>
        <v>4.4568245125348112</v>
      </c>
      <c r="E19" s="93">
        <f t="shared" si="8"/>
        <v>12.326732673267331</v>
      </c>
      <c r="F19" s="93">
        <f t="shared" si="9"/>
        <v>24.162266322981054</v>
      </c>
      <c r="G19" s="93">
        <f t="shared" si="10"/>
        <v>8.1786229928976653</v>
      </c>
      <c r="H19" s="93">
        <f t="shared" si="11"/>
        <v>49.962241306138758</v>
      </c>
      <c r="I19" s="93"/>
      <c r="J19" s="4">
        <f t="shared" si="12"/>
        <v>30.775109546435473</v>
      </c>
      <c r="K19" s="4">
        <f t="shared" si="13"/>
        <v>23.697472623242771</v>
      </c>
      <c r="L19" s="4"/>
      <c r="M19" s="4"/>
      <c r="N19" s="4">
        <f t="shared" si="14"/>
        <v>20.212418300653596</v>
      </c>
      <c r="O19" s="4">
        <f t="shared" si="15"/>
        <v>40.36241610738255</v>
      </c>
      <c r="P19" s="4"/>
      <c r="Q19" s="4"/>
      <c r="T19" s="81">
        <f t="shared" si="16"/>
        <v>4.8162230671736319</v>
      </c>
      <c r="U19" s="81">
        <f t="shared" si="17"/>
        <v>13.953488372093032</v>
      </c>
      <c r="V19" s="81">
        <f t="shared" si="18"/>
        <v>4.4568245125348112</v>
      </c>
      <c r="W19" s="81">
        <f t="shared" si="19"/>
        <v>11.88104311721883</v>
      </c>
      <c r="Y19" s="108">
        <f t="shared" si="20"/>
        <v>0</v>
      </c>
      <c r="Z19" s="108">
        <f t="shared" si="21"/>
        <v>0</v>
      </c>
      <c r="AF19" s="9">
        <v>38322</v>
      </c>
      <c r="AG19" s="42"/>
      <c r="AH19" s="10"/>
      <c r="AI19" s="10">
        <v>226.9</v>
      </c>
      <c r="AJ19" s="10">
        <v>111.48514688617192</v>
      </c>
      <c r="AK19" s="10">
        <v>69.982224084590527</v>
      </c>
      <c r="AL19" s="10">
        <v>12.326732673267331</v>
      </c>
      <c r="AO19" s="9">
        <v>38322</v>
      </c>
      <c r="AP19" s="10">
        <v>4.8162230671736319</v>
      </c>
      <c r="AQ19" s="10">
        <v>13.953488372093032</v>
      </c>
      <c r="AR19" s="10">
        <v>4.4568245125348112</v>
      </c>
      <c r="AS19" s="10">
        <v>81.366336428950021</v>
      </c>
      <c r="AT19" s="10">
        <v>69.42300225950278</v>
      </c>
      <c r="AU19" s="10">
        <v>71.772851644462577</v>
      </c>
      <c r="AV19" s="42"/>
      <c r="AW19" s="42"/>
      <c r="AX19" s="42"/>
      <c r="AY19" s="10"/>
      <c r="AZ19" s="10"/>
      <c r="BA19" s="10"/>
      <c r="BB19" s="10">
        <v>165.4</v>
      </c>
      <c r="BC19" s="10">
        <v>107.8333044027047</v>
      </c>
      <c r="BD19" s="10">
        <v>240.1</v>
      </c>
      <c r="BE19" s="10">
        <v>114.79931795205005</v>
      </c>
      <c r="BF19" s="10">
        <v>187.5</v>
      </c>
      <c r="BG19" s="10">
        <v>103.31052561820104</v>
      </c>
      <c r="BJ19" s="9">
        <v>38322</v>
      </c>
      <c r="BK19" s="42"/>
      <c r="BL19" s="42"/>
      <c r="BM19" s="42"/>
      <c r="BN19" s="42"/>
      <c r="BO19" s="42"/>
      <c r="BP19" s="42"/>
      <c r="BQ19" s="42"/>
      <c r="BR19" s="42"/>
      <c r="BS19" s="42"/>
      <c r="BT19" s="42"/>
      <c r="BV19" s="9">
        <v>38322</v>
      </c>
      <c r="BW19" s="42">
        <v>24.162266322981054</v>
      </c>
      <c r="BX19" s="42">
        <v>8.1786229928976653</v>
      </c>
      <c r="BY19" s="42">
        <v>49.962241306138758</v>
      </c>
      <c r="BZ19" s="42">
        <v>99228</v>
      </c>
      <c r="CA19" s="42">
        <v>74177</v>
      </c>
      <c r="CB19" s="42">
        <v>480563</v>
      </c>
      <c r="CD19" s="9">
        <v>38322</v>
      </c>
      <c r="CE19" s="42">
        <v>11941640</v>
      </c>
      <c r="CF19" s="42">
        <v>25.283159807463925</v>
      </c>
      <c r="CH19" s="9">
        <v>38322</v>
      </c>
      <c r="CI19" s="42"/>
      <c r="CJ19" s="42">
        <v>113</v>
      </c>
      <c r="CK19" s="42">
        <v>53.285378907382551</v>
      </c>
      <c r="CL19" s="42">
        <v>4.6296296296296306</v>
      </c>
      <c r="CM19" s="93">
        <f t="shared" si="22"/>
        <v>224107.25502686659</v>
      </c>
      <c r="CP19" s="9">
        <v>38322</v>
      </c>
      <c r="CQ19" s="42">
        <v>30.775109546435473</v>
      </c>
      <c r="CR19" s="42">
        <v>417527</v>
      </c>
      <c r="CS19" s="9">
        <v>38322</v>
      </c>
      <c r="CT19" s="42">
        <v>23.697472623242771</v>
      </c>
      <c r="CU19" s="42">
        <v>32645</v>
      </c>
      <c r="CW19" s="14">
        <v>38322</v>
      </c>
      <c r="CX19" s="15"/>
      <c r="CY19" s="15"/>
      <c r="CZ19" s="13"/>
      <c r="DA19" s="13"/>
      <c r="DB19" s="39">
        <v>38322</v>
      </c>
      <c r="DC19" s="40">
        <v>284530</v>
      </c>
      <c r="DD19" s="40">
        <v>52600</v>
      </c>
      <c r="DE19" s="2"/>
      <c r="DF19" s="39">
        <v>38322</v>
      </c>
      <c r="DG19" s="40"/>
      <c r="DH19" s="40">
        <v>113</v>
      </c>
      <c r="DI19" s="40">
        <v>53.285378907382551</v>
      </c>
      <c r="DJ19" s="40">
        <v>4.6296296296296306</v>
      </c>
      <c r="DK19" s="2"/>
      <c r="DL19" s="99">
        <f t="shared" si="23"/>
        <v>231930</v>
      </c>
      <c r="DM19" s="100">
        <f t="shared" si="24"/>
        <v>4352.6011216534052</v>
      </c>
      <c r="DN19" s="100"/>
      <c r="DO19" s="2"/>
      <c r="DQ19" s="9">
        <v>38322</v>
      </c>
      <c r="DR19" s="42">
        <v>20.212418300653596</v>
      </c>
      <c r="DS19" s="42">
        <v>40.36241610738255</v>
      </c>
      <c r="DT19" s="42"/>
      <c r="DU19" s="42"/>
      <c r="DV19" s="42">
        <v>7357</v>
      </c>
      <c r="DW19" s="42">
        <v>10457</v>
      </c>
      <c r="DX19" s="42">
        <v>-3101</v>
      </c>
      <c r="DY19" s="42"/>
      <c r="DZ19" s="42"/>
      <c r="EA19" s="42">
        <v>2049.6</v>
      </c>
      <c r="EB19" s="42">
        <v>8407.4</v>
      </c>
      <c r="EC19" s="42"/>
      <c r="ED19" s="42"/>
      <c r="EE19" s="42"/>
      <c r="EF19" s="42"/>
      <c r="EG19" s="42"/>
      <c r="EH19" s="9">
        <v>39052</v>
      </c>
      <c r="EI19" s="42"/>
      <c r="EJ19" s="10">
        <v>9362377.5860545095</v>
      </c>
      <c r="EK19" s="10">
        <v>7613130</v>
      </c>
      <c r="EL19" s="10">
        <v>9362377.5860545095</v>
      </c>
      <c r="EM19" s="10">
        <v>14746879.883076005</v>
      </c>
      <c r="EN19" s="10">
        <v>9.3558381020590673</v>
      </c>
      <c r="ER19" s="9">
        <v>39052</v>
      </c>
      <c r="ES19" s="42"/>
      <c r="ET19" s="10">
        <v>10145234.891406501</v>
      </c>
      <c r="EU19" s="10">
        <v>8243810</v>
      </c>
      <c r="EV19" s="10">
        <v>10145234.891406501</v>
      </c>
      <c r="EW19" s="10">
        <v>16043376.136923078</v>
      </c>
      <c r="EX19" s="10">
        <v>9.4774607448065602</v>
      </c>
    </row>
    <row r="20" spans="1:154" x14ac:dyDescent="0.3">
      <c r="A20" s="9">
        <v>38353</v>
      </c>
      <c r="B20" s="82">
        <f t="shared" si="5"/>
        <v>2.6070763500931227</v>
      </c>
      <c r="C20" s="82">
        <f t="shared" si="6"/>
        <v>12.111215834118761</v>
      </c>
      <c r="D20" s="82">
        <f t="shared" si="7"/>
        <v>2.4043715846994638</v>
      </c>
      <c r="E20" s="93">
        <f t="shared" si="8"/>
        <v>10.446297204511991</v>
      </c>
      <c r="F20" s="93">
        <f t="shared" si="9"/>
        <v>7.1968115391914971</v>
      </c>
      <c r="G20" s="93">
        <f t="shared" si="10"/>
        <v>-5.9458572186166316</v>
      </c>
      <c r="H20" s="93">
        <f t="shared" si="11"/>
        <v>23.742327491328485</v>
      </c>
      <c r="I20" s="4">
        <f>IF(CF20="","",CF20)</f>
        <v>26.76695962477076</v>
      </c>
      <c r="J20" s="4">
        <f t="shared" si="12"/>
        <v>14.416102209903809</v>
      </c>
      <c r="K20" s="4">
        <f t="shared" si="13"/>
        <v>22.987303958177744</v>
      </c>
      <c r="L20" s="4"/>
      <c r="M20" s="4">
        <f>IF(DN20="","",DN20)</f>
        <v>12.341753164936708</v>
      </c>
      <c r="N20" s="4">
        <f t="shared" si="14"/>
        <v>57.093558282208591</v>
      </c>
      <c r="O20" s="4">
        <f t="shared" si="15"/>
        <v>59.596984633227024</v>
      </c>
      <c r="P20" s="4"/>
      <c r="Q20" s="4"/>
      <c r="T20" s="81">
        <f t="shared" si="16"/>
        <v>2.6070763500931227</v>
      </c>
      <c r="U20" s="81">
        <f t="shared" si="17"/>
        <v>12.111215834118761</v>
      </c>
      <c r="V20" s="81">
        <f t="shared" si="18"/>
        <v>2.4043715846994638</v>
      </c>
      <c r="W20" s="81">
        <f t="shared" si="19"/>
        <v>9.9692391369458502</v>
      </c>
      <c r="Y20" s="108">
        <f t="shared" si="20"/>
        <v>0</v>
      </c>
      <c r="Z20" s="108">
        <f t="shared" si="21"/>
        <v>0</v>
      </c>
      <c r="AF20" s="9">
        <v>38353</v>
      </c>
      <c r="AG20" s="42"/>
      <c r="AH20" s="10"/>
      <c r="AI20" s="10">
        <v>225.2</v>
      </c>
      <c r="AJ20" s="10">
        <v>110.64986813030372</v>
      </c>
      <c r="AK20" s="10">
        <v>69.457897152268771</v>
      </c>
      <c r="AL20" s="10">
        <v>10.446297204511991</v>
      </c>
      <c r="AO20" s="9">
        <v>38353</v>
      </c>
      <c r="AP20" s="10">
        <v>2.6070763500931227</v>
      </c>
      <c r="AQ20" s="10">
        <v>12.111215834118761</v>
      </c>
      <c r="AR20" s="10">
        <v>2.4043715846994638</v>
      </c>
      <c r="AS20" s="10">
        <v>81.317142755171943</v>
      </c>
      <c r="AT20" s="10">
        <v>68.786889785654779</v>
      </c>
      <c r="AU20" s="10">
        <v>71.734572790252201</v>
      </c>
      <c r="AV20" s="42"/>
      <c r="AW20" s="42"/>
      <c r="AX20" s="42"/>
      <c r="AY20" s="10"/>
      <c r="AZ20" s="10"/>
      <c r="BA20" s="10"/>
      <c r="BB20" s="10">
        <v>165.3</v>
      </c>
      <c r="BC20" s="10">
        <v>107.76810893450475</v>
      </c>
      <c r="BD20" s="10">
        <v>237.9</v>
      </c>
      <c r="BE20" s="10">
        <v>113.74742915782052</v>
      </c>
      <c r="BF20" s="10">
        <v>187.4</v>
      </c>
      <c r="BG20" s="10">
        <v>103.25542667120467</v>
      </c>
      <c r="BJ20" s="9">
        <v>38353</v>
      </c>
      <c r="BK20" s="42"/>
      <c r="BL20" s="42"/>
      <c r="BM20" s="42"/>
      <c r="BN20" s="42"/>
      <c r="BO20" s="42"/>
      <c r="BP20" s="42"/>
      <c r="BQ20" s="42"/>
      <c r="BR20" s="42"/>
      <c r="BS20" s="42"/>
      <c r="BT20" s="42"/>
      <c r="BV20" s="9">
        <v>38353</v>
      </c>
      <c r="BW20" s="42">
        <v>7.1968115391914971</v>
      </c>
      <c r="BX20" s="42">
        <v>-5.9458572186166316</v>
      </c>
      <c r="BY20" s="42">
        <v>23.742327491328485</v>
      </c>
      <c r="BZ20" s="42">
        <v>112964</v>
      </c>
      <c r="CA20" s="42">
        <v>74489</v>
      </c>
      <c r="CB20" s="42">
        <v>459850</v>
      </c>
      <c r="CD20" s="9">
        <v>38353</v>
      </c>
      <c r="CE20" s="42">
        <v>12248680</v>
      </c>
      <c r="CF20" s="42">
        <v>26.76695962477076</v>
      </c>
      <c r="CH20" s="9">
        <v>38353</v>
      </c>
      <c r="CI20" s="42"/>
      <c r="CJ20" s="42">
        <v>114</v>
      </c>
      <c r="CK20" s="42">
        <v>53.756930933111605</v>
      </c>
      <c r="CL20" s="42">
        <v>4.5871559633027532</v>
      </c>
      <c r="CM20" s="93">
        <f t="shared" si="22"/>
        <v>227853.03750395877</v>
      </c>
      <c r="CN20" s="4">
        <f>(CM20/CM8-1)*100</f>
        <v>21.207005255263269</v>
      </c>
      <c r="CP20" s="9">
        <v>38353</v>
      </c>
      <c r="CQ20" s="42">
        <v>14.416102209903809</v>
      </c>
      <c r="CR20" s="42">
        <v>385977</v>
      </c>
      <c r="CS20" s="9">
        <v>38353</v>
      </c>
      <c r="CT20" s="42">
        <v>22.987303958177744</v>
      </c>
      <c r="CU20" s="42">
        <v>32936</v>
      </c>
      <c r="CW20" s="14">
        <v>38353</v>
      </c>
      <c r="CX20" s="15"/>
      <c r="CY20" s="15"/>
      <c r="CZ20" s="13"/>
      <c r="DA20" s="13"/>
      <c r="DB20" s="39">
        <v>38353</v>
      </c>
      <c r="DC20" s="40">
        <v>384270</v>
      </c>
      <c r="DD20" s="40">
        <v>197030</v>
      </c>
      <c r="DE20" s="2"/>
      <c r="DF20" s="39">
        <v>38353</v>
      </c>
      <c r="DG20" s="40"/>
      <c r="DH20" s="40">
        <v>114</v>
      </c>
      <c r="DI20" s="40">
        <v>53.756930933111605</v>
      </c>
      <c r="DJ20" s="40">
        <v>4.5871559633027532</v>
      </c>
      <c r="DK20" s="2"/>
      <c r="DL20" s="99">
        <f t="shared" si="23"/>
        <v>187240</v>
      </c>
      <c r="DM20" s="100">
        <f t="shared" si="24"/>
        <v>3483.0857481982744</v>
      </c>
      <c r="DN20" s="101">
        <f>(DL20/DL8-1)*100</f>
        <v>12.341753164936708</v>
      </c>
      <c r="DO20" s="101">
        <f>(DM20/DM8-1)*100</f>
        <v>7.4144832892815815</v>
      </c>
      <c r="DQ20" s="9">
        <v>38353</v>
      </c>
      <c r="DR20" s="42">
        <v>57.093558282208591</v>
      </c>
      <c r="DS20" s="42">
        <v>59.596984633227024</v>
      </c>
      <c r="DT20" s="42"/>
      <c r="DU20" s="42"/>
      <c r="DV20" s="42">
        <v>8194</v>
      </c>
      <c r="DW20" s="42">
        <v>11009</v>
      </c>
      <c r="DX20" s="42">
        <v>-2815</v>
      </c>
      <c r="DY20" s="42"/>
      <c r="DZ20" s="42"/>
      <c r="EA20" s="42">
        <v>2623</v>
      </c>
      <c r="EB20" s="42">
        <v>8385.7999999999993</v>
      </c>
      <c r="EC20" s="42"/>
      <c r="ED20" s="42"/>
      <c r="EE20" s="42"/>
      <c r="EF20" s="42"/>
      <c r="EG20" s="42"/>
      <c r="EH20" s="9">
        <v>39142</v>
      </c>
      <c r="EI20" s="42"/>
      <c r="EJ20" s="10">
        <v>9714165.5123499595</v>
      </c>
      <c r="EK20" s="10">
        <v>7859910</v>
      </c>
      <c r="EL20" s="10">
        <v>9714165.5123499595</v>
      </c>
      <c r="EM20" s="10">
        <v>15300988.521155579</v>
      </c>
      <c r="EN20" s="10">
        <v>9.8168391036536509</v>
      </c>
      <c r="ER20" s="9">
        <v>39142</v>
      </c>
      <c r="ES20" s="42"/>
      <c r="ET20" s="10">
        <v>10708015.256960901</v>
      </c>
      <c r="EU20" s="10">
        <v>8658720</v>
      </c>
      <c r="EV20" s="10">
        <v>10708015.256960901</v>
      </c>
      <c r="EW20" s="10">
        <v>16933340.458469957</v>
      </c>
      <c r="EX20" s="10">
        <v>9.7998313661143399</v>
      </c>
    </row>
    <row r="21" spans="1:154" x14ac:dyDescent="0.3">
      <c r="A21" s="9">
        <v>38384</v>
      </c>
      <c r="B21" s="82">
        <f t="shared" si="5"/>
        <v>-1.6129032258064648</v>
      </c>
      <c r="C21" s="82">
        <f t="shared" si="6"/>
        <v>11.741872877244067</v>
      </c>
      <c r="D21" s="82">
        <f t="shared" si="7"/>
        <v>-0.75581395348836589</v>
      </c>
      <c r="E21" s="93">
        <f t="shared" si="8"/>
        <v>9.5286365940192539</v>
      </c>
      <c r="F21" s="93">
        <f t="shared" si="9"/>
        <v>-0.49949943553368692</v>
      </c>
      <c r="G21" s="93">
        <f t="shared" si="10"/>
        <v>-8.4022178701325121</v>
      </c>
      <c r="H21" s="93">
        <f t="shared" si="11"/>
        <v>18.887884790181317</v>
      </c>
      <c r="I21" s="4">
        <f t="shared" ref="I21:I84" si="25">IF(CF21="","",CF21)</f>
        <v>25.405639294859068</v>
      </c>
      <c r="J21" s="4">
        <f t="shared" si="12"/>
        <v>11.5005562305357</v>
      </c>
      <c r="K21" s="4">
        <f t="shared" si="13"/>
        <v>16.987835073743138</v>
      </c>
      <c r="L21" s="4"/>
      <c r="M21" s="4">
        <f t="shared" ref="M21:M84" si="26">IF(DN21="","",DN21)</f>
        <v>25.582036853139133</v>
      </c>
      <c r="N21" s="4">
        <f t="shared" si="14"/>
        <v>29.211498313794763</v>
      </c>
      <c r="O21" s="4">
        <f t="shared" si="15"/>
        <v>51.329631794272359</v>
      </c>
      <c r="P21" s="4"/>
      <c r="Q21" s="4"/>
      <c r="T21" s="81">
        <f t="shared" si="16"/>
        <v>-1.6129032258064648</v>
      </c>
      <c r="U21" s="81">
        <f t="shared" si="17"/>
        <v>11.741872877244067</v>
      </c>
      <c r="V21" s="81">
        <f t="shared" si="18"/>
        <v>-0.75581395348836589</v>
      </c>
      <c r="W21" s="81">
        <f t="shared" si="19"/>
        <v>8.8233551035238875</v>
      </c>
      <c r="Y21" s="108">
        <f t="shared" si="20"/>
        <v>0</v>
      </c>
      <c r="Z21" s="108">
        <f t="shared" si="21"/>
        <v>0</v>
      </c>
      <c r="AF21" s="9">
        <v>38384</v>
      </c>
      <c r="AG21" s="42"/>
      <c r="AH21" s="10"/>
      <c r="AI21" s="10">
        <v>216.1</v>
      </c>
      <c r="AJ21" s="10">
        <v>106.17867008418577</v>
      </c>
      <c r="AK21" s="10">
        <v>66.651205926311206</v>
      </c>
      <c r="AL21" s="10">
        <v>9.5286365940192539</v>
      </c>
      <c r="AO21" s="9">
        <v>38384</v>
      </c>
      <c r="AP21" s="10">
        <v>-1.6129032258064648</v>
      </c>
      <c r="AQ21" s="10">
        <v>11.741872877244067</v>
      </c>
      <c r="AR21" s="10">
        <v>-0.75581395348836589</v>
      </c>
      <c r="AS21" s="10">
        <v>75.020352511577244</v>
      </c>
      <c r="AT21" s="10">
        <v>66.589410330543487</v>
      </c>
      <c r="AU21" s="10">
        <v>65.342004137118735</v>
      </c>
      <c r="AV21" s="42"/>
      <c r="AW21" s="42"/>
      <c r="AX21" s="42"/>
      <c r="AY21" s="10"/>
      <c r="AZ21" s="10"/>
      <c r="BA21" s="10"/>
      <c r="BB21" s="10">
        <v>152.5</v>
      </c>
      <c r="BC21" s="10">
        <v>99.423089004912114</v>
      </c>
      <c r="BD21" s="10">
        <v>230.3</v>
      </c>
      <c r="BE21" s="10">
        <v>110.1136315050276</v>
      </c>
      <c r="BF21" s="10">
        <v>170.7</v>
      </c>
      <c r="BG21" s="10">
        <v>94.053902522810219</v>
      </c>
      <c r="BJ21" s="9">
        <v>38384</v>
      </c>
      <c r="BK21" s="42"/>
      <c r="BL21" s="42"/>
      <c r="BM21" s="42"/>
      <c r="BN21" s="42"/>
      <c r="BO21" s="42"/>
      <c r="BP21" s="42"/>
      <c r="BQ21" s="42"/>
      <c r="BR21" s="42"/>
      <c r="BS21" s="42"/>
      <c r="BT21" s="42"/>
      <c r="BV21" s="9">
        <v>38384</v>
      </c>
      <c r="BW21" s="42">
        <v>-0.49949943553368692</v>
      </c>
      <c r="BX21" s="42">
        <v>-8.4022178701325121</v>
      </c>
      <c r="BY21" s="42">
        <v>18.887884790181317</v>
      </c>
      <c r="BZ21" s="42">
        <v>93425</v>
      </c>
      <c r="CA21" s="42">
        <v>72027</v>
      </c>
      <c r="CB21" s="42">
        <v>452561</v>
      </c>
      <c r="CD21" s="9">
        <v>38384</v>
      </c>
      <c r="CE21" s="42">
        <v>12317530</v>
      </c>
      <c r="CF21" s="42">
        <v>25.405639294859068</v>
      </c>
      <c r="CH21" s="9">
        <v>38384</v>
      </c>
      <c r="CI21" s="42"/>
      <c r="CJ21" s="42">
        <v>113</v>
      </c>
      <c r="CK21" s="42">
        <v>53.285378907382551</v>
      </c>
      <c r="CL21" s="42">
        <v>3.6697247706421945</v>
      </c>
      <c r="CM21" s="93">
        <f t="shared" si="22"/>
        <v>231161.53535118126</v>
      </c>
      <c r="CN21" s="4">
        <f t="shared" ref="CN21:CN84" si="27">(CM21/CM9-1)*100</f>
        <v>20.966501620704769</v>
      </c>
      <c r="CP21" s="9">
        <v>38384</v>
      </c>
      <c r="CQ21" s="42">
        <v>11.5005562305357</v>
      </c>
      <c r="CR21" s="42">
        <v>369844</v>
      </c>
      <c r="CS21" s="9">
        <v>38384</v>
      </c>
      <c r="CT21" s="42">
        <v>16.987835073743138</v>
      </c>
      <c r="CU21" s="42">
        <v>32601</v>
      </c>
      <c r="CW21" s="14">
        <v>38384</v>
      </c>
      <c r="CX21" s="15"/>
      <c r="CY21" s="15"/>
      <c r="CZ21" s="13"/>
      <c r="DA21" s="13"/>
      <c r="DB21" s="39">
        <v>38384</v>
      </c>
      <c r="DC21" s="40">
        <v>317900</v>
      </c>
      <c r="DD21" s="40">
        <v>90270</v>
      </c>
      <c r="DE21" s="2"/>
      <c r="DF21" s="39">
        <v>38384</v>
      </c>
      <c r="DG21" s="40"/>
      <c r="DH21" s="40">
        <v>113</v>
      </c>
      <c r="DI21" s="40">
        <v>53.285378907382551</v>
      </c>
      <c r="DJ21" s="40">
        <v>3.6697247706421945</v>
      </c>
      <c r="DK21" s="2"/>
      <c r="DL21" s="99">
        <f t="shared" si="23"/>
        <v>227630</v>
      </c>
      <c r="DM21" s="100">
        <f t="shared" si="24"/>
        <v>4271.9035628075917</v>
      </c>
      <c r="DN21" s="101">
        <f t="shared" ref="DN21:DO84" si="28">(DL21/DL9-1)*100</f>
        <v>25.582036853139133</v>
      </c>
      <c r="DO21" s="101">
        <f t="shared" si="28"/>
        <v>21.136655017629803</v>
      </c>
      <c r="DQ21" s="9">
        <v>38384</v>
      </c>
      <c r="DR21" s="42">
        <v>29.211498313794763</v>
      </c>
      <c r="DS21" s="42">
        <v>51.329631794272359</v>
      </c>
      <c r="DT21" s="42"/>
      <c r="DU21" s="42"/>
      <c r="DV21" s="42">
        <v>8046</v>
      </c>
      <c r="DW21" s="42">
        <v>10357</v>
      </c>
      <c r="DX21" s="42">
        <v>-2310</v>
      </c>
      <c r="DY21" s="42"/>
      <c r="DZ21" s="42"/>
      <c r="EA21" s="42">
        <v>2530.6999999999998</v>
      </c>
      <c r="EB21" s="42">
        <v>7826.1</v>
      </c>
      <c r="EC21" s="42"/>
      <c r="ED21" s="42"/>
      <c r="EE21" s="42"/>
      <c r="EF21" s="42"/>
      <c r="EG21" s="42"/>
      <c r="EH21" s="9">
        <v>39234</v>
      </c>
      <c r="EI21" s="42"/>
      <c r="EJ21" s="10">
        <v>9116031.3388107792</v>
      </c>
      <c r="EK21" s="10">
        <v>7259860</v>
      </c>
      <c r="EL21" s="10">
        <v>9116031.3388107792</v>
      </c>
      <c r="EM21" s="10">
        <v>14358854.674269959</v>
      </c>
      <c r="EN21" s="10">
        <v>9.7158363184498864</v>
      </c>
      <c r="ER21" s="9">
        <v>39234</v>
      </c>
      <c r="ES21" s="42"/>
      <c r="ET21" s="10">
        <v>9750124.3572360091</v>
      </c>
      <c r="EU21" s="10">
        <v>7702410</v>
      </c>
      <c r="EV21" s="10">
        <v>9750124.3572360091</v>
      </c>
      <c r="EW21" s="10">
        <v>15418559.956400027</v>
      </c>
      <c r="EX21" s="10">
        <v>10.809624125761317</v>
      </c>
    </row>
    <row r="22" spans="1:154" x14ac:dyDescent="0.3">
      <c r="A22" s="9">
        <v>38412</v>
      </c>
      <c r="B22" s="82">
        <f t="shared" si="5"/>
        <v>6.5828845002992349</v>
      </c>
      <c r="C22" s="82">
        <f t="shared" si="6"/>
        <v>16.65905979005019</v>
      </c>
      <c r="D22" s="82">
        <f t="shared" si="7"/>
        <v>3.2071503680336662</v>
      </c>
      <c r="E22" s="93">
        <f t="shared" si="8"/>
        <v>14.617940199335559</v>
      </c>
      <c r="F22" s="93">
        <f t="shared" si="9"/>
        <v>14.822857043593062</v>
      </c>
      <c r="G22" s="93">
        <f t="shared" si="10"/>
        <v>-5.9991056379209518</v>
      </c>
      <c r="H22" s="93">
        <f t="shared" si="11"/>
        <v>21.871932098399601</v>
      </c>
      <c r="I22" s="4">
        <f t="shared" si="25"/>
        <v>25.68147371680395</v>
      </c>
      <c r="J22" s="4">
        <f t="shared" si="12"/>
        <v>20.092774186946809</v>
      </c>
      <c r="K22" s="4">
        <f t="shared" si="13"/>
        <v>17.89561387847408</v>
      </c>
      <c r="L22" s="4"/>
      <c r="M22" s="4">
        <f t="shared" si="26"/>
        <v>15.792084377610704</v>
      </c>
      <c r="N22" s="4">
        <f t="shared" si="14"/>
        <v>29.149179702403661</v>
      </c>
      <c r="O22" s="4">
        <f t="shared" si="15"/>
        <v>53.958177744585512</v>
      </c>
      <c r="P22" s="4"/>
      <c r="Q22" s="4"/>
      <c r="T22" s="81">
        <f t="shared" si="16"/>
        <v>6.5828845002992349</v>
      </c>
      <c r="U22" s="81">
        <f t="shared" si="17"/>
        <v>16.65905979005019</v>
      </c>
      <c r="V22" s="81">
        <f t="shared" si="18"/>
        <v>3.2071503680336662</v>
      </c>
      <c r="W22" s="81">
        <f t="shared" si="19"/>
        <v>14.135475501606468</v>
      </c>
      <c r="Y22" s="108">
        <f t="shared" si="20"/>
        <v>0</v>
      </c>
      <c r="Z22" s="108">
        <f t="shared" si="21"/>
        <v>0</v>
      </c>
      <c r="AF22" s="9">
        <v>38412</v>
      </c>
      <c r="AG22" s="42"/>
      <c r="AH22" s="10"/>
      <c r="AI22" s="10">
        <v>241.5</v>
      </c>
      <c r="AJ22" s="10">
        <v>118.65871737774577</v>
      </c>
      <c r="AK22" s="10">
        <v>74.485267150412568</v>
      </c>
      <c r="AL22" s="10">
        <v>14.617940199335559</v>
      </c>
      <c r="AO22" s="9">
        <v>38412</v>
      </c>
      <c r="AP22" s="10">
        <v>6.5828845002992349</v>
      </c>
      <c r="AQ22" s="10">
        <v>16.65905979005019</v>
      </c>
      <c r="AR22" s="10">
        <v>3.2071503680336662</v>
      </c>
      <c r="AS22" s="10">
        <v>87.613932998766614</v>
      </c>
      <c r="AT22" s="10">
        <v>73.90470377979554</v>
      </c>
      <c r="AU22" s="10">
        <v>75.141390814976035</v>
      </c>
      <c r="AV22" s="42"/>
      <c r="AW22" s="42"/>
      <c r="AX22" s="42"/>
      <c r="AY22" s="10"/>
      <c r="AZ22" s="10"/>
      <c r="BA22" s="10"/>
      <c r="BB22" s="10">
        <v>178.1</v>
      </c>
      <c r="BC22" s="10">
        <v>116.11312886409736</v>
      </c>
      <c r="BD22" s="10">
        <v>255.6</v>
      </c>
      <c r="BE22" s="10">
        <v>122.21035263866717</v>
      </c>
      <c r="BF22" s="10">
        <v>196.3</v>
      </c>
      <c r="BG22" s="10">
        <v>108.15923295388195</v>
      </c>
      <c r="BJ22" s="9">
        <v>38412</v>
      </c>
      <c r="BK22" s="42"/>
      <c r="BL22" s="42"/>
      <c r="BM22" s="42"/>
      <c r="BN22" s="42"/>
      <c r="BO22" s="42"/>
      <c r="BP22" s="42"/>
      <c r="BQ22" s="42"/>
      <c r="BR22" s="42"/>
      <c r="BS22" s="42"/>
      <c r="BT22" s="42"/>
      <c r="BV22" s="9">
        <v>38412</v>
      </c>
      <c r="BW22" s="42">
        <v>14.822857043593062</v>
      </c>
      <c r="BX22" s="42">
        <v>-5.9991056379209518</v>
      </c>
      <c r="BY22" s="42">
        <v>21.871932098399601</v>
      </c>
      <c r="BZ22" s="42">
        <v>132199</v>
      </c>
      <c r="CA22" s="42">
        <v>81981</v>
      </c>
      <c r="CB22" s="42">
        <v>472974</v>
      </c>
      <c r="CD22" s="9">
        <v>38412</v>
      </c>
      <c r="CE22" s="42">
        <v>12745220</v>
      </c>
      <c r="CF22" s="42">
        <v>25.68147371680395</v>
      </c>
      <c r="CH22" s="9">
        <v>38412</v>
      </c>
      <c r="CI22" s="42"/>
      <c r="CJ22" s="42">
        <v>113</v>
      </c>
      <c r="CK22" s="42">
        <v>53.285378907382551</v>
      </c>
      <c r="CL22" s="42">
        <v>3.6697247706421945</v>
      </c>
      <c r="CM22" s="93">
        <f t="shared" si="22"/>
        <v>239187.93975647574</v>
      </c>
      <c r="CN22" s="4">
        <f t="shared" si="27"/>
        <v>21.232571992315318</v>
      </c>
      <c r="CP22" s="9">
        <v>38412</v>
      </c>
      <c r="CQ22" s="42">
        <v>20.092774186946809</v>
      </c>
      <c r="CR22" s="42">
        <v>352094</v>
      </c>
      <c r="CS22" s="9">
        <v>38412</v>
      </c>
      <c r="CT22" s="42">
        <v>17.89561387847408</v>
      </c>
      <c r="CU22" s="42">
        <v>39620</v>
      </c>
      <c r="CW22" s="14">
        <v>38412</v>
      </c>
      <c r="CX22" s="15"/>
      <c r="CY22" s="15"/>
      <c r="CZ22" s="13"/>
      <c r="DA22" s="13"/>
      <c r="DB22" s="39">
        <v>38412</v>
      </c>
      <c r="DC22" s="40">
        <v>626720</v>
      </c>
      <c r="DD22" s="40">
        <v>183190</v>
      </c>
      <c r="DE22" s="2"/>
      <c r="DF22" s="39">
        <v>38412</v>
      </c>
      <c r="DG22" s="40"/>
      <c r="DH22" s="40">
        <v>113</v>
      </c>
      <c r="DI22" s="40">
        <v>53.285378907382551</v>
      </c>
      <c r="DJ22" s="40">
        <v>3.6697247706421945</v>
      </c>
      <c r="DK22" s="2"/>
      <c r="DL22" s="99">
        <f t="shared" si="23"/>
        <v>443530</v>
      </c>
      <c r="DM22" s="100">
        <f t="shared" si="24"/>
        <v>8323.6716918334623</v>
      </c>
      <c r="DN22" s="101">
        <f t="shared" si="28"/>
        <v>15.792084377610704</v>
      </c>
      <c r="DO22" s="101">
        <f t="shared" si="28"/>
        <v>11.693249532385552</v>
      </c>
      <c r="DQ22" s="9">
        <v>38412</v>
      </c>
      <c r="DR22" s="42">
        <v>29.149179702403661</v>
      </c>
      <c r="DS22" s="42">
        <v>53.958177744585512</v>
      </c>
      <c r="DT22" s="42"/>
      <c r="DU22" s="42"/>
      <c r="DV22" s="42">
        <v>10155</v>
      </c>
      <c r="DW22" s="42">
        <v>12369</v>
      </c>
      <c r="DX22" s="42">
        <v>-2215</v>
      </c>
      <c r="DY22" s="42"/>
      <c r="DZ22" s="42"/>
      <c r="EA22" s="42">
        <v>3303.5</v>
      </c>
      <c r="EB22" s="42">
        <v>9065.9</v>
      </c>
      <c r="EC22" s="42"/>
      <c r="ED22" s="42"/>
      <c r="EE22" s="42"/>
      <c r="EF22" s="42"/>
      <c r="EG22" s="42"/>
      <c r="EH22" s="9">
        <v>39326</v>
      </c>
      <c r="EI22" s="42"/>
      <c r="EJ22" s="10">
        <v>9045289.7290273402</v>
      </c>
      <c r="EK22" s="10">
        <v>7182100</v>
      </c>
      <c r="EL22" s="10">
        <v>9045289.7290273402</v>
      </c>
      <c r="EM22" s="10">
        <v>14247428.061465355</v>
      </c>
      <c r="EN22" s="10">
        <v>9.5292353908757939</v>
      </c>
      <c r="ER22" s="9">
        <v>39326</v>
      </c>
      <c r="ES22" s="42"/>
      <c r="ET22" s="10">
        <v>9891019.7797968797</v>
      </c>
      <c r="EU22" s="10">
        <v>7880410</v>
      </c>
      <c r="EV22" s="10">
        <v>9891019.7797968797</v>
      </c>
      <c r="EW22" s="10">
        <v>15641367.834611844</v>
      </c>
      <c r="EX22" s="10">
        <v>9.1404207409203924</v>
      </c>
    </row>
    <row r="23" spans="1:154" x14ac:dyDescent="0.3">
      <c r="A23" s="9">
        <v>38443</v>
      </c>
      <c r="B23" s="82">
        <f t="shared" si="5"/>
        <v>4.7126917246400595</v>
      </c>
      <c r="C23" s="82">
        <f t="shared" si="6"/>
        <v>1.6244074888094946</v>
      </c>
      <c r="D23" s="82">
        <f t="shared" si="7"/>
        <v>3.1088923686870782</v>
      </c>
      <c r="E23" s="93">
        <f t="shared" si="8"/>
        <v>3.8050159189587012</v>
      </c>
      <c r="F23" s="93">
        <f t="shared" si="9"/>
        <v>12.291714358004313</v>
      </c>
      <c r="G23" s="93">
        <f t="shared" si="10"/>
        <v>9.0240658806680134</v>
      </c>
      <c r="H23" s="93">
        <f t="shared" si="11"/>
        <v>27.777032300466914</v>
      </c>
      <c r="I23" s="4">
        <f t="shared" si="25"/>
        <v>25.49484947665437</v>
      </c>
      <c r="J23" s="4">
        <f t="shared" si="12"/>
        <v>10.957460113272944</v>
      </c>
      <c r="K23" s="4">
        <f t="shared" si="13"/>
        <v>-9.0904773213013534</v>
      </c>
      <c r="L23" s="4"/>
      <c r="M23" s="4">
        <f t="shared" si="26"/>
        <v>16.431525176356111</v>
      </c>
      <c r="N23" s="4">
        <f t="shared" si="14"/>
        <v>36.09782030834662</v>
      </c>
      <c r="O23" s="4">
        <f t="shared" si="15"/>
        <v>62.244167740088741</v>
      </c>
      <c r="P23" s="4"/>
      <c r="Q23" s="4"/>
      <c r="T23" s="81">
        <f t="shared" si="16"/>
        <v>4.7126917246400595</v>
      </c>
      <c r="U23" s="81">
        <f t="shared" si="17"/>
        <v>1.6244074888094946</v>
      </c>
      <c r="V23" s="81">
        <f t="shared" si="18"/>
        <v>3.1088923686870782</v>
      </c>
      <c r="W23" s="81">
        <f t="shared" si="19"/>
        <v>2.1869453153562963</v>
      </c>
      <c r="Y23" s="108">
        <f t="shared" si="20"/>
        <v>0</v>
      </c>
      <c r="Z23" s="108">
        <f t="shared" si="21"/>
        <v>0</v>
      </c>
      <c r="AF23" s="9">
        <v>38443</v>
      </c>
      <c r="AG23" s="42"/>
      <c r="AH23" s="10">
        <v>99.1</v>
      </c>
      <c r="AI23" s="10">
        <v>210.3</v>
      </c>
      <c r="AJ23" s="10">
        <v>99.1</v>
      </c>
      <c r="AK23" s="10">
        <v>62.207734397694324</v>
      </c>
      <c r="AL23" s="10">
        <v>3.8050159189587012</v>
      </c>
      <c r="AO23" s="9">
        <v>38443</v>
      </c>
      <c r="AP23" s="10">
        <v>4.7126917246400595</v>
      </c>
      <c r="AQ23" s="10">
        <v>1.6244074888094946</v>
      </c>
      <c r="AR23" s="10">
        <v>3.1088923686870782</v>
      </c>
      <c r="AS23" s="10">
        <v>76.134765517536493</v>
      </c>
      <c r="AT23" s="10">
        <v>59.384837327436678</v>
      </c>
      <c r="AU23" s="10">
        <v>71.557120391586039</v>
      </c>
      <c r="AV23" s="42"/>
      <c r="AW23" s="42"/>
      <c r="AX23" s="42"/>
      <c r="AY23" s="10">
        <v>100.9</v>
      </c>
      <c r="AZ23" s="10">
        <v>98.2</v>
      </c>
      <c r="BA23" s="10">
        <v>103</v>
      </c>
      <c r="BB23" s="10">
        <v>151.9</v>
      </c>
      <c r="BC23" s="10">
        <v>100.9</v>
      </c>
      <c r="BD23" s="10">
        <v>221</v>
      </c>
      <c r="BE23" s="10">
        <v>98.2</v>
      </c>
      <c r="BF23" s="10">
        <v>187</v>
      </c>
      <c r="BG23" s="10">
        <v>103</v>
      </c>
      <c r="BJ23" s="9">
        <v>38443</v>
      </c>
      <c r="BK23" s="42"/>
      <c r="BL23" s="42"/>
      <c r="BM23" s="42"/>
      <c r="BN23" s="42"/>
      <c r="BO23" s="42"/>
      <c r="BP23" s="42"/>
      <c r="BQ23" s="42"/>
      <c r="BR23" s="42"/>
      <c r="BS23" s="42"/>
      <c r="BT23" s="42"/>
      <c r="BV23" s="9">
        <v>38443</v>
      </c>
      <c r="BW23" s="42">
        <v>12.291714358004313</v>
      </c>
      <c r="BX23" s="42">
        <v>9.0240658806680134</v>
      </c>
      <c r="BY23" s="42">
        <v>27.777032300466914</v>
      </c>
      <c r="BZ23" s="42">
        <v>93201</v>
      </c>
      <c r="CA23" s="42">
        <v>85259</v>
      </c>
      <c r="CB23" s="42">
        <v>466597</v>
      </c>
      <c r="CD23" s="9">
        <v>38443</v>
      </c>
      <c r="CE23" s="42">
        <v>13013590</v>
      </c>
      <c r="CF23" s="42">
        <v>25.49484947665437</v>
      </c>
      <c r="CH23" s="9">
        <v>38443</v>
      </c>
      <c r="CI23" s="42"/>
      <c r="CJ23" s="42">
        <v>114</v>
      </c>
      <c r="CK23" s="42">
        <v>53.756930933111605</v>
      </c>
      <c r="CL23" s="42">
        <v>4.5871559633027532</v>
      </c>
      <c r="CM23" s="93">
        <f t="shared" si="22"/>
        <v>242082.08642328338</v>
      </c>
      <c r="CN23" s="4">
        <f t="shared" si="27"/>
        <v>19.990689411888816</v>
      </c>
      <c r="CP23" s="9">
        <v>38443</v>
      </c>
      <c r="CQ23" s="42">
        <v>10.957460113272944</v>
      </c>
      <c r="CR23" s="42">
        <v>248416</v>
      </c>
      <c r="CS23" s="9">
        <v>38443</v>
      </c>
      <c r="CT23" s="42">
        <v>-9.0904773213013534</v>
      </c>
      <c r="CU23" s="42">
        <v>19141</v>
      </c>
      <c r="CW23" s="14">
        <v>38443</v>
      </c>
      <c r="CX23" s="15"/>
      <c r="CY23" s="15"/>
      <c r="CZ23" s="13"/>
      <c r="DA23" s="13"/>
      <c r="DB23" s="39">
        <v>38443</v>
      </c>
      <c r="DC23" s="40">
        <v>287330</v>
      </c>
      <c r="DD23" s="40">
        <v>95870</v>
      </c>
      <c r="DE23" s="2"/>
      <c r="DF23" s="39">
        <v>38443</v>
      </c>
      <c r="DG23" s="40"/>
      <c r="DH23" s="40">
        <v>114</v>
      </c>
      <c r="DI23" s="40">
        <v>53.756930933111605</v>
      </c>
      <c r="DJ23" s="40">
        <v>4.5871559633027532</v>
      </c>
      <c r="DK23" s="2"/>
      <c r="DL23" s="99">
        <f t="shared" si="23"/>
        <v>191460</v>
      </c>
      <c r="DM23" s="100">
        <f t="shared" si="24"/>
        <v>3561.5872535251101</v>
      </c>
      <c r="DN23" s="101">
        <f t="shared" si="28"/>
        <v>16.431525176356111</v>
      </c>
      <c r="DO23" s="101">
        <f t="shared" si="28"/>
        <v>11.324879335287852</v>
      </c>
      <c r="DQ23" s="9">
        <v>38443</v>
      </c>
      <c r="DR23" s="42">
        <v>36.09782030834662</v>
      </c>
      <c r="DS23" s="42">
        <v>62.244167740088741</v>
      </c>
      <c r="DT23" s="42"/>
      <c r="DU23" s="42"/>
      <c r="DV23" s="42">
        <v>7680</v>
      </c>
      <c r="DW23" s="42">
        <v>11336</v>
      </c>
      <c r="DX23" s="42">
        <v>-3656</v>
      </c>
      <c r="DY23" s="42"/>
      <c r="DZ23" s="42"/>
      <c r="EA23" s="42">
        <v>3088.8</v>
      </c>
      <c r="EB23" s="42">
        <v>8247.4</v>
      </c>
      <c r="EC23" s="42"/>
      <c r="ED23" s="42"/>
      <c r="EE23" s="42"/>
      <c r="EF23" s="42"/>
      <c r="EG23" s="42"/>
      <c r="EH23" s="9">
        <v>39417</v>
      </c>
      <c r="EI23" s="42"/>
      <c r="EJ23" s="10">
        <v>10258183.7354501</v>
      </c>
      <c r="EK23" s="10">
        <v>8317370</v>
      </c>
      <c r="EL23" s="10">
        <v>10258183.7354501</v>
      </c>
      <c r="EM23" s="10">
        <v>16157883.184559461</v>
      </c>
      <c r="EN23" s="10">
        <v>9.5681480602738809</v>
      </c>
      <c r="ER23" s="9">
        <v>39417</v>
      </c>
      <c r="ES23" s="42"/>
      <c r="ET23" s="10">
        <v>11215284.2923191</v>
      </c>
      <c r="EU23" s="10">
        <v>9019660</v>
      </c>
      <c r="EV23" s="10">
        <v>11215284.2923191</v>
      </c>
      <c r="EW23" s="10">
        <v>17735520.794753671</v>
      </c>
      <c r="EX23" s="10">
        <v>10.547310263057415</v>
      </c>
    </row>
    <row r="24" spans="1:154" x14ac:dyDescent="0.3">
      <c r="A24" s="9">
        <v>38473</v>
      </c>
      <c r="B24" s="82">
        <f t="shared" si="5"/>
        <v>5.9452109064939824</v>
      </c>
      <c r="C24" s="82">
        <f t="shared" si="6"/>
        <v>3.7120593702575997</v>
      </c>
      <c r="D24" s="82">
        <f t="shared" si="7"/>
        <v>10.446562875988556</v>
      </c>
      <c r="E24" s="93">
        <f t="shared" si="8"/>
        <v>6.2451345422132984</v>
      </c>
      <c r="F24" s="93">
        <f t="shared" si="9"/>
        <v>11.135219579934038</v>
      </c>
      <c r="G24" s="93">
        <f t="shared" si="10"/>
        <v>7.9325438031519866</v>
      </c>
      <c r="H24" s="93">
        <f t="shared" si="11"/>
        <v>27.121600204699202</v>
      </c>
      <c r="I24" s="4">
        <f t="shared" si="25"/>
        <v>27.243734301733326</v>
      </c>
      <c r="J24" s="4">
        <f t="shared" si="12"/>
        <v>21.504889435154336</v>
      </c>
      <c r="K24" s="4">
        <f t="shared" si="13"/>
        <v>4.5579724605867096</v>
      </c>
      <c r="L24" s="4"/>
      <c r="M24" s="4">
        <f t="shared" si="26"/>
        <v>2.3869754167477497</v>
      </c>
      <c r="N24" s="4">
        <f t="shared" si="14"/>
        <v>33.774945497232942</v>
      </c>
      <c r="O24" s="4">
        <f t="shared" si="15"/>
        <v>63.904372600024772</v>
      </c>
      <c r="P24" s="4"/>
      <c r="Q24" s="4"/>
      <c r="T24" s="81">
        <f t="shared" si="16"/>
        <v>5.9452109064939824</v>
      </c>
      <c r="U24" s="81">
        <f t="shared" si="17"/>
        <v>3.7120593702575997</v>
      </c>
      <c r="V24" s="81">
        <f t="shared" si="18"/>
        <v>10.446562875988556</v>
      </c>
      <c r="W24" s="81">
        <f t="shared" si="19"/>
        <v>4.5713954885618238</v>
      </c>
      <c r="Y24" s="108">
        <f t="shared" si="20"/>
        <v>0</v>
      </c>
      <c r="Z24" s="108">
        <f t="shared" si="21"/>
        <v>0</v>
      </c>
      <c r="AF24" s="9">
        <v>38473</v>
      </c>
      <c r="AG24" s="42"/>
      <c r="AH24" s="10">
        <v>103.1</v>
      </c>
      <c r="AI24" s="10">
        <v>220</v>
      </c>
      <c r="AJ24" s="10">
        <v>103.1</v>
      </c>
      <c r="AK24" s="10">
        <v>64.718641941496315</v>
      </c>
      <c r="AL24" s="10">
        <v>6.2451345422132984</v>
      </c>
      <c r="AO24" s="9">
        <v>38473</v>
      </c>
      <c r="AP24" s="10">
        <v>5.9452109064939824</v>
      </c>
      <c r="AQ24" s="10">
        <v>3.7120593702575997</v>
      </c>
      <c r="AR24" s="10">
        <v>10.446562875988556</v>
      </c>
      <c r="AS24" s="10">
        <v>78.021157130954151</v>
      </c>
      <c r="AT24" s="10">
        <v>61.864244995893806</v>
      </c>
      <c r="AU24" s="10">
        <v>75.169712877374849</v>
      </c>
      <c r="AV24" s="42"/>
      <c r="AW24" s="42"/>
      <c r="AX24" s="42"/>
      <c r="AY24" s="10">
        <v>103.4</v>
      </c>
      <c r="AZ24" s="10">
        <v>102.3</v>
      </c>
      <c r="BA24" s="10">
        <v>108.2</v>
      </c>
      <c r="BB24" s="10">
        <v>157.5</v>
      </c>
      <c r="BC24" s="10">
        <v>103.4</v>
      </c>
      <c r="BD24" s="10">
        <v>231.3</v>
      </c>
      <c r="BE24" s="10">
        <v>102.3</v>
      </c>
      <c r="BF24" s="10">
        <v>196.4</v>
      </c>
      <c r="BG24" s="10">
        <v>108.2</v>
      </c>
      <c r="BJ24" s="9">
        <v>38473</v>
      </c>
      <c r="BK24" s="42"/>
      <c r="BL24" s="42"/>
      <c r="BM24" s="42"/>
      <c r="BN24" s="42"/>
      <c r="BO24" s="42"/>
      <c r="BP24" s="42"/>
      <c r="BQ24" s="42"/>
      <c r="BR24" s="42"/>
      <c r="BS24" s="42"/>
      <c r="BT24" s="42"/>
      <c r="BV24" s="9">
        <v>38473</v>
      </c>
      <c r="BW24" s="42">
        <v>11.135219579934038</v>
      </c>
      <c r="BX24" s="42">
        <v>7.9325438031519866</v>
      </c>
      <c r="BY24" s="42">
        <v>27.121600204699202</v>
      </c>
      <c r="BZ24" s="42">
        <v>102440</v>
      </c>
      <c r="CA24" s="42">
        <v>82114</v>
      </c>
      <c r="CB24" s="42">
        <v>486877</v>
      </c>
      <c r="CD24" s="9">
        <v>38473</v>
      </c>
      <c r="CE24" s="42">
        <v>13090530</v>
      </c>
      <c r="CF24" s="42">
        <v>27.243734301733326</v>
      </c>
      <c r="CH24" s="9">
        <v>38473</v>
      </c>
      <c r="CI24" s="42"/>
      <c r="CJ24" s="42">
        <v>114</v>
      </c>
      <c r="CK24" s="42">
        <v>53.756930933111605</v>
      </c>
      <c r="CL24" s="42">
        <v>3.6363636363636429</v>
      </c>
      <c r="CM24" s="93">
        <f t="shared" si="22"/>
        <v>243513.34372656461</v>
      </c>
      <c r="CN24" s="4">
        <f t="shared" si="27"/>
        <v>22.779041870093543</v>
      </c>
      <c r="CP24" s="9">
        <v>38473</v>
      </c>
      <c r="CQ24" s="42">
        <v>21.504889435154336</v>
      </c>
      <c r="CR24" s="42">
        <v>225394</v>
      </c>
      <c r="CS24" s="9">
        <v>38473</v>
      </c>
      <c r="CT24" s="42">
        <v>4.5579724605867096</v>
      </c>
      <c r="CU24" s="42">
        <v>26197</v>
      </c>
      <c r="CW24" s="14">
        <v>38473</v>
      </c>
      <c r="CX24" s="15"/>
      <c r="CY24" s="15"/>
      <c r="CZ24" s="13"/>
      <c r="DA24" s="13"/>
      <c r="DB24" s="39">
        <v>38473</v>
      </c>
      <c r="DC24" s="40">
        <v>273650</v>
      </c>
      <c r="DD24" s="40">
        <v>115800</v>
      </c>
      <c r="DE24" s="2"/>
      <c r="DF24" s="39">
        <v>38473</v>
      </c>
      <c r="DG24" s="40"/>
      <c r="DH24" s="40">
        <v>114</v>
      </c>
      <c r="DI24" s="40">
        <v>53.756930933111605</v>
      </c>
      <c r="DJ24" s="40">
        <v>3.6363636363636429</v>
      </c>
      <c r="DK24" s="2"/>
      <c r="DL24" s="99">
        <f t="shared" si="23"/>
        <v>157850</v>
      </c>
      <c r="DM24" s="100">
        <f t="shared" si="24"/>
        <v>2936.3655487774922</v>
      </c>
      <c r="DN24" s="101">
        <f t="shared" si="28"/>
        <v>2.3869754167477497</v>
      </c>
      <c r="DO24" s="101">
        <f t="shared" si="28"/>
        <v>-1.20555003647147</v>
      </c>
      <c r="DQ24" s="9">
        <v>38473</v>
      </c>
      <c r="DR24" s="42">
        <v>33.774945497232942</v>
      </c>
      <c r="DS24" s="42">
        <v>63.904372600024772</v>
      </c>
      <c r="DT24" s="42"/>
      <c r="DU24" s="42"/>
      <c r="DV24" s="42">
        <v>7977</v>
      </c>
      <c r="DW24" s="42">
        <v>13232</v>
      </c>
      <c r="DX24" s="42">
        <v>-5255</v>
      </c>
      <c r="DY24" s="42"/>
      <c r="DZ24" s="42"/>
      <c r="EA24" s="42">
        <v>3260.1</v>
      </c>
      <c r="EB24" s="42">
        <v>9972</v>
      </c>
      <c r="EC24" s="42"/>
      <c r="ED24" s="42"/>
      <c r="EE24" s="42"/>
      <c r="EF24" s="42"/>
      <c r="EG24" s="42"/>
      <c r="EH24" s="9">
        <v>39508</v>
      </c>
      <c r="EI24" s="42"/>
      <c r="EJ24" s="10">
        <v>10546859.625769701</v>
      </c>
      <c r="EK24" s="10">
        <v>8537850</v>
      </c>
      <c r="EL24" s="10">
        <v>10546859.625769701</v>
      </c>
      <c r="EM24" s="10">
        <v>16612582.713664565</v>
      </c>
      <c r="EN24" s="10">
        <v>8.5719572346292452</v>
      </c>
      <c r="ER24" s="9">
        <v>39508</v>
      </c>
      <c r="ES24" s="42"/>
      <c r="ET24" s="10">
        <v>11653045.9997059</v>
      </c>
      <c r="EU24" s="10">
        <v>9424670</v>
      </c>
      <c r="EV24" s="10">
        <v>11653045.9997059</v>
      </c>
      <c r="EW24" s="10">
        <v>18427784.28644444</v>
      </c>
      <c r="EX24" s="10">
        <v>8.8254519634781889</v>
      </c>
    </row>
    <row r="25" spans="1:154" x14ac:dyDescent="0.3">
      <c r="A25" s="9">
        <v>38504</v>
      </c>
      <c r="B25" s="82">
        <f t="shared" si="5"/>
        <v>5.7417999494407308</v>
      </c>
      <c r="C25" s="82">
        <f t="shared" si="6"/>
        <v>6.5526265163175852</v>
      </c>
      <c r="D25" s="82">
        <f t="shared" si="7"/>
        <v>9.5262784076945408</v>
      </c>
      <c r="E25" s="93">
        <f t="shared" si="8"/>
        <v>7.9927880350492382</v>
      </c>
      <c r="F25" s="93">
        <f t="shared" si="9"/>
        <v>4.8457778526883528</v>
      </c>
      <c r="G25" s="93">
        <f t="shared" si="10"/>
        <v>-9.3112438764892271</v>
      </c>
      <c r="H25" s="93">
        <f t="shared" si="11"/>
        <v>15.813883978953985</v>
      </c>
      <c r="I25" s="4">
        <f t="shared" si="25"/>
        <v>27.857029138541868</v>
      </c>
      <c r="J25" s="4">
        <f t="shared" si="12"/>
        <v>10.688322980252956</v>
      </c>
      <c r="K25" s="4">
        <f t="shared" si="13"/>
        <v>14.377873063699925</v>
      </c>
      <c r="L25" s="4"/>
      <c r="M25" s="4">
        <f t="shared" si="26"/>
        <v>16.9677734375</v>
      </c>
      <c r="N25" s="4">
        <f t="shared" si="14"/>
        <v>30.075807514831904</v>
      </c>
      <c r="O25" s="4">
        <f t="shared" si="15"/>
        <v>35.402087874268673</v>
      </c>
      <c r="P25" s="4"/>
      <c r="Q25" s="4"/>
      <c r="T25" s="81">
        <f t="shared" si="16"/>
        <v>5.7417999494407308</v>
      </c>
      <c r="U25" s="81">
        <f t="shared" si="17"/>
        <v>6.5526265163175852</v>
      </c>
      <c r="V25" s="81">
        <f t="shared" si="18"/>
        <v>9.5262784076945408</v>
      </c>
      <c r="W25" s="81">
        <f t="shared" si="19"/>
        <v>6.6738131211455576</v>
      </c>
      <c r="Y25" s="108">
        <f t="shared" si="20"/>
        <v>0</v>
      </c>
      <c r="Z25" s="108">
        <f t="shared" si="21"/>
        <v>0</v>
      </c>
      <c r="AF25" s="9">
        <v>38504</v>
      </c>
      <c r="AG25" s="42"/>
      <c r="AH25" s="10">
        <v>104</v>
      </c>
      <c r="AI25" s="10">
        <v>219.7</v>
      </c>
      <c r="AJ25" s="10">
        <v>104</v>
      </c>
      <c r="AK25" s="10">
        <v>65.283596138851763</v>
      </c>
      <c r="AL25" s="10">
        <v>7.9927880350492382</v>
      </c>
      <c r="AO25" s="9">
        <v>38504</v>
      </c>
      <c r="AP25" s="10">
        <v>5.7417999494407308</v>
      </c>
      <c r="AQ25" s="10">
        <v>6.5526265163175852</v>
      </c>
      <c r="AR25" s="10">
        <v>9.5262784076945408</v>
      </c>
      <c r="AS25" s="10">
        <v>74.022006910508708</v>
      </c>
      <c r="AT25" s="10">
        <v>63.497025655609484</v>
      </c>
      <c r="AU25" s="10">
        <v>72.321322648195206</v>
      </c>
      <c r="AV25" s="42"/>
      <c r="AW25" s="42"/>
      <c r="AX25" s="42"/>
      <c r="AY25" s="10">
        <v>98.1</v>
      </c>
      <c r="AZ25" s="10">
        <v>105</v>
      </c>
      <c r="BA25" s="10">
        <v>104.1</v>
      </c>
      <c r="BB25" s="10">
        <v>149.19999999999999</v>
      </c>
      <c r="BC25" s="10">
        <v>98.1</v>
      </c>
      <c r="BD25" s="10">
        <v>232.9</v>
      </c>
      <c r="BE25" s="10">
        <v>105</v>
      </c>
      <c r="BF25" s="10">
        <v>189</v>
      </c>
      <c r="BG25" s="10">
        <v>104.1</v>
      </c>
      <c r="BJ25" s="9">
        <v>38504</v>
      </c>
      <c r="BK25" s="42"/>
      <c r="BL25" s="42"/>
      <c r="BM25" s="42"/>
      <c r="BN25" s="42"/>
      <c r="BO25" s="42"/>
      <c r="BP25" s="42"/>
      <c r="BQ25" s="42"/>
      <c r="BR25" s="42"/>
      <c r="BS25" s="42"/>
      <c r="BT25" s="42"/>
      <c r="BV25" s="9">
        <v>38504</v>
      </c>
      <c r="BW25" s="42">
        <v>4.8457778526883528</v>
      </c>
      <c r="BX25" s="42">
        <v>-9.3112438764892271</v>
      </c>
      <c r="BY25" s="42">
        <v>15.813883978953985</v>
      </c>
      <c r="BZ25" s="42">
        <v>99528</v>
      </c>
      <c r="CA25" s="42">
        <v>77567</v>
      </c>
      <c r="CB25" s="42">
        <v>449476</v>
      </c>
      <c r="CD25" s="9">
        <v>38504</v>
      </c>
      <c r="CE25" s="42">
        <v>13331320</v>
      </c>
      <c r="CF25" s="42">
        <v>27.857029138541868</v>
      </c>
      <c r="CH25" s="9">
        <v>38504</v>
      </c>
      <c r="CI25" s="42"/>
      <c r="CJ25" s="42">
        <v>114</v>
      </c>
      <c r="CK25" s="42">
        <v>53.756930933111605</v>
      </c>
      <c r="CL25" s="42">
        <v>2.7027027027027142</v>
      </c>
      <c r="CM25" s="93">
        <f t="shared" si="22"/>
        <v>247992.58009330602</v>
      </c>
      <c r="CN25" s="4">
        <f t="shared" si="27"/>
        <v>24.49237047700128</v>
      </c>
      <c r="CP25" s="9">
        <v>38504</v>
      </c>
      <c r="CQ25" s="42">
        <v>10.688322980252956</v>
      </c>
      <c r="CR25" s="42">
        <v>246970</v>
      </c>
      <c r="CS25" s="9">
        <v>38504</v>
      </c>
      <c r="CT25" s="42">
        <v>14.377873063699925</v>
      </c>
      <c r="CU25" s="42">
        <v>29609</v>
      </c>
      <c r="CW25" s="14">
        <v>38504</v>
      </c>
      <c r="CX25" s="15"/>
      <c r="CY25" s="15"/>
      <c r="CZ25" s="13"/>
      <c r="DA25" s="13"/>
      <c r="DB25" s="39">
        <v>38504</v>
      </c>
      <c r="DC25" s="40">
        <v>292160</v>
      </c>
      <c r="DD25" s="40">
        <v>52610</v>
      </c>
      <c r="DE25" s="2"/>
      <c r="DF25" s="39">
        <v>38504</v>
      </c>
      <c r="DG25" s="40"/>
      <c r="DH25" s="40">
        <v>114</v>
      </c>
      <c r="DI25" s="40">
        <v>53.756930933111605</v>
      </c>
      <c r="DJ25" s="40">
        <v>2.7027027027027142</v>
      </c>
      <c r="DK25" s="2"/>
      <c r="DL25" s="99">
        <f t="shared" si="23"/>
        <v>239550</v>
      </c>
      <c r="DM25" s="100">
        <f t="shared" si="24"/>
        <v>4456.1695737069895</v>
      </c>
      <c r="DN25" s="101">
        <f t="shared" si="28"/>
        <v>16.9677734375</v>
      </c>
      <c r="DO25" s="101">
        <f t="shared" si="28"/>
        <v>13.889674136513142</v>
      </c>
      <c r="DQ25" s="9">
        <v>38504</v>
      </c>
      <c r="DR25" s="42">
        <v>30.075807514831904</v>
      </c>
      <c r="DS25" s="42">
        <v>35.402087874268673</v>
      </c>
      <c r="DT25" s="42"/>
      <c r="DU25" s="42"/>
      <c r="DV25" s="42">
        <v>7893</v>
      </c>
      <c r="DW25" s="42">
        <v>11803</v>
      </c>
      <c r="DX25" s="42">
        <v>-3909</v>
      </c>
      <c r="DY25" s="42"/>
      <c r="DZ25" s="42"/>
      <c r="EA25" s="42">
        <v>3096.3</v>
      </c>
      <c r="EB25" s="42">
        <v>8706.2999999999993</v>
      </c>
      <c r="EC25" s="42"/>
      <c r="ED25" s="42"/>
      <c r="EE25" s="42"/>
      <c r="EF25" s="42"/>
      <c r="EG25" s="42"/>
      <c r="EH25" s="9">
        <v>39600</v>
      </c>
      <c r="EI25" s="42"/>
      <c r="EJ25" s="10">
        <v>10009473.5100508</v>
      </c>
      <c r="EK25" s="10">
        <v>7826200</v>
      </c>
      <c r="EL25" s="10">
        <v>10009473.5100508</v>
      </c>
      <c r="EM25" s="10">
        <v>15766134.423526859</v>
      </c>
      <c r="EN25" s="10">
        <v>9.8007799450651465</v>
      </c>
      <c r="ER25" s="9">
        <v>39600</v>
      </c>
      <c r="ES25" s="42"/>
      <c r="ET25" s="10">
        <v>10538326.540682901</v>
      </c>
      <c r="EU25" s="10">
        <v>8336310</v>
      </c>
      <c r="EV25" s="10">
        <v>10538326.540682901</v>
      </c>
      <c r="EW25" s="10">
        <v>16664999.712239867</v>
      </c>
      <c r="EX25" s="10">
        <v>8.0840218500590915</v>
      </c>
    </row>
    <row r="26" spans="1:154" x14ac:dyDescent="0.3">
      <c r="A26" s="9">
        <v>38534</v>
      </c>
      <c r="B26" s="82">
        <f t="shared" si="5"/>
        <v>-0.68978028764024502</v>
      </c>
      <c r="C26" s="82">
        <f t="shared" si="6"/>
        <v>1.2098798328939784</v>
      </c>
      <c r="D26" s="82">
        <f t="shared" si="7"/>
        <v>-0.92483621462147625</v>
      </c>
      <c r="E26" s="93">
        <f t="shared" si="8"/>
        <v>1.8619094000795404</v>
      </c>
      <c r="F26" s="93">
        <f t="shared" si="9"/>
        <v>-2.250355787476281</v>
      </c>
      <c r="G26" s="93">
        <f t="shared" si="10"/>
        <v>-33.003428065907329</v>
      </c>
      <c r="H26" s="93">
        <f t="shared" si="11"/>
        <v>7.2251358873114917</v>
      </c>
      <c r="I26" s="4">
        <f t="shared" si="25"/>
        <v>29.242381454607631</v>
      </c>
      <c r="J26" s="4">
        <f t="shared" si="12"/>
        <v>12.998062072408024</v>
      </c>
      <c r="K26" s="4">
        <f t="shared" si="13"/>
        <v>9.607039537126326</v>
      </c>
      <c r="L26" s="4"/>
      <c r="M26" s="4">
        <f t="shared" si="26"/>
        <v>101.64364727204548</v>
      </c>
      <c r="N26" s="4">
        <f t="shared" si="14"/>
        <v>28.750644440625539</v>
      </c>
      <c r="O26" s="4">
        <f t="shared" si="15"/>
        <v>46.201727642276424</v>
      </c>
      <c r="P26" s="4"/>
      <c r="Q26" s="4"/>
      <c r="T26" s="81">
        <f t="shared" si="16"/>
        <v>-0.68978028764024502</v>
      </c>
      <c r="U26" s="81">
        <f t="shared" si="17"/>
        <v>1.2098798328939784</v>
      </c>
      <c r="V26" s="81">
        <f t="shared" si="18"/>
        <v>-0.92483621462147625</v>
      </c>
      <c r="W26" s="81">
        <f t="shared" si="19"/>
        <v>0.76619557708366914</v>
      </c>
      <c r="Y26" s="108">
        <f t="shared" si="20"/>
        <v>0</v>
      </c>
      <c r="Z26" s="108">
        <f t="shared" si="21"/>
        <v>0</v>
      </c>
      <c r="AF26" s="9">
        <v>38534</v>
      </c>
      <c r="AG26" s="42"/>
      <c r="AH26" s="10">
        <v>102.4</v>
      </c>
      <c r="AI26" s="10">
        <v>213.9</v>
      </c>
      <c r="AJ26" s="10">
        <v>102.4</v>
      </c>
      <c r="AK26" s="10">
        <v>64.279233121330975</v>
      </c>
      <c r="AL26" s="10">
        <v>1.8619094000795404</v>
      </c>
      <c r="AO26" s="9">
        <v>38534</v>
      </c>
      <c r="AP26" s="10">
        <v>-0.68978028764024502</v>
      </c>
      <c r="AQ26" s="10">
        <v>1.2098798328939784</v>
      </c>
      <c r="AR26" s="10">
        <v>-0.92483621462147625</v>
      </c>
      <c r="AS26" s="10">
        <v>72.06015963255436</v>
      </c>
      <c r="AT26" s="10">
        <v>62.771345362402514</v>
      </c>
      <c r="AU26" s="10">
        <v>70.653972270138837</v>
      </c>
      <c r="AV26" s="42"/>
      <c r="AW26" s="42"/>
      <c r="AX26" s="42"/>
      <c r="AY26" s="10">
        <v>95.5</v>
      </c>
      <c r="AZ26" s="10">
        <v>103.8</v>
      </c>
      <c r="BA26" s="10">
        <v>101.7</v>
      </c>
      <c r="BB26" s="10">
        <v>144.69999999999999</v>
      </c>
      <c r="BC26" s="10">
        <v>95.5</v>
      </c>
      <c r="BD26" s="10">
        <v>226.8</v>
      </c>
      <c r="BE26" s="10">
        <v>103.8</v>
      </c>
      <c r="BF26" s="10">
        <v>184.6</v>
      </c>
      <c r="BG26" s="10">
        <v>101.7</v>
      </c>
      <c r="BJ26" s="9">
        <v>38534</v>
      </c>
      <c r="BK26" s="42"/>
      <c r="BL26" s="42"/>
      <c r="BM26" s="42"/>
      <c r="BN26" s="42"/>
      <c r="BO26" s="42"/>
      <c r="BP26" s="42"/>
      <c r="BQ26" s="42"/>
      <c r="BR26" s="42"/>
      <c r="BS26" s="42"/>
      <c r="BT26" s="42"/>
      <c r="BV26" s="9">
        <v>38534</v>
      </c>
      <c r="BW26" s="42">
        <v>-2.250355787476281</v>
      </c>
      <c r="BX26" s="42">
        <v>-33.003428065907329</v>
      </c>
      <c r="BY26" s="42">
        <v>7.2251358873114917</v>
      </c>
      <c r="BZ26" s="42">
        <v>98907</v>
      </c>
      <c r="CA26" s="42">
        <v>60585</v>
      </c>
      <c r="CB26" s="42">
        <v>426889</v>
      </c>
      <c r="CD26" s="9">
        <v>38534</v>
      </c>
      <c r="CE26" s="42">
        <v>13455140</v>
      </c>
      <c r="CF26" s="42">
        <v>29.242381454607631</v>
      </c>
      <c r="CH26" s="9">
        <v>38534</v>
      </c>
      <c r="CI26" s="42"/>
      <c r="CJ26" s="42">
        <v>116</v>
      </c>
      <c r="CK26" s="42">
        <v>54.700034984569697</v>
      </c>
      <c r="CL26" s="42">
        <v>3.5714285714285641</v>
      </c>
      <c r="CM26" s="93">
        <f t="shared" si="22"/>
        <v>245980.46425007869</v>
      </c>
      <c r="CN26" s="4">
        <f t="shared" si="27"/>
        <v>24.785747611345286</v>
      </c>
      <c r="CP26" s="9">
        <v>38534</v>
      </c>
      <c r="CQ26" s="42">
        <v>12.998062072408024</v>
      </c>
      <c r="CR26" s="42">
        <v>307870</v>
      </c>
      <c r="CS26" s="9">
        <v>38534</v>
      </c>
      <c r="CT26" s="42">
        <v>9.607039537126326</v>
      </c>
      <c r="CU26" s="42">
        <v>27279</v>
      </c>
      <c r="CW26" s="14">
        <v>38534</v>
      </c>
      <c r="CX26" s="15"/>
      <c r="CY26" s="15"/>
      <c r="CZ26" s="13"/>
      <c r="DA26" s="13"/>
      <c r="DB26" s="39">
        <v>38534</v>
      </c>
      <c r="DC26" s="40">
        <v>399190</v>
      </c>
      <c r="DD26" s="40">
        <v>76540</v>
      </c>
      <c r="DE26" s="2"/>
      <c r="DF26" s="39">
        <v>38534</v>
      </c>
      <c r="DG26" s="40"/>
      <c r="DH26" s="40">
        <v>116</v>
      </c>
      <c r="DI26" s="40">
        <v>54.700034984569697</v>
      </c>
      <c r="DJ26" s="40">
        <v>3.5714285714285641</v>
      </c>
      <c r="DK26" s="2"/>
      <c r="DL26" s="99">
        <f t="shared" si="23"/>
        <v>322650</v>
      </c>
      <c r="DM26" s="100">
        <f t="shared" si="24"/>
        <v>5898.533704613099</v>
      </c>
      <c r="DN26" s="101">
        <f t="shared" si="28"/>
        <v>101.64364727204548</v>
      </c>
      <c r="DO26" s="101">
        <f t="shared" si="28"/>
        <v>94.690418055768077</v>
      </c>
      <c r="DQ26" s="9">
        <v>38534</v>
      </c>
      <c r="DR26" s="42">
        <v>28.750644440625539</v>
      </c>
      <c r="DS26" s="42">
        <v>46.201727642276424</v>
      </c>
      <c r="DT26" s="42"/>
      <c r="DU26" s="42"/>
      <c r="DV26" s="42">
        <v>7492</v>
      </c>
      <c r="DW26" s="42">
        <v>11509</v>
      </c>
      <c r="DX26" s="42">
        <v>-4017</v>
      </c>
      <c r="DY26" s="42"/>
      <c r="DZ26" s="42"/>
      <c r="EA26" s="42">
        <v>3494.8</v>
      </c>
      <c r="EB26" s="42">
        <v>8014.5</v>
      </c>
      <c r="EC26" s="42"/>
      <c r="ED26" s="42"/>
      <c r="EE26" s="42"/>
      <c r="EF26" s="42"/>
      <c r="EG26" s="42"/>
      <c r="EH26" s="9">
        <v>39692</v>
      </c>
      <c r="EI26" s="42"/>
      <c r="EJ26" s="10">
        <v>9815994.5727994591</v>
      </c>
      <c r="EK26" s="10">
        <v>7738500</v>
      </c>
      <c r="EL26" s="10">
        <v>9815994.5727994591</v>
      </c>
      <c r="EM26" s="10">
        <v>15461381.638101857</v>
      </c>
      <c r="EN26" s="10">
        <v>8.5205103082418852</v>
      </c>
      <c r="ER26" s="9">
        <v>39692</v>
      </c>
      <c r="ES26" s="42"/>
      <c r="ET26" s="10">
        <v>10557216.1216514</v>
      </c>
      <c r="EU26" s="10">
        <v>8492450</v>
      </c>
      <c r="EV26" s="10">
        <v>10557216.1216514</v>
      </c>
      <c r="EW26" s="10">
        <v>16694871.140135853</v>
      </c>
      <c r="EX26" s="10">
        <v>6.7353655809613668</v>
      </c>
    </row>
    <row r="27" spans="1:154" x14ac:dyDescent="0.3">
      <c r="A27" s="9">
        <v>38565</v>
      </c>
      <c r="B27" s="82">
        <f t="shared" si="5"/>
        <v>-1.2719764728133431</v>
      </c>
      <c r="C27" s="82">
        <f t="shared" si="6"/>
        <v>3.1159789380370384</v>
      </c>
      <c r="D27" s="82">
        <f t="shared" si="7"/>
        <v>7.963237748939199</v>
      </c>
      <c r="E27" s="93">
        <f t="shared" si="8"/>
        <v>3.9084793616747668</v>
      </c>
      <c r="F27" s="93">
        <f t="shared" si="9"/>
        <v>13.845414677529824</v>
      </c>
      <c r="G27" s="93">
        <f t="shared" si="10"/>
        <v>0.7593934170374339</v>
      </c>
      <c r="H27" s="93">
        <f t="shared" si="11"/>
        <v>28.138570063735948</v>
      </c>
      <c r="I27" s="4">
        <f t="shared" si="25"/>
        <v>28.966215897846677</v>
      </c>
      <c r="J27" s="4">
        <f t="shared" si="12"/>
        <v>8.1148515007836526</v>
      </c>
      <c r="K27" s="4">
        <f t="shared" si="13"/>
        <v>19.826823167211852</v>
      </c>
      <c r="L27" s="4"/>
      <c r="M27" s="4">
        <f t="shared" si="26"/>
        <v>10.039259674705558</v>
      </c>
      <c r="N27" s="4">
        <f t="shared" si="14"/>
        <v>43.255891693130536</v>
      </c>
      <c r="O27" s="4">
        <f t="shared" si="15"/>
        <v>56.910969011313327</v>
      </c>
      <c r="P27" s="4"/>
      <c r="Q27" s="4"/>
      <c r="T27" s="81">
        <f t="shared" si="16"/>
        <v>-1.2719764728133431</v>
      </c>
      <c r="U27" s="81">
        <f t="shared" si="17"/>
        <v>3.1159789380370384</v>
      </c>
      <c r="V27" s="81">
        <f t="shared" si="18"/>
        <v>7.963237748939199</v>
      </c>
      <c r="W27" s="81">
        <f t="shared" si="19"/>
        <v>2.8728244577325186</v>
      </c>
      <c r="Y27" s="108">
        <f t="shared" si="20"/>
        <v>0</v>
      </c>
      <c r="Z27" s="108">
        <f t="shared" si="21"/>
        <v>0</v>
      </c>
      <c r="AF27" s="9">
        <v>38565</v>
      </c>
      <c r="AG27" s="42"/>
      <c r="AH27" s="10">
        <v>104.1</v>
      </c>
      <c r="AI27" s="10">
        <v>219.2</v>
      </c>
      <c r="AJ27" s="10">
        <v>104.1</v>
      </c>
      <c r="AK27" s="10">
        <v>65.34636882744681</v>
      </c>
      <c r="AL27" s="10">
        <v>3.9084793616747668</v>
      </c>
      <c r="AO27" s="9">
        <v>38565</v>
      </c>
      <c r="AP27" s="10">
        <v>-1.2719764728133431</v>
      </c>
      <c r="AQ27" s="10">
        <v>3.1159789380370384</v>
      </c>
      <c r="AR27" s="10">
        <v>7.963237748939199</v>
      </c>
      <c r="AS27" s="10">
        <v>68.966477386549414</v>
      </c>
      <c r="AT27" s="10">
        <v>64.162232591049204</v>
      </c>
      <c r="AU27" s="10">
        <v>74.058145958670593</v>
      </c>
      <c r="AV27" s="42"/>
      <c r="AW27" s="42"/>
      <c r="AX27" s="42"/>
      <c r="AY27" s="10">
        <v>91.4</v>
      </c>
      <c r="AZ27" s="10">
        <v>106.1</v>
      </c>
      <c r="BA27" s="10">
        <v>106.6</v>
      </c>
      <c r="BB27" s="10">
        <v>138.4</v>
      </c>
      <c r="BC27" s="10">
        <v>91.4</v>
      </c>
      <c r="BD27" s="10">
        <v>233.2</v>
      </c>
      <c r="BE27" s="10">
        <v>106.1</v>
      </c>
      <c r="BF27" s="10">
        <v>193.4</v>
      </c>
      <c r="BG27" s="10">
        <v>106.6</v>
      </c>
      <c r="BJ27" s="9">
        <v>38565</v>
      </c>
      <c r="BK27" s="42"/>
      <c r="BL27" s="42"/>
      <c r="BM27" s="42"/>
      <c r="BN27" s="42"/>
      <c r="BO27" s="42"/>
      <c r="BP27" s="42"/>
      <c r="BQ27" s="42"/>
      <c r="BR27" s="42"/>
      <c r="BS27" s="42"/>
      <c r="BT27" s="42"/>
      <c r="BV27" s="9">
        <v>38565</v>
      </c>
      <c r="BW27" s="42">
        <v>13.845414677529824</v>
      </c>
      <c r="BX27" s="42">
        <v>0.7593934170374339</v>
      </c>
      <c r="BY27" s="42">
        <v>28.138570063735948</v>
      </c>
      <c r="BZ27" s="42">
        <v>111367</v>
      </c>
      <c r="CA27" s="42">
        <v>86510</v>
      </c>
      <c r="CB27" s="42">
        <v>489547</v>
      </c>
      <c r="CD27" s="9">
        <v>38565</v>
      </c>
      <c r="CE27" s="42">
        <v>13685250</v>
      </c>
      <c r="CF27" s="42">
        <v>28.966215897846677</v>
      </c>
      <c r="CH27" s="9">
        <v>38565</v>
      </c>
      <c r="CI27" s="42"/>
      <c r="CJ27" s="42">
        <v>117</v>
      </c>
      <c r="CK27" s="42">
        <v>55.171587010298751</v>
      </c>
      <c r="CL27" s="42">
        <v>3.5398230088495639</v>
      </c>
      <c r="CM27" s="93">
        <f t="shared" si="22"/>
        <v>248048.87337109601</v>
      </c>
      <c r="CN27" s="4">
        <f t="shared" si="27"/>
        <v>24.557114499629694</v>
      </c>
      <c r="CP27" s="9">
        <v>38565</v>
      </c>
      <c r="CQ27" s="42">
        <v>8.1148515007836526</v>
      </c>
      <c r="CR27" s="42">
        <v>273856</v>
      </c>
      <c r="CS27" s="9">
        <v>38565</v>
      </c>
      <c r="CT27" s="42">
        <v>19.826823167211852</v>
      </c>
      <c r="CU27" s="42">
        <v>31137</v>
      </c>
      <c r="CW27" s="14">
        <v>38565</v>
      </c>
      <c r="CX27" s="15"/>
      <c r="CY27" s="15"/>
      <c r="CZ27" s="13"/>
      <c r="DA27" s="13"/>
      <c r="DB27" s="39">
        <v>38565</v>
      </c>
      <c r="DC27" s="40">
        <v>303080</v>
      </c>
      <c r="DD27" s="40">
        <v>106880</v>
      </c>
      <c r="DE27" s="2"/>
      <c r="DF27" s="39">
        <v>38565</v>
      </c>
      <c r="DG27" s="40"/>
      <c r="DH27" s="40">
        <v>117</v>
      </c>
      <c r="DI27" s="40">
        <v>55.171587010298751</v>
      </c>
      <c r="DJ27" s="40">
        <v>3.5398230088495639</v>
      </c>
      <c r="DK27" s="2"/>
      <c r="DL27" s="99">
        <f t="shared" si="23"/>
        <v>196200</v>
      </c>
      <c r="DM27" s="100">
        <f t="shared" si="24"/>
        <v>3556.178290890487</v>
      </c>
      <c r="DN27" s="101">
        <f t="shared" si="28"/>
        <v>10.039259674705558</v>
      </c>
      <c r="DO27" s="101">
        <f t="shared" si="28"/>
        <v>6.2772337029207481</v>
      </c>
      <c r="DQ27" s="9">
        <v>38565</v>
      </c>
      <c r="DR27" s="42">
        <v>43.255891693130536</v>
      </c>
      <c r="DS27" s="42">
        <v>56.910969011313327</v>
      </c>
      <c r="DT27" s="42"/>
      <c r="DU27" s="42"/>
      <c r="DV27" s="42">
        <v>8571</v>
      </c>
      <c r="DW27" s="42">
        <v>12760</v>
      </c>
      <c r="DX27" s="42">
        <v>-4189</v>
      </c>
      <c r="DY27" s="42"/>
      <c r="DZ27" s="42"/>
      <c r="EA27" s="42">
        <v>3959.9</v>
      </c>
      <c r="EB27" s="42">
        <v>8800.2000000000007</v>
      </c>
      <c r="EC27" s="42"/>
      <c r="ED27" s="42"/>
      <c r="EE27" s="42"/>
      <c r="EF27" s="42"/>
      <c r="EG27" s="42"/>
      <c r="EH27" s="9">
        <v>39783</v>
      </c>
      <c r="EI27" s="42"/>
      <c r="EJ27" s="10">
        <v>10849934.218742801</v>
      </c>
      <c r="EK27" s="10">
        <v>8799800</v>
      </c>
      <c r="EL27" s="10">
        <v>10849934.218742801</v>
      </c>
      <c r="EM27" s="10">
        <v>17089961.945286643</v>
      </c>
      <c r="EN27" s="10">
        <v>5.7685697444444965</v>
      </c>
      <c r="ER27" s="9">
        <v>39783</v>
      </c>
      <c r="ES27" s="42"/>
      <c r="ET27" s="10">
        <v>11387403.170551799</v>
      </c>
      <c r="EU27" s="10">
        <v>9451210</v>
      </c>
      <c r="EV27" s="10">
        <v>11387403.170551799</v>
      </c>
      <c r="EW27" s="10">
        <v>18007704.527640078</v>
      </c>
      <c r="EX27" s="10">
        <v>1.5346813664864127</v>
      </c>
    </row>
    <row r="28" spans="1:154" x14ac:dyDescent="0.3">
      <c r="A28" s="9">
        <v>38596</v>
      </c>
      <c r="B28" s="82">
        <f t="shared" si="5"/>
        <v>8.4711683821867723E-2</v>
      </c>
      <c r="C28" s="82">
        <f t="shared" si="6"/>
        <v>1.4939114250716445</v>
      </c>
      <c r="D28" s="82">
        <f t="shared" si="7"/>
        <v>-0.77790475028936323</v>
      </c>
      <c r="E28" s="93">
        <f t="shared" si="8"/>
        <v>1.8111950300574922</v>
      </c>
      <c r="F28" s="93">
        <f t="shared" si="9"/>
        <v>9.6998501147855123</v>
      </c>
      <c r="G28" s="93">
        <f t="shared" si="10"/>
        <v>5.6823148876650054</v>
      </c>
      <c r="H28" s="93">
        <f t="shared" si="11"/>
        <v>27.837288226296288</v>
      </c>
      <c r="I28" s="4">
        <f t="shared" si="25"/>
        <v>33.207602553753581</v>
      </c>
      <c r="J28" s="4">
        <f t="shared" si="12"/>
        <v>13.410326626185656</v>
      </c>
      <c r="K28" s="4">
        <f t="shared" si="13"/>
        <v>16.863817588717914</v>
      </c>
      <c r="L28" s="4"/>
      <c r="M28" s="4">
        <f t="shared" si="26"/>
        <v>-6.6540764254430007</v>
      </c>
      <c r="N28" s="4">
        <f t="shared" si="14"/>
        <v>22.228645758057521</v>
      </c>
      <c r="O28" s="4">
        <f t="shared" si="15"/>
        <v>36.900212314225051</v>
      </c>
      <c r="P28" s="4"/>
      <c r="Q28" s="4"/>
      <c r="T28" s="81">
        <f t="shared" si="16"/>
        <v>8.4711683821867723E-2</v>
      </c>
      <c r="U28" s="81">
        <f t="shared" si="17"/>
        <v>1.4939114250716445</v>
      </c>
      <c r="V28" s="81">
        <f t="shared" si="18"/>
        <v>-0.77790475028936323</v>
      </c>
      <c r="W28" s="81">
        <f t="shared" si="19"/>
        <v>1.1097583917536356</v>
      </c>
      <c r="Y28" s="108">
        <f t="shared" si="20"/>
        <v>0</v>
      </c>
      <c r="Z28" s="108">
        <f t="shared" si="21"/>
        <v>0</v>
      </c>
      <c r="AF28" s="9">
        <v>38596</v>
      </c>
      <c r="AG28" s="42"/>
      <c r="AH28" s="10">
        <v>104.4</v>
      </c>
      <c r="AI28" s="10">
        <v>223.5</v>
      </c>
      <c r="AJ28" s="10">
        <v>104.4</v>
      </c>
      <c r="AK28" s="10">
        <v>65.534686893231964</v>
      </c>
      <c r="AL28" s="10">
        <v>1.8111950300574922</v>
      </c>
      <c r="AO28" s="9">
        <v>38596</v>
      </c>
      <c r="AP28" s="10">
        <v>8.4711683821867723E-2</v>
      </c>
      <c r="AQ28" s="10">
        <v>1.4939114250716445</v>
      </c>
      <c r="AR28" s="10">
        <v>-0.77790475028936323</v>
      </c>
      <c r="AS28" s="10">
        <v>70.701957670893648</v>
      </c>
      <c r="AT28" s="10">
        <v>64.766966168721666</v>
      </c>
      <c r="AU28" s="10">
        <v>69.125567756920503</v>
      </c>
      <c r="AV28" s="42"/>
      <c r="AW28" s="42"/>
      <c r="AX28" s="42"/>
      <c r="AY28" s="10">
        <v>93.7</v>
      </c>
      <c r="AZ28" s="10">
        <v>107.1</v>
      </c>
      <c r="BA28" s="10">
        <v>99.5</v>
      </c>
      <c r="BB28" s="10">
        <v>140.80000000000001</v>
      </c>
      <c r="BC28" s="10">
        <v>93.7</v>
      </c>
      <c r="BD28" s="10">
        <v>239.9</v>
      </c>
      <c r="BE28" s="10">
        <v>107.1</v>
      </c>
      <c r="BF28" s="10">
        <v>180.6</v>
      </c>
      <c r="BG28" s="10">
        <v>99.5</v>
      </c>
      <c r="BJ28" s="9">
        <v>38596</v>
      </c>
      <c r="BK28" s="42"/>
      <c r="BL28" s="42"/>
      <c r="BM28" s="42"/>
      <c r="BN28" s="42"/>
      <c r="BO28" s="42"/>
      <c r="BP28" s="42"/>
      <c r="BQ28" s="42"/>
      <c r="BR28" s="42"/>
      <c r="BS28" s="42"/>
      <c r="BT28" s="42"/>
      <c r="BV28" s="9">
        <v>38596</v>
      </c>
      <c r="BW28" s="42">
        <v>9.6998501147855123</v>
      </c>
      <c r="BX28" s="42">
        <v>5.6823148876650054</v>
      </c>
      <c r="BY28" s="42">
        <v>27.837288226296288</v>
      </c>
      <c r="BZ28" s="42">
        <v>115639</v>
      </c>
      <c r="CA28" s="42">
        <v>96712</v>
      </c>
      <c r="CB28" s="42">
        <v>573317</v>
      </c>
      <c r="CD28" s="9">
        <v>38596</v>
      </c>
      <c r="CE28" s="42">
        <v>14521760</v>
      </c>
      <c r="CF28" s="42">
        <v>33.207602553753581</v>
      </c>
      <c r="CH28" s="9">
        <v>38596</v>
      </c>
      <c r="CI28" s="42"/>
      <c r="CJ28" s="42">
        <v>117</v>
      </c>
      <c r="CK28" s="42">
        <v>55.171587010298751</v>
      </c>
      <c r="CL28" s="42">
        <v>3.5398230088495639</v>
      </c>
      <c r="CM28" s="93">
        <f t="shared" si="22"/>
        <v>263210.84432987683</v>
      </c>
      <c r="CN28" s="4">
        <f t="shared" si="27"/>
        <v>28.653496483539765</v>
      </c>
      <c r="CP28" s="9">
        <v>38596</v>
      </c>
      <c r="CQ28" s="42">
        <v>13.410326626185656</v>
      </c>
      <c r="CR28" s="42">
        <v>257184</v>
      </c>
      <c r="CS28" s="9">
        <v>38596</v>
      </c>
      <c r="CT28" s="42">
        <v>16.863817588717914</v>
      </c>
      <c r="CU28" s="42">
        <v>35467</v>
      </c>
      <c r="CW28" s="14">
        <v>38596</v>
      </c>
      <c r="CX28" s="15"/>
      <c r="CY28" s="15"/>
      <c r="CZ28" s="13"/>
      <c r="DA28" s="13"/>
      <c r="DB28" s="39">
        <v>38596</v>
      </c>
      <c r="DC28" s="40">
        <v>324010</v>
      </c>
      <c r="DD28" s="40">
        <v>91700</v>
      </c>
      <c r="DE28" s="2"/>
      <c r="DF28" s="39">
        <v>38596</v>
      </c>
      <c r="DG28" s="40"/>
      <c r="DH28" s="40">
        <v>117</v>
      </c>
      <c r="DI28" s="40">
        <v>55.171587010298751</v>
      </c>
      <c r="DJ28" s="40">
        <v>3.5398230088495639</v>
      </c>
      <c r="DK28" s="2"/>
      <c r="DL28" s="99">
        <f t="shared" si="23"/>
        <v>232310</v>
      </c>
      <c r="DM28" s="100">
        <f t="shared" si="24"/>
        <v>4210.6818489131956</v>
      </c>
      <c r="DN28" s="101">
        <f t="shared" si="28"/>
        <v>-6.6540764254430007</v>
      </c>
      <c r="DO28" s="101">
        <f t="shared" si="28"/>
        <v>-9.8453900519235855</v>
      </c>
      <c r="DQ28" s="9">
        <v>38596</v>
      </c>
      <c r="DR28" s="42">
        <v>22.228645758057521</v>
      </c>
      <c r="DS28" s="42">
        <v>36.900212314225051</v>
      </c>
      <c r="DT28" s="42"/>
      <c r="DU28" s="42"/>
      <c r="DV28" s="42">
        <v>8457</v>
      </c>
      <c r="DW28" s="42">
        <v>12896</v>
      </c>
      <c r="DX28" s="42">
        <v>-4439</v>
      </c>
      <c r="DY28" s="42"/>
      <c r="DZ28" s="42"/>
      <c r="EA28" s="42">
        <v>4048.3</v>
      </c>
      <c r="EB28" s="42">
        <v>8847.5</v>
      </c>
      <c r="EC28" s="42"/>
      <c r="ED28" s="42"/>
      <c r="EE28" s="42"/>
      <c r="EF28" s="42"/>
      <c r="EG28" s="42"/>
      <c r="EH28" s="9">
        <v>39873</v>
      </c>
      <c r="EI28" s="42"/>
      <c r="EJ28" s="10">
        <v>10911355.372608099</v>
      </c>
      <c r="EK28" s="10">
        <v>9029240</v>
      </c>
      <c r="EL28" s="10">
        <v>10911355.372608099</v>
      </c>
      <c r="EM28" s="10">
        <v>17186707.709918123</v>
      </c>
      <c r="EN28" s="10">
        <v>3.4559647115033774</v>
      </c>
      <c r="ER28" s="9">
        <v>39873</v>
      </c>
      <c r="ES28" s="42"/>
      <c r="ET28" s="10">
        <v>11680551.8413151</v>
      </c>
      <c r="EU28" s="10">
        <v>9814270</v>
      </c>
      <c r="EV28" s="10">
        <v>11680551.8413151</v>
      </c>
      <c r="EW28" s="10">
        <v>18471281.21555673</v>
      </c>
      <c r="EX28" s="10">
        <v>0.23603992990240086</v>
      </c>
    </row>
    <row r="29" spans="1:154" x14ac:dyDescent="0.3">
      <c r="A29" s="9">
        <v>38626</v>
      </c>
      <c r="B29" s="82">
        <f t="shared" si="5"/>
        <v>0.98257960486385509</v>
      </c>
      <c r="C29" s="82">
        <f t="shared" si="6"/>
        <v>2.8238009316585502</v>
      </c>
      <c r="D29" s="82">
        <f t="shared" si="7"/>
        <v>7.7039008441668981</v>
      </c>
      <c r="E29" s="93">
        <f t="shared" si="8"/>
        <v>4.1402886269539527</v>
      </c>
      <c r="F29" s="93">
        <f t="shared" si="9"/>
        <v>3.6825694070259427</v>
      </c>
      <c r="G29" s="93">
        <f t="shared" si="10"/>
        <v>13.961363636363636</v>
      </c>
      <c r="H29" s="93">
        <f t="shared" si="11"/>
        <v>28.727566279768059</v>
      </c>
      <c r="I29" s="4">
        <f t="shared" si="25"/>
        <v>26.817109283032782</v>
      </c>
      <c r="J29" s="4">
        <f t="shared" si="12"/>
        <v>13.111202906517223</v>
      </c>
      <c r="K29" s="4">
        <f t="shared" si="13"/>
        <v>22.617881628655379</v>
      </c>
      <c r="L29" s="4"/>
      <c r="M29" s="4">
        <f t="shared" si="26"/>
        <v>24.246465724193111</v>
      </c>
      <c r="N29" s="4">
        <f t="shared" si="14"/>
        <v>32.259549010584443</v>
      </c>
      <c r="O29" s="4">
        <f t="shared" si="15"/>
        <v>32.194904883746801</v>
      </c>
      <c r="P29" s="4"/>
      <c r="Q29" s="4"/>
      <c r="T29" s="81">
        <f t="shared" si="16"/>
        <v>0.98257960486385509</v>
      </c>
      <c r="U29" s="81">
        <f t="shared" si="17"/>
        <v>2.8238009316585502</v>
      </c>
      <c r="V29" s="81">
        <f t="shared" si="18"/>
        <v>7.7039008441668981</v>
      </c>
      <c r="W29" s="81">
        <f t="shared" si="19"/>
        <v>2.9493012237706377</v>
      </c>
      <c r="Y29" s="108">
        <f t="shared" si="20"/>
        <v>0</v>
      </c>
      <c r="Z29" s="108">
        <f t="shared" si="21"/>
        <v>0</v>
      </c>
      <c r="AF29" s="9">
        <v>38626</v>
      </c>
      <c r="AG29" s="42"/>
      <c r="AH29" s="10">
        <v>107.3</v>
      </c>
      <c r="AI29" s="10">
        <v>229.8</v>
      </c>
      <c r="AJ29" s="10">
        <v>107.3</v>
      </c>
      <c r="AK29" s="10">
        <v>67.3550948624884</v>
      </c>
      <c r="AL29" s="10">
        <v>4.1402886269539527</v>
      </c>
      <c r="AO29" s="9">
        <v>38626</v>
      </c>
      <c r="AP29" s="10">
        <v>0.98257960486385509</v>
      </c>
      <c r="AQ29" s="10">
        <v>2.8238009316585502</v>
      </c>
      <c r="AR29" s="10">
        <v>7.7039008441668981</v>
      </c>
      <c r="AS29" s="10">
        <v>75.75748719485297</v>
      </c>
      <c r="AT29" s="10">
        <v>65.734539892997631</v>
      </c>
      <c r="AU29" s="10">
        <v>74.127618891089625</v>
      </c>
      <c r="AV29" s="42"/>
      <c r="AW29" s="42"/>
      <c r="AX29" s="42"/>
      <c r="AY29" s="10">
        <v>100.4</v>
      </c>
      <c r="AZ29" s="10">
        <v>108.7</v>
      </c>
      <c r="BA29" s="10">
        <v>106.7</v>
      </c>
      <c r="BB29" s="10">
        <v>152.30000000000001</v>
      </c>
      <c r="BC29" s="10">
        <v>100.4</v>
      </c>
      <c r="BD29" s="10">
        <v>244.7</v>
      </c>
      <c r="BE29" s="10">
        <v>108.7</v>
      </c>
      <c r="BF29" s="10">
        <v>193.7</v>
      </c>
      <c r="BG29" s="10">
        <v>106.7</v>
      </c>
      <c r="BJ29" s="9">
        <v>38626</v>
      </c>
      <c r="BK29" s="42"/>
      <c r="BL29" s="42"/>
      <c r="BM29" s="42"/>
      <c r="BN29" s="42"/>
      <c r="BO29" s="42"/>
      <c r="BP29" s="42"/>
      <c r="BQ29" s="42"/>
      <c r="BR29" s="42"/>
      <c r="BS29" s="42"/>
      <c r="BT29" s="42"/>
      <c r="BV29" s="9">
        <v>38626</v>
      </c>
      <c r="BW29" s="42">
        <v>3.6825694070259427</v>
      </c>
      <c r="BX29" s="42">
        <v>13.961363636363636</v>
      </c>
      <c r="BY29" s="42">
        <v>28.727566279768059</v>
      </c>
      <c r="BZ29" s="42">
        <v>117378</v>
      </c>
      <c r="CA29" s="42">
        <v>100286</v>
      </c>
      <c r="CB29" s="42">
        <v>653788</v>
      </c>
      <c r="CD29" s="9">
        <v>38626</v>
      </c>
      <c r="CE29" s="42">
        <v>14586580</v>
      </c>
      <c r="CF29" s="42">
        <v>26.817109283032782</v>
      </c>
      <c r="CH29" s="9">
        <v>38626</v>
      </c>
      <c r="CI29" s="42"/>
      <c r="CJ29" s="42">
        <v>118</v>
      </c>
      <c r="CK29" s="42">
        <v>55.643139036027797</v>
      </c>
      <c r="CL29" s="42">
        <v>3.5087719298245541</v>
      </c>
      <c r="CM29" s="93">
        <f t="shared" si="22"/>
        <v>262145.16744922474</v>
      </c>
      <c r="CN29" s="4">
        <f t="shared" si="27"/>
        <v>22.518224222590998</v>
      </c>
      <c r="CP29" s="9">
        <v>38626</v>
      </c>
      <c r="CQ29" s="42">
        <v>13.111202906517223</v>
      </c>
      <c r="CR29" s="42">
        <v>347757</v>
      </c>
      <c r="CS29" s="9">
        <v>38626</v>
      </c>
      <c r="CT29" s="42">
        <v>22.617881628655379</v>
      </c>
      <c r="CU29" s="42">
        <v>35054</v>
      </c>
      <c r="CW29" s="14">
        <v>38626</v>
      </c>
      <c r="CX29" s="15"/>
      <c r="CY29" s="15"/>
      <c r="CZ29" s="13"/>
      <c r="DA29" s="13"/>
      <c r="DB29" s="39">
        <v>38626</v>
      </c>
      <c r="DC29" s="40">
        <v>372510</v>
      </c>
      <c r="DD29" s="40">
        <v>93030</v>
      </c>
      <c r="DE29" s="2"/>
      <c r="DF29" s="39">
        <v>38626</v>
      </c>
      <c r="DG29" s="40"/>
      <c r="DH29" s="40">
        <v>118</v>
      </c>
      <c r="DI29" s="40">
        <v>55.643139036027797</v>
      </c>
      <c r="DJ29" s="40">
        <v>3.5087719298245541</v>
      </c>
      <c r="DK29" s="2"/>
      <c r="DL29" s="99">
        <f t="shared" si="23"/>
        <v>279480</v>
      </c>
      <c r="DM29" s="100">
        <f t="shared" si="24"/>
        <v>5022.7216659908854</v>
      </c>
      <c r="DN29" s="101">
        <f t="shared" si="28"/>
        <v>24.246465724193111</v>
      </c>
      <c r="DO29" s="101">
        <f t="shared" si="28"/>
        <v>20.034721123373032</v>
      </c>
      <c r="DQ29" s="9">
        <v>38626</v>
      </c>
      <c r="DR29" s="42">
        <v>32.259549010584443</v>
      </c>
      <c r="DS29" s="42">
        <v>32.194904883746801</v>
      </c>
      <c r="DT29" s="42"/>
      <c r="DU29" s="42"/>
      <c r="DV29" s="42">
        <v>8622</v>
      </c>
      <c r="DW29" s="42">
        <v>11883</v>
      </c>
      <c r="DX29" s="42">
        <v>-3260</v>
      </c>
      <c r="DY29" s="42"/>
      <c r="DZ29" s="42"/>
      <c r="EA29" s="42">
        <v>3441.3</v>
      </c>
      <c r="EB29" s="42">
        <v>8441.4</v>
      </c>
      <c r="EC29" s="42"/>
      <c r="ED29" s="42"/>
      <c r="EE29" s="42"/>
      <c r="EF29" s="42"/>
      <c r="EG29" s="42"/>
      <c r="EH29" s="9">
        <v>39965</v>
      </c>
      <c r="EI29" s="42"/>
      <c r="EJ29" s="10">
        <v>10601263.9075455</v>
      </c>
      <c r="EK29" s="10">
        <v>8305570</v>
      </c>
      <c r="EL29" s="10">
        <v>10601263.9075455</v>
      </c>
      <c r="EM29" s="10">
        <v>16698276.053961772</v>
      </c>
      <c r="EN29" s="10">
        <v>5.9123029488061096</v>
      </c>
      <c r="ER29" s="9">
        <v>39965</v>
      </c>
      <c r="ES29" s="42"/>
      <c r="ET29" s="10">
        <v>11064582.388067</v>
      </c>
      <c r="EU29" s="10">
        <v>8834920</v>
      </c>
      <c r="EV29" s="10">
        <v>11064582.388067</v>
      </c>
      <c r="EW29" s="10">
        <v>17497205.234754663</v>
      </c>
      <c r="EX29" s="10">
        <v>4.9937325945680611</v>
      </c>
    </row>
    <row r="30" spans="1:154" x14ac:dyDescent="0.3">
      <c r="A30" s="9">
        <v>38657</v>
      </c>
      <c r="B30" s="82">
        <f t="shared" si="5"/>
        <v>0.9268615422486538</v>
      </c>
      <c r="C30" s="82">
        <f t="shared" si="6"/>
        <v>0.35289973810090702</v>
      </c>
      <c r="D30" s="82">
        <f t="shared" si="7"/>
        <v>3.3878107333157881</v>
      </c>
      <c r="E30" s="93">
        <f t="shared" si="8"/>
        <v>1.8111017538243332</v>
      </c>
      <c r="F30" s="93">
        <f t="shared" si="9"/>
        <v>-1.5621186233829631</v>
      </c>
      <c r="G30" s="93">
        <f t="shared" si="10"/>
        <v>-3.2932190803974493</v>
      </c>
      <c r="H30" s="93">
        <f t="shared" si="11"/>
        <v>2.946542855552817</v>
      </c>
      <c r="I30" s="4">
        <f t="shared" si="25"/>
        <v>26.740376740376743</v>
      </c>
      <c r="J30" s="4">
        <f t="shared" si="12"/>
        <v>10.019520400375871</v>
      </c>
      <c r="K30" s="4">
        <f t="shared" si="13"/>
        <v>7.6562011056639196</v>
      </c>
      <c r="L30" s="4"/>
      <c r="M30" s="4">
        <f t="shared" si="26"/>
        <v>57.831569010855645</v>
      </c>
      <c r="N30" s="4">
        <f t="shared" si="14"/>
        <v>2.9212531752751905</v>
      </c>
      <c r="O30" s="4">
        <f t="shared" si="15"/>
        <v>21.030134644154732</v>
      </c>
      <c r="P30" s="4"/>
      <c r="Q30" s="4"/>
      <c r="T30" s="81">
        <f t="shared" si="16"/>
        <v>0.9268615422486538</v>
      </c>
      <c r="U30" s="81">
        <f t="shared" si="17"/>
        <v>0.35289973810090702</v>
      </c>
      <c r="V30" s="81">
        <f t="shared" si="18"/>
        <v>3.3878107333157881</v>
      </c>
      <c r="W30" s="81">
        <f t="shared" si="19"/>
        <v>0.67801228809250513</v>
      </c>
      <c r="Y30" s="108">
        <f t="shared" si="20"/>
        <v>0</v>
      </c>
      <c r="Z30" s="108">
        <f t="shared" si="21"/>
        <v>0</v>
      </c>
      <c r="AF30" s="9">
        <v>38657</v>
      </c>
      <c r="AG30" s="42"/>
      <c r="AH30" s="10">
        <v>104.6</v>
      </c>
      <c r="AI30" s="10">
        <v>221</v>
      </c>
      <c r="AJ30" s="10">
        <v>104.6</v>
      </c>
      <c r="AK30" s="10">
        <v>65.660232270422057</v>
      </c>
      <c r="AL30" s="10">
        <v>1.8111017538243332</v>
      </c>
      <c r="AO30" s="9">
        <v>38657</v>
      </c>
      <c r="AP30" s="10">
        <v>0.9268615422486538</v>
      </c>
      <c r="AQ30" s="10">
        <v>0.35289973810090702</v>
      </c>
      <c r="AR30" s="10">
        <v>3.3878107333157881</v>
      </c>
      <c r="AS30" s="10">
        <v>76.361132511146607</v>
      </c>
      <c r="AT30" s="10">
        <v>63.980812517747459</v>
      </c>
      <c r="AU30" s="10">
        <v>70.167661743205727</v>
      </c>
      <c r="AV30" s="42"/>
      <c r="AW30" s="42"/>
      <c r="AX30" s="42"/>
      <c r="AY30" s="10">
        <v>101.2</v>
      </c>
      <c r="AZ30" s="10">
        <v>105.8</v>
      </c>
      <c r="BA30" s="10">
        <v>101</v>
      </c>
      <c r="BB30" s="10">
        <v>150.5</v>
      </c>
      <c r="BC30" s="10">
        <v>101.2</v>
      </c>
      <c r="BD30" s="10">
        <v>235.1</v>
      </c>
      <c r="BE30" s="10">
        <v>105.8</v>
      </c>
      <c r="BF30" s="10">
        <v>183.3</v>
      </c>
      <c r="BG30" s="10">
        <v>101</v>
      </c>
      <c r="BJ30" s="9">
        <v>38657</v>
      </c>
      <c r="BK30" s="42"/>
      <c r="BL30" s="42"/>
      <c r="BM30" s="42"/>
      <c r="BN30" s="42"/>
      <c r="BO30" s="42"/>
      <c r="BP30" s="42"/>
      <c r="BQ30" s="42"/>
      <c r="BR30" s="42"/>
      <c r="BS30" s="42"/>
      <c r="BT30" s="42"/>
      <c r="BV30" s="9">
        <v>38657</v>
      </c>
      <c r="BW30" s="42">
        <v>-1.5621186233829631</v>
      </c>
      <c r="BX30" s="42">
        <v>-3.2932190803974493</v>
      </c>
      <c r="BY30" s="42">
        <v>2.946542855552817</v>
      </c>
      <c r="BZ30" s="42">
        <v>100825</v>
      </c>
      <c r="CA30" s="42">
        <v>82047</v>
      </c>
      <c r="CB30" s="42">
        <v>517957</v>
      </c>
      <c r="CD30" s="9">
        <v>38657</v>
      </c>
      <c r="CE30" s="42">
        <v>14794100</v>
      </c>
      <c r="CF30" s="42">
        <v>26.740376740376743</v>
      </c>
      <c r="CH30" s="9">
        <v>38657</v>
      </c>
      <c r="CI30" s="42"/>
      <c r="CJ30" s="42">
        <v>119</v>
      </c>
      <c r="CK30" s="42">
        <v>56.114691061756851</v>
      </c>
      <c r="CL30" s="42">
        <v>5.3097345132743463</v>
      </c>
      <c r="CM30" s="93">
        <f t="shared" si="22"/>
        <v>263640.40717462741</v>
      </c>
      <c r="CN30" s="4">
        <f t="shared" si="27"/>
        <v>20.350105644223284</v>
      </c>
      <c r="CP30" s="9">
        <v>38657</v>
      </c>
      <c r="CQ30" s="42">
        <v>10.019520400375871</v>
      </c>
      <c r="CR30" s="42">
        <v>423837</v>
      </c>
      <c r="CS30" s="9">
        <v>38657</v>
      </c>
      <c r="CT30" s="42">
        <v>7.6562011056639196</v>
      </c>
      <c r="CU30" s="42">
        <v>30963</v>
      </c>
      <c r="CW30" s="14">
        <v>38657</v>
      </c>
      <c r="CX30" s="15"/>
      <c r="CY30" s="15"/>
      <c r="CZ30" s="13"/>
      <c r="DA30" s="13"/>
      <c r="DB30" s="39">
        <v>38657</v>
      </c>
      <c r="DC30" s="40">
        <v>356910</v>
      </c>
      <c r="DD30" s="40">
        <v>122830</v>
      </c>
      <c r="DE30" s="2"/>
      <c r="DF30" s="39">
        <v>38657</v>
      </c>
      <c r="DG30" s="40"/>
      <c r="DH30" s="40">
        <v>119</v>
      </c>
      <c r="DI30" s="40">
        <v>56.114691061756851</v>
      </c>
      <c r="DJ30" s="40">
        <v>5.3097345132743463</v>
      </c>
      <c r="DK30" s="2"/>
      <c r="DL30" s="99">
        <f t="shared" si="23"/>
        <v>234080</v>
      </c>
      <c r="DM30" s="100">
        <f t="shared" si="24"/>
        <v>4171.456628753137</v>
      </c>
      <c r="DN30" s="101">
        <f t="shared" si="28"/>
        <v>57.831569010855645</v>
      </c>
      <c r="DO30" s="101">
        <f t="shared" si="28"/>
        <v>49.873674775014166</v>
      </c>
      <c r="DQ30" s="9">
        <v>38657</v>
      </c>
      <c r="DR30" s="42">
        <v>2.9212531752751905</v>
      </c>
      <c r="DS30" s="42">
        <v>21.030134644154732</v>
      </c>
      <c r="DT30" s="42"/>
      <c r="DU30" s="42"/>
      <c r="DV30" s="42">
        <v>7293</v>
      </c>
      <c r="DW30" s="42">
        <v>11326</v>
      </c>
      <c r="DX30" s="42">
        <v>-4033</v>
      </c>
      <c r="DY30" s="42"/>
      <c r="DZ30" s="42"/>
      <c r="EA30" s="42">
        <v>3363.9</v>
      </c>
      <c r="EB30" s="42">
        <v>7961.9</v>
      </c>
      <c r="EC30" s="42"/>
      <c r="ED30" s="42"/>
      <c r="EE30" s="42"/>
      <c r="EF30" s="42"/>
      <c r="EG30" s="42"/>
      <c r="EH30" s="9">
        <v>40057</v>
      </c>
      <c r="EI30" s="42"/>
      <c r="EJ30" s="10">
        <v>10725123.975121301</v>
      </c>
      <c r="EK30" s="10">
        <v>8347800</v>
      </c>
      <c r="EL30" s="10">
        <v>10725123.975121301</v>
      </c>
      <c r="EM30" s="10">
        <v>16893370.678383961</v>
      </c>
      <c r="EN30" s="10">
        <v>9.2617145983462361</v>
      </c>
      <c r="ER30" s="9">
        <v>40057</v>
      </c>
      <c r="ES30" s="42"/>
      <c r="ET30" s="10">
        <v>11291848.7769775</v>
      </c>
      <c r="EU30" s="10">
        <v>9065590</v>
      </c>
      <c r="EV30" s="10">
        <v>11291848.7769775</v>
      </c>
      <c r="EW30" s="10">
        <v>17856597.619415943</v>
      </c>
      <c r="EX30" s="10">
        <v>6.9585830853596899</v>
      </c>
    </row>
    <row r="31" spans="1:154" x14ac:dyDescent="0.3">
      <c r="A31" s="9">
        <v>38687</v>
      </c>
      <c r="B31" s="82">
        <f t="shared" si="5"/>
        <v>0.80373647278638383</v>
      </c>
      <c r="C31" s="82">
        <f t="shared" si="6"/>
        <v>4.2689121637437832</v>
      </c>
      <c r="D31" s="82">
        <f t="shared" si="7"/>
        <v>3.3776562077467451</v>
      </c>
      <c r="E31" s="93">
        <f t="shared" si="8"/>
        <v>4.7673194701484638</v>
      </c>
      <c r="F31" s="93">
        <f t="shared" si="9"/>
        <v>1.3796509049864958</v>
      </c>
      <c r="G31" s="93">
        <f t="shared" si="10"/>
        <v>-4.5094840718821203</v>
      </c>
      <c r="H31" s="93">
        <f t="shared" si="11"/>
        <v>4.3163955610398634</v>
      </c>
      <c r="I31" s="4">
        <f t="shared" si="25"/>
        <v>26.823200163461635</v>
      </c>
      <c r="J31" s="4">
        <f t="shared" si="12"/>
        <v>14.821556450241541</v>
      </c>
      <c r="K31" s="4">
        <f t="shared" si="13"/>
        <v>-2.1718486751416757</v>
      </c>
      <c r="L31" s="4"/>
      <c r="M31" s="4">
        <f t="shared" si="26"/>
        <v>29.767602293795537</v>
      </c>
      <c r="N31" s="4">
        <f t="shared" si="14"/>
        <v>25.526709256490417</v>
      </c>
      <c r="O31" s="4">
        <f t="shared" si="15"/>
        <v>18.485225207994645</v>
      </c>
      <c r="P31" s="4"/>
      <c r="Q31" s="4"/>
      <c r="T31" s="81">
        <f t="shared" si="16"/>
        <v>0.80373647278638383</v>
      </c>
      <c r="U31" s="81">
        <f t="shared" si="17"/>
        <v>4.2689121637437832</v>
      </c>
      <c r="V31" s="81">
        <f t="shared" si="18"/>
        <v>3.3776562077467451</v>
      </c>
      <c r="W31" s="81">
        <f t="shared" si="19"/>
        <v>3.6996301126706599</v>
      </c>
      <c r="Y31" s="108">
        <f t="shared" si="20"/>
        <v>0</v>
      </c>
      <c r="Z31" s="108">
        <f t="shared" si="21"/>
        <v>0</v>
      </c>
      <c r="AF31" s="9">
        <v>38687</v>
      </c>
      <c r="AG31" s="42"/>
      <c r="AH31" s="10">
        <v>116.8</v>
      </c>
      <c r="AI31" s="10">
        <v>238.7</v>
      </c>
      <c r="AJ31" s="10">
        <v>116.8</v>
      </c>
      <c r="AK31" s="10">
        <v>73.318500279018139</v>
      </c>
      <c r="AL31" s="10">
        <v>4.7673194701484638</v>
      </c>
      <c r="AO31" s="9">
        <v>38687</v>
      </c>
      <c r="AP31" s="10">
        <v>0.80373647278638383</v>
      </c>
      <c r="AQ31" s="10">
        <v>4.2689121637437832</v>
      </c>
      <c r="AR31" s="10">
        <v>3.3776562077467451</v>
      </c>
      <c r="AS31" s="10">
        <v>82.020307351399566</v>
      </c>
      <c r="AT31" s="10">
        <v>72.386609247394816</v>
      </c>
      <c r="AU31" s="10">
        <v>74.197091823508629</v>
      </c>
      <c r="AV31" s="42"/>
      <c r="AW31" s="42"/>
      <c r="AX31" s="42"/>
      <c r="AY31" s="10">
        <v>108.7</v>
      </c>
      <c r="AZ31" s="10">
        <v>119.7</v>
      </c>
      <c r="BA31" s="10">
        <v>106.8</v>
      </c>
      <c r="BB31" s="10">
        <v>165.2</v>
      </c>
      <c r="BC31" s="10">
        <v>108.7</v>
      </c>
      <c r="BD31" s="10">
        <v>254.2</v>
      </c>
      <c r="BE31" s="10">
        <v>119.7</v>
      </c>
      <c r="BF31" s="10">
        <v>193.8</v>
      </c>
      <c r="BG31" s="10">
        <v>106.8</v>
      </c>
      <c r="BJ31" s="9">
        <v>38687</v>
      </c>
      <c r="BK31" s="42"/>
      <c r="BL31" s="42"/>
      <c r="BM31" s="42"/>
      <c r="BN31" s="42"/>
      <c r="BO31" s="42"/>
      <c r="BP31" s="42"/>
      <c r="BQ31" s="42"/>
      <c r="BR31" s="42"/>
      <c r="BS31" s="42"/>
      <c r="BT31" s="42"/>
      <c r="BV31" s="9">
        <v>38687</v>
      </c>
      <c r="BW31" s="42">
        <v>1.3796509049864958</v>
      </c>
      <c r="BX31" s="42">
        <v>-4.5094840718821203</v>
      </c>
      <c r="BY31" s="42">
        <v>4.3163955610398634</v>
      </c>
      <c r="BZ31" s="42">
        <v>100597</v>
      </c>
      <c r="CA31" s="42">
        <v>70832</v>
      </c>
      <c r="CB31" s="42">
        <v>501306</v>
      </c>
      <c r="CD31" s="9">
        <v>38687</v>
      </c>
      <c r="CE31" s="42">
        <v>15144770</v>
      </c>
      <c r="CF31" s="42">
        <v>26.823200163461635</v>
      </c>
      <c r="CH31" s="9">
        <v>38687</v>
      </c>
      <c r="CI31" s="42"/>
      <c r="CJ31" s="42">
        <v>119</v>
      </c>
      <c r="CK31" s="42">
        <v>56.114691061756851</v>
      </c>
      <c r="CL31" s="42">
        <v>5.3097345132743463</v>
      </c>
      <c r="CM31" s="93">
        <f t="shared" si="22"/>
        <v>269889.57282741641</v>
      </c>
      <c r="CN31" s="4">
        <f t="shared" si="27"/>
        <v>20.428753096396335</v>
      </c>
      <c r="CP31" s="9">
        <v>38687</v>
      </c>
      <c r="CQ31" s="42">
        <v>14.821556450241541</v>
      </c>
      <c r="CR31" s="42">
        <v>479411</v>
      </c>
      <c r="CS31" s="9">
        <v>38687</v>
      </c>
      <c r="CT31" s="42">
        <v>-2.1718486751416757</v>
      </c>
      <c r="CU31" s="42">
        <v>31936</v>
      </c>
      <c r="CW31" s="14">
        <v>38687</v>
      </c>
      <c r="CX31" s="15"/>
      <c r="CY31" s="15"/>
      <c r="CZ31" s="13"/>
      <c r="DA31" s="13"/>
      <c r="DB31" s="39">
        <v>38687</v>
      </c>
      <c r="DC31" s="40">
        <v>355430</v>
      </c>
      <c r="DD31" s="40">
        <v>54460</v>
      </c>
      <c r="DE31" s="2"/>
      <c r="DF31" s="39">
        <v>38687</v>
      </c>
      <c r="DG31" s="40"/>
      <c r="DH31" s="40">
        <v>119</v>
      </c>
      <c r="DI31" s="40">
        <v>56.114691061756851</v>
      </c>
      <c r="DJ31" s="40">
        <v>5.3097345132743463</v>
      </c>
      <c r="DK31" s="2"/>
      <c r="DL31" s="99">
        <f t="shared" si="23"/>
        <v>300970</v>
      </c>
      <c r="DM31" s="100">
        <f t="shared" si="24"/>
        <v>5363.4795862774754</v>
      </c>
      <c r="DN31" s="101">
        <f t="shared" si="28"/>
        <v>29.767602293795537</v>
      </c>
      <c r="DO31" s="101">
        <f t="shared" si="28"/>
        <v>23.224697976461293</v>
      </c>
      <c r="DQ31" s="9">
        <v>38687</v>
      </c>
      <c r="DR31" s="42">
        <v>25.526709256490417</v>
      </c>
      <c r="DS31" s="42">
        <v>18.485225207994645</v>
      </c>
      <c r="DT31" s="42"/>
      <c r="DU31" s="42"/>
      <c r="DV31" s="42">
        <v>9235</v>
      </c>
      <c r="DW31" s="42">
        <v>12390</v>
      </c>
      <c r="DX31" s="42">
        <v>-3154</v>
      </c>
      <c r="DY31" s="42"/>
      <c r="DZ31" s="42"/>
      <c r="EA31" s="42">
        <v>3717.5</v>
      </c>
      <c r="EB31" s="42">
        <v>8672.1</v>
      </c>
      <c r="EC31" s="42"/>
      <c r="ED31" s="42"/>
      <c r="EE31" s="42"/>
      <c r="EF31" s="42"/>
      <c r="EG31" s="42"/>
      <c r="EH31" s="9">
        <v>40148</v>
      </c>
      <c r="EI31" s="42"/>
      <c r="EJ31" s="10">
        <v>11682505.851709999</v>
      </c>
      <c r="EK31" s="10"/>
      <c r="EL31" s="10">
        <v>11682505.851709999</v>
      </c>
      <c r="EM31" s="10">
        <v>18401363.216232158</v>
      </c>
      <c r="EN31" s="10">
        <v>7.6735177945039004</v>
      </c>
      <c r="ER31" s="9">
        <v>40148</v>
      </c>
      <c r="ES31" s="42"/>
      <c r="ET31" s="10">
        <v>12322427.4327842</v>
      </c>
      <c r="EU31" s="10"/>
      <c r="EV31" s="10">
        <v>12322427.4327842</v>
      </c>
      <c r="EW31" s="10">
        <v>19486324.401572216</v>
      </c>
      <c r="EX31" s="10">
        <v>8.2110402892417529</v>
      </c>
    </row>
    <row r="32" spans="1:154" x14ac:dyDescent="0.3">
      <c r="A32" s="9">
        <v>38718</v>
      </c>
      <c r="B32" s="82">
        <f t="shared" si="5"/>
        <v>2.8133471909930621</v>
      </c>
      <c r="C32" s="82">
        <f t="shared" si="6"/>
        <v>6.4639446329622441</v>
      </c>
      <c r="D32" s="82">
        <f t="shared" si="7"/>
        <v>6.4350838914777775</v>
      </c>
      <c r="E32" s="93">
        <f t="shared" si="8"/>
        <v>7.0945695664560686</v>
      </c>
      <c r="F32" s="93">
        <f t="shared" si="9"/>
        <v>9.2153252363584865</v>
      </c>
      <c r="G32" s="93">
        <f t="shared" si="10"/>
        <v>14.024889581011962</v>
      </c>
      <c r="H32" s="93">
        <f t="shared" si="11"/>
        <v>15.3380450146787</v>
      </c>
      <c r="I32" s="4">
        <f t="shared" si="25"/>
        <v>25.565530326533143</v>
      </c>
      <c r="J32" s="4">
        <f t="shared" si="12"/>
        <v>19.045694432569814</v>
      </c>
      <c r="K32" s="4">
        <f t="shared" si="13"/>
        <v>13.832888025261111</v>
      </c>
      <c r="L32" s="4"/>
      <c r="M32" s="4">
        <f t="shared" si="26"/>
        <v>11.167485580004266</v>
      </c>
      <c r="N32" s="4">
        <f t="shared" si="14"/>
        <v>11.886746399804734</v>
      </c>
      <c r="O32" s="4">
        <f t="shared" si="15"/>
        <v>17.122354437278588</v>
      </c>
      <c r="P32" s="4"/>
      <c r="Q32" s="4"/>
      <c r="T32" s="81">
        <f t="shared" si="16"/>
        <v>2.8133471909930621</v>
      </c>
      <c r="U32" s="81">
        <f t="shared" si="17"/>
        <v>6.4639446329622441</v>
      </c>
      <c r="V32" s="81">
        <f t="shared" si="18"/>
        <v>6.4350838914777775</v>
      </c>
      <c r="W32" s="81">
        <f t="shared" si="19"/>
        <v>5.9369553013587311</v>
      </c>
      <c r="Y32" s="108">
        <f t="shared" si="20"/>
        <v>0</v>
      </c>
      <c r="Z32" s="108">
        <f t="shared" si="21"/>
        <v>0</v>
      </c>
      <c r="AF32" s="9">
        <v>38718</v>
      </c>
      <c r="AG32" s="42"/>
      <c r="AH32" s="10">
        <v>118.5</v>
      </c>
      <c r="AI32" s="10">
        <v>244</v>
      </c>
      <c r="AJ32" s="10">
        <v>118.5</v>
      </c>
      <c r="AK32" s="10">
        <v>74.385635985133987</v>
      </c>
      <c r="AL32" s="10">
        <v>7.0945695664560686</v>
      </c>
      <c r="AO32" s="9">
        <v>38718</v>
      </c>
      <c r="AP32" s="10">
        <v>2.8133471909930621</v>
      </c>
      <c r="AQ32" s="10">
        <v>6.4639446329622441</v>
      </c>
      <c r="AR32" s="10">
        <v>6.4350838914777775</v>
      </c>
      <c r="AS32" s="10">
        <v>83.604876306670391</v>
      </c>
      <c r="AT32" s="10">
        <v>73.233236256136266</v>
      </c>
      <c r="AU32" s="10">
        <v>76.350752728498122</v>
      </c>
      <c r="AV32" s="42"/>
      <c r="AW32" s="42"/>
      <c r="AX32" s="42"/>
      <c r="AY32" s="10">
        <v>110.8</v>
      </c>
      <c r="AZ32" s="10">
        <v>121.1</v>
      </c>
      <c r="BA32" s="10">
        <v>109.9</v>
      </c>
      <c r="BB32" s="10">
        <v>168.6</v>
      </c>
      <c r="BC32" s="10">
        <v>110.8</v>
      </c>
      <c r="BD32" s="10">
        <v>259.7</v>
      </c>
      <c r="BE32" s="10">
        <v>121.1</v>
      </c>
      <c r="BF32" s="10">
        <v>199.4</v>
      </c>
      <c r="BG32" s="10">
        <v>109.9</v>
      </c>
      <c r="BJ32" s="9">
        <v>38718</v>
      </c>
      <c r="BK32" s="42"/>
      <c r="BL32" s="42"/>
      <c r="BM32" s="42"/>
      <c r="BN32" s="42"/>
      <c r="BO32" s="42"/>
      <c r="BP32" s="42"/>
      <c r="BQ32" s="42"/>
      <c r="BR32" s="42"/>
      <c r="BS32" s="42"/>
      <c r="BT32" s="42"/>
      <c r="BV32" s="9">
        <v>38718</v>
      </c>
      <c r="BW32" s="42">
        <v>9.2153252363584865</v>
      </c>
      <c r="BX32" s="42">
        <v>14.024889581011962</v>
      </c>
      <c r="BY32" s="42">
        <v>15.3380450146787</v>
      </c>
      <c r="BZ32" s="42">
        <v>123374</v>
      </c>
      <c r="CA32" s="42">
        <v>84936</v>
      </c>
      <c r="CB32" s="42">
        <v>530382</v>
      </c>
      <c r="CD32" s="9">
        <v>38718</v>
      </c>
      <c r="CE32" s="42">
        <v>15380120</v>
      </c>
      <c r="CF32" s="42">
        <v>25.565530326533143</v>
      </c>
      <c r="CH32" s="9">
        <v>38718</v>
      </c>
      <c r="CI32" s="42"/>
      <c r="CJ32" s="42">
        <v>119</v>
      </c>
      <c r="CK32" s="42">
        <v>56.114691061756851</v>
      </c>
      <c r="CL32" s="42">
        <v>4.385964912280703</v>
      </c>
      <c r="CM32" s="93">
        <f t="shared" si="22"/>
        <v>274083.66167557542</v>
      </c>
      <c r="CN32" s="4">
        <f t="shared" si="27"/>
        <v>20.289667707771251</v>
      </c>
      <c r="CP32" s="9">
        <v>38718</v>
      </c>
      <c r="CQ32" s="42">
        <v>19.045694432569814</v>
      </c>
      <c r="CR32" s="42">
        <v>459489</v>
      </c>
      <c r="CS32" s="9">
        <v>38718</v>
      </c>
      <c r="CT32" s="42">
        <v>13.832888025261111</v>
      </c>
      <c r="CU32" s="42">
        <v>37492</v>
      </c>
      <c r="CW32" s="14">
        <v>38718</v>
      </c>
      <c r="CX32" s="15"/>
      <c r="CY32" s="15"/>
      <c r="CZ32" s="13"/>
      <c r="DA32" s="13"/>
      <c r="DB32" s="39">
        <v>38718</v>
      </c>
      <c r="DC32" s="40">
        <v>416250</v>
      </c>
      <c r="DD32" s="40">
        <v>208100</v>
      </c>
      <c r="DE32" s="2"/>
      <c r="DF32" s="39">
        <v>38718</v>
      </c>
      <c r="DG32" s="40"/>
      <c r="DH32" s="40">
        <v>119</v>
      </c>
      <c r="DI32" s="40">
        <v>56.114691061756851</v>
      </c>
      <c r="DJ32" s="40">
        <v>4.385964912280703</v>
      </c>
      <c r="DK32" s="2"/>
      <c r="DL32" s="99">
        <f t="shared" si="23"/>
        <v>208150</v>
      </c>
      <c r="DM32" s="100">
        <f t="shared" si="24"/>
        <v>3709.3672986797906</v>
      </c>
      <c r="DN32" s="101">
        <f t="shared" si="28"/>
        <v>11.167485580004266</v>
      </c>
      <c r="DO32" s="101">
        <f t="shared" si="28"/>
        <v>6.4965828245419077</v>
      </c>
      <c r="DQ32" s="9">
        <v>38718</v>
      </c>
      <c r="DR32" s="42">
        <v>11.886746399804734</v>
      </c>
      <c r="DS32" s="42">
        <v>17.122354437278588</v>
      </c>
      <c r="DT32" s="42"/>
      <c r="DU32" s="42"/>
      <c r="DV32" s="42">
        <v>9168</v>
      </c>
      <c r="DW32" s="42">
        <v>12894</v>
      </c>
      <c r="DX32" s="42">
        <v>-3726</v>
      </c>
      <c r="DY32" s="42"/>
      <c r="DZ32" s="42"/>
      <c r="EA32" s="42">
        <v>4167.3999999999996</v>
      </c>
      <c r="EB32" s="42">
        <v>8726.6</v>
      </c>
      <c r="EC32" s="42"/>
      <c r="ED32" s="42"/>
      <c r="EE32" s="42"/>
      <c r="EF32" s="42"/>
      <c r="EG32" s="42"/>
      <c r="EH32" s="9">
        <v>40238</v>
      </c>
      <c r="EI32" s="42"/>
      <c r="EJ32" s="10">
        <v>12151821.759258101</v>
      </c>
      <c r="EK32" s="10"/>
      <c r="EL32" s="10">
        <v>12151821.759258101</v>
      </c>
      <c r="EM32" s="10">
        <v>19140592.675011687</v>
      </c>
      <c r="EN32" s="10">
        <v>11.3685820348595</v>
      </c>
      <c r="ER32" s="9">
        <v>40238</v>
      </c>
      <c r="ES32" s="42"/>
      <c r="ET32" s="10">
        <v>13229616.8958063</v>
      </c>
      <c r="EU32" s="10"/>
      <c r="EV32" s="10">
        <v>13229616.8958063</v>
      </c>
      <c r="EW32" s="10">
        <v>20920927.142514672</v>
      </c>
      <c r="EX32" s="10">
        <v>13.261916693113967</v>
      </c>
    </row>
    <row r="33" spans="1:154" x14ac:dyDescent="0.3">
      <c r="A33" s="9">
        <v>38749</v>
      </c>
      <c r="B33" s="82">
        <f t="shared" si="5"/>
        <v>4.9052096891165107</v>
      </c>
      <c r="C33" s="82">
        <f t="shared" si="6"/>
        <v>4.710014940099037</v>
      </c>
      <c r="D33" s="82">
        <f t="shared" si="7"/>
        <v>9.0863826465011908</v>
      </c>
      <c r="E33" s="93">
        <f t="shared" si="8"/>
        <v>5.8593029192035777</v>
      </c>
      <c r="F33" s="93">
        <f t="shared" si="9"/>
        <v>5.5766657746855772</v>
      </c>
      <c r="G33" s="93">
        <f t="shared" si="10"/>
        <v>11.959404112346759</v>
      </c>
      <c r="H33" s="93">
        <f t="shared" si="11"/>
        <v>16.407511915520782</v>
      </c>
      <c r="I33" s="4">
        <f t="shared" si="25"/>
        <v>27.981908710593761</v>
      </c>
      <c r="J33" s="4">
        <f t="shared" si="12"/>
        <v>18.72302916905506</v>
      </c>
      <c r="K33" s="4">
        <f t="shared" si="13"/>
        <v>18.146682617097635</v>
      </c>
      <c r="L33" s="4"/>
      <c r="M33" s="4">
        <f t="shared" si="26"/>
        <v>-10.306198655713217</v>
      </c>
      <c r="N33" s="4">
        <f t="shared" si="14"/>
        <v>12.540392741735024</v>
      </c>
      <c r="O33" s="4">
        <f t="shared" si="15"/>
        <v>11.373949985517042</v>
      </c>
      <c r="P33" s="4"/>
      <c r="Q33" s="4"/>
      <c r="T33" s="81">
        <f t="shared" si="16"/>
        <v>4.9052096891165107</v>
      </c>
      <c r="U33" s="81">
        <f t="shared" si="17"/>
        <v>4.710014940099037</v>
      </c>
      <c r="V33" s="81">
        <f t="shared" si="18"/>
        <v>9.0863826465011908</v>
      </c>
      <c r="W33" s="81">
        <f t="shared" si="19"/>
        <v>5.0879292689544808</v>
      </c>
      <c r="Y33" s="108">
        <f t="shared" si="20"/>
        <v>0</v>
      </c>
      <c r="Z33" s="108">
        <f t="shared" si="21"/>
        <v>0</v>
      </c>
      <c r="AF33" s="9">
        <v>38749</v>
      </c>
      <c r="AG33" s="42"/>
      <c r="AH33" s="10">
        <v>112.4</v>
      </c>
      <c r="AI33" s="10">
        <v>233.4</v>
      </c>
      <c r="AJ33" s="10">
        <v>112.4</v>
      </c>
      <c r="AK33" s="10">
        <v>70.556501980835947</v>
      </c>
      <c r="AL33" s="10">
        <v>5.8593029192035777</v>
      </c>
      <c r="AO33" s="9">
        <v>38749</v>
      </c>
      <c r="AP33" s="10">
        <v>4.9052096891165107</v>
      </c>
      <c r="AQ33" s="10">
        <v>4.710014940099037</v>
      </c>
      <c r="AR33" s="10">
        <v>9.0863826465011908</v>
      </c>
      <c r="AS33" s="10">
        <v>78.700258111784493</v>
      </c>
      <c r="AT33" s="10">
        <v>69.725781505635936</v>
      </c>
      <c r="AU33" s="10">
        <v>71.279228661909983</v>
      </c>
      <c r="AV33" s="42"/>
      <c r="AW33" s="42"/>
      <c r="AX33" s="42"/>
      <c r="AY33" s="10">
        <v>104.3</v>
      </c>
      <c r="AZ33" s="10">
        <v>115.3</v>
      </c>
      <c r="BA33" s="10">
        <v>102.6</v>
      </c>
      <c r="BB33" s="10">
        <v>158.30000000000001</v>
      </c>
      <c r="BC33" s="10">
        <v>104.3</v>
      </c>
      <c r="BD33" s="10">
        <v>249.4</v>
      </c>
      <c r="BE33" s="10">
        <v>115.3</v>
      </c>
      <c r="BF33" s="10">
        <v>186.3</v>
      </c>
      <c r="BG33" s="10">
        <v>102.6</v>
      </c>
      <c r="BJ33" s="9">
        <v>38749</v>
      </c>
      <c r="BK33" s="42"/>
      <c r="BL33" s="42"/>
      <c r="BM33" s="42"/>
      <c r="BN33" s="42"/>
      <c r="BO33" s="42"/>
      <c r="BP33" s="42"/>
      <c r="BQ33" s="42"/>
      <c r="BR33" s="42"/>
      <c r="BS33" s="42"/>
      <c r="BT33" s="42"/>
      <c r="BV33" s="9">
        <v>38749</v>
      </c>
      <c r="BW33" s="42">
        <v>5.5766657746855772</v>
      </c>
      <c r="BX33" s="42">
        <v>11.959404112346759</v>
      </c>
      <c r="BY33" s="42">
        <v>16.407511915520782</v>
      </c>
      <c r="BZ33" s="42">
        <v>98635</v>
      </c>
      <c r="CA33" s="42">
        <v>80641</v>
      </c>
      <c r="CB33" s="42">
        <v>526815</v>
      </c>
      <c r="CD33" s="9">
        <v>38749</v>
      </c>
      <c r="CE33" s="42">
        <v>15764210</v>
      </c>
      <c r="CF33" s="42">
        <v>27.981908710593761</v>
      </c>
      <c r="CH33" s="9">
        <v>38749</v>
      </c>
      <c r="CI33" s="42"/>
      <c r="CJ33" s="42">
        <v>119</v>
      </c>
      <c r="CK33" s="42">
        <v>56.114691061756851</v>
      </c>
      <c r="CL33" s="42">
        <v>5.3097345132743463</v>
      </c>
      <c r="CM33" s="93">
        <f t="shared" si="22"/>
        <v>280928.39329099661</v>
      </c>
      <c r="CN33" s="4">
        <f t="shared" si="27"/>
        <v>21.529039363841139</v>
      </c>
      <c r="CP33" s="9">
        <v>38749</v>
      </c>
      <c r="CQ33" s="42">
        <v>18.72302916905506</v>
      </c>
      <c r="CR33" s="42">
        <v>439090</v>
      </c>
      <c r="CS33" s="9">
        <v>38749</v>
      </c>
      <c r="CT33" s="42">
        <v>18.146682617097635</v>
      </c>
      <c r="CU33" s="42">
        <v>38517</v>
      </c>
      <c r="CW33" s="14">
        <v>38749</v>
      </c>
      <c r="CX33" s="15"/>
      <c r="CY33" s="15"/>
      <c r="CZ33" s="13"/>
      <c r="DA33" s="13"/>
      <c r="DB33" s="39">
        <v>38749</v>
      </c>
      <c r="DC33" s="40">
        <v>297400</v>
      </c>
      <c r="DD33" s="40">
        <v>93230</v>
      </c>
      <c r="DE33" s="2"/>
      <c r="DF33" s="39">
        <v>38749</v>
      </c>
      <c r="DG33" s="40"/>
      <c r="DH33" s="40">
        <v>119</v>
      </c>
      <c r="DI33" s="40">
        <v>56.114691061756851</v>
      </c>
      <c r="DJ33" s="40">
        <v>5.3097345132743463</v>
      </c>
      <c r="DK33" s="2"/>
      <c r="DL33" s="99">
        <f t="shared" si="23"/>
        <v>204170</v>
      </c>
      <c r="DM33" s="100">
        <f t="shared" si="24"/>
        <v>3638.4411307780583</v>
      </c>
      <c r="DN33" s="101">
        <f t="shared" si="28"/>
        <v>-10.306198655713217</v>
      </c>
      <c r="DO33" s="101">
        <f t="shared" si="28"/>
        <v>-14.82857519408064</v>
      </c>
      <c r="DQ33" s="9">
        <v>38749</v>
      </c>
      <c r="DR33" s="42">
        <v>12.540392741735024</v>
      </c>
      <c r="DS33" s="42">
        <v>11.373949985517042</v>
      </c>
      <c r="DT33" s="42"/>
      <c r="DU33" s="42"/>
      <c r="DV33" s="42">
        <v>9055</v>
      </c>
      <c r="DW33" s="42">
        <v>11535</v>
      </c>
      <c r="DX33" s="42">
        <v>-2480</v>
      </c>
      <c r="DY33" s="42"/>
      <c r="DZ33" s="42"/>
      <c r="EA33" s="42">
        <v>4110</v>
      </c>
      <c r="EB33" s="42">
        <v>7425.5</v>
      </c>
      <c r="EC33" s="42"/>
      <c r="ED33" s="42"/>
      <c r="EE33" s="42"/>
      <c r="EF33" s="42"/>
      <c r="EG33" s="42"/>
      <c r="EH33" s="9">
        <v>40330</v>
      </c>
      <c r="EI33" s="42"/>
      <c r="EJ33" s="10">
        <v>11564664.3928206</v>
      </c>
      <c r="EK33" s="10"/>
      <c r="EL33" s="10">
        <v>11564664.3928206</v>
      </c>
      <c r="EM33" s="10">
        <v>18215748.630245276</v>
      </c>
      <c r="EN33" s="10">
        <v>9.0876002491495118</v>
      </c>
      <c r="ER33" s="9">
        <v>40330</v>
      </c>
      <c r="ES33" s="42"/>
      <c r="ET33" s="10">
        <v>12203524.717113201</v>
      </c>
      <c r="EU33" s="10"/>
      <c r="EV33" s="10">
        <v>12203524.717113201</v>
      </c>
      <c r="EW33" s="10">
        <v>19298295.143341113</v>
      </c>
      <c r="EX33" s="10">
        <v>10.293586229467943</v>
      </c>
    </row>
    <row r="34" spans="1:154" x14ac:dyDescent="0.3">
      <c r="A34" s="9">
        <v>38777</v>
      </c>
      <c r="B34" s="82">
        <f t="shared" si="5"/>
        <v>2.4001343889065918</v>
      </c>
      <c r="C34" s="82">
        <f t="shared" si="6"/>
        <v>6.537619104132177</v>
      </c>
      <c r="D34" s="82">
        <f t="shared" si="7"/>
        <v>3.3661176643795518</v>
      </c>
      <c r="E34" s="93">
        <f t="shared" si="8"/>
        <v>6.7768157283000852</v>
      </c>
      <c r="F34" s="93">
        <f t="shared" si="9"/>
        <v>18.576539913312505</v>
      </c>
      <c r="G34" s="93">
        <f t="shared" si="10"/>
        <v>4.287578829240922</v>
      </c>
      <c r="H34" s="93">
        <f t="shared" si="11"/>
        <v>21.296730898527191</v>
      </c>
      <c r="I34" s="4">
        <f t="shared" si="25"/>
        <v>32.386494701543015</v>
      </c>
      <c r="J34" s="4">
        <f t="shared" si="12"/>
        <v>11.052446221747601</v>
      </c>
      <c r="K34" s="4">
        <f t="shared" si="13"/>
        <v>23.296314992428066</v>
      </c>
      <c r="L34" s="4"/>
      <c r="M34" s="4">
        <f t="shared" si="26"/>
        <v>13.733005659143682</v>
      </c>
      <c r="N34" s="4">
        <f t="shared" si="14"/>
        <v>13.845396356474643</v>
      </c>
      <c r="O34" s="4">
        <f t="shared" si="15"/>
        <v>15.72479586061929</v>
      </c>
      <c r="P34" s="4"/>
      <c r="Q34" s="4"/>
      <c r="T34" s="81">
        <f t="shared" si="16"/>
        <v>2.4001343889065918</v>
      </c>
      <c r="U34" s="81">
        <f t="shared" si="17"/>
        <v>6.537619104132177</v>
      </c>
      <c r="V34" s="81">
        <f t="shared" si="18"/>
        <v>3.3661176643795518</v>
      </c>
      <c r="W34" s="81">
        <f t="shared" si="19"/>
        <v>5.6894197738382353</v>
      </c>
      <c r="Y34" s="108">
        <f t="shared" si="20"/>
        <v>0</v>
      </c>
      <c r="Z34" s="108">
        <f t="shared" si="21"/>
        <v>0</v>
      </c>
      <c r="AF34" s="9">
        <v>38777</v>
      </c>
      <c r="AG34" s="42"/>
      <c r="AH34" s="10">
        <v>126.7</v>
      </c>
      <c r="AI34" s="10">
        <v>261</v>
      </c>
      <c r="AJ34" s="10">
        <v>126.7</v>
      </c>
      <c r="AK34" s="10">
        <v>79.532996449928063</v>
      </c>
      <c r="AL34" s="10">
        <v>6.7768157283000852</v>
      </c>
      <c r="AO34" s="9">
        <v>38777</v>
      </c>
      <c r="AP34" s="10">
        <v>2.4001343889065918</v>
      </c>
      <c r="AQ34" s="10">
        <v>6.537619104132177</v>
      </c>
      <c r="AR34" s="10">
        <v>3.3661176643795518</v>
      </c>
      <c r="AS34" s="10">
        <v>89.716785134143592</v>
      </c>
      <c r="AT34" s="10">
        <v>78.736311812955748</v>
      </c>
      <c r="AU34" s="10">
        <v>77.670738444459417</v>
      </c>
      <c r="AV34" s="42"/>
      <c r="AW34" s="42"/>
      <c r="AX34" s="42"/>
      <c r="AY34" s="10">
        <v>118.9</v>
      </c>
      <c r="AZ34" s="10">
        <v>130.19999999999999</v>
      </c>
      <c r="BA34" s="10">
        <v>111.8</v>
      </c>
      <c r="BB34" s="10">
        <v>181.6</v>
      </c>
      <c r="BC34" s="10">
        <v>118.9</v>
      </c>
      <c r="BD34" s="10">
        <v>278.89999999999998</v>
      </c>
      <c r="BE34" s="10">
        <v>130.19999999999999</v>
      </c>
      <c r="BF34" s="10">
        <v>203</v>
      </c>
      <c r="BG34" s="10">
        <v>111.8</v>
      </c>
      <c r="BJ34" s="9">
        <v>38777</v>
      </c>
      <c r="BK34" s="42"/>
      <c r="BL34" s="42"/>
      <c r="BM34" s="42"/>
      <c r="BN34" s="42"/>
      <c r="BO34" s="42"/>
      <c r="BP34" s="42"/>
      <c r="BQ34" s="42"/>
      <c r="BR34" s="42"/>
      <c r="BS34" s="42"/>
      <c r="BT34" s="42"/>
      <c r="BV34" s="9">
        <v>38777</v>
      </c>
      <c r="BW34" s="42">
        <v>18.576539913312505</v>
      </c>
      <c r="BX34" s="42">
        <v>4.287578829240922</v>
      </c>
      <c r="BY34" s="42">
        <v>21.296730898527191</v>
      </c>
      <c r="BZ34" s="42">
        <v>156757</v>
      </c>
      <c r="CA34" s="42">
        <v>85496</v>
      </c>
      <c r="CB34" s="42">
        <v>573702</v>
      </c>
      <c r="CD34" s="9">
        <v>38777</v>
      </c>
      <c r="CE34" s="42">
        <v>16872950</v>
      </c>
      <c r="CF34" s="42">
        <v>32.386494701543015</v>
      </c>
      <c r="CH34" s="9">
        <v>38777</v>
      </c>
      <c r="CI34" s="42"/>
      <c r="CJ34" s="42">
        <v>119</v>
      </c>
      <c r="CK34" s="42">
        <v>56.114691061756851</v>
      </c>
      <c r="CL34" s="42">
        <v>5.3097345132743463</v>
      </c>
      <c r="CM34" s="93">
        <f t="shared" si="22"/>
        <v>300686.85545164149</v>
      </c>
      <c r="CN34" s="4">
        <f t="shared" si="27"/>
        <v>25.711545388860159</v>
      </c>
      <c r="CP34" s="9">
        <v>38777</v>
      </c>
      <c r="CQ34" s="42">
        <v>11.052446221747601</v>
      </c>
      <c r="CR34" s="42">
        <v>391009</v>
      </c>
      <c r="CS34" s="9">
        <v>38777</v>
      </c>
      <c r="CT34" s="42">
        <v>23.296314992428066</v>
      </c>
      <c r="CU34" s="42">
        <v>48850</v>
      </c>
      <c r="CW34" s="14">
        <v>38777</v>
      </c>
      <c r="CX34" s="15"/>
      <c r="CY34" s="15"/>
      <c r="CZ34" s="13"/>
      <c r="DA34" s="13"/>
      <c r="DB34" s="39">
        <v>38777</v>
      </c>
      <c r="DC34" s="40">
        <v>719690</v>
      </c>
      <c r="DD34" s="40">
        <v>215250</v>
      </c>
      <c r="DE34" s="2"/>
      <c r="DF34" s="39">
        <v>38777</v>
      </c>
      <c r="DG34" s="40"/>
      <c r="DH34" s="40">
        <v>119</v>
      </c>
      <c r="DI34" s="40">
        <v>56.114691061756851</v>
      </c>
      <c r="DJ34" s="40">
        <v>5.3097345132743463</v>
      </c>
      <c r="DK34" s="2"/>
      <c r="DL34" s="99">
        <f t="shared" si="23"/>
        <v>504440</v>
      </c>
      <c r="DM34" s="100">
        <f t="shared" si="24"/>
        <v>8989.4462654145264</v>
      </c>
      <c r="DN34" s="101">
        <f t="shared" si="28"/>
        <v>13.733005659143682</v>
      </c>
      <c r="DO34" s="101">
        <f t="shared" si="28"/>
        <v>7.9985683990187795</v>
      </c>
      <c r="DQ34" s="9">
        <v>38777</v>
      </c>
      <c r="DR34" s="42">
        <v>13.845396356474643</v>
      </c>
      <c r="DS34" s="42">
        <v>15.72479586061929</v>
      </c>
      <c r="DT34" s="42"/>
      <c r="DU34" s="42"/>
      <c r="DV34" s="42">
        <v>11561</v>
      </c>
      <c r="DW34" s="42">
        <v>14314</v>
      </c>
      <c r="DX34" s="42">
        <v>-2753</v>
      </c>
      <c r="DY34" s="42"/>
      <c r="DZ34" s="42"/>
      <c r="EA34" s="42">
        <v>4202.8999999999996</v>
      </c>
      <c r="EB34" s="42">
        <v>10111.5</v>
      </c>
      <c r="EC34" s="42"/>
      <c r="ED34" s="42"/>
      <c r="EE34" s="42"/>
      <c r="EF34" s="42"/>
      <c r="EG34" s="42"/>
      <c r="EH34" s="9">
        <v>40422</v>
      </c>
      <c r="EI34" s="42"/>
      <c r="EJ34" s="10">
        <v>11608788.7475265</v>
      </c>
      <c r="EK34" s="10"/>
      <c r="EL34" s="10">
        <v>11608788.7475265</v>
      </c>
      <c r="EM34" s="10">
        <v>18285249.838969797</v>
      </c>
      <c r="EN34" s="10">
        <v>8.2392033365302577</v>
      </c>
      <c r="ER34" s="9">
        <v>40422</v>
      </c>
      <c r="ES34" s="42"/>
      <c r="ET34" s="10">
        <v>12384842.357724199</v>
      </c>
      <c r="EU34" s="10"/>
      <c r="EV34" s="10">
        <v>12384842.357724199</v>
      </c>
      <c r="EW34" s="10">
        <v>19585025.528563216</v>
      </c>
      <c r="EX34" s="10">
        <v>9.6794918381758741</v>
      </c>
    </row>
    <row r="35" spans="1:154" x14ac:dyDescent="0.3">
      <c r="A35" s="9">
        <v>38808</v>
      </c>
      <c r="B35" s="82">
        <f t="shared" si="5"/>
        <v>2.1803766105054438</v>
      </c>
      <c r="C35" s="82">
        <f t="shared" si="6"/>
        <v>11.914460285132387</v>
      </c>
      <c r="D35" s="82">
        <f t="shared" si="7"/>
        <v>5.9223300970873858</v>
      </c>
      <c r="E35" s="93">
        <f t="shared" si="8"/>
        <v>9.7880928355196843</v>
      </c>
      <c r="F35" s="93">
        <f t="shared" si="9"/>
        <v>18.68434888037682</v>
      </c>
      <c r="G35" s="93">
        <f t="shared" si="10"/>
        <v>-16.860390105443411</v>
      </c>
      <c r="H35" s="93">
        <f t="shared" si="11"/>
        <v>18.312590951077699</v>
      </c>
      <c r="I35" s="4">
        <f t="shared" si="25"/>
        <v>28.073268022121489</v>
      </c>
      <c r="J35" s="4">
        <f t="shared" si="12"/>
        <v>24.471853664820301</v>
      </c>
      <c r="K35" s="4">
        <f t="shared" si="13"/>
        <v>66.208662034376459</v>
      </c>
      <c r="L35" s="4"/>
      <c r="M35" s="4">
        <f t="shared" si="26"/>
        <v>15.381802987569216</v>
      </c>
      <c r="N35" s="4">
        <f t="shared" si="14"/>
        <v>12.3046875</v>
      </c>
      <c r="O35" s="4">
        <f t="shared" si="15"/>
        <v>14.012879322512351</v>
      </c>
      <c r="P35" s="4"/>
      <c r="Q35" s="4"/>
      <c r="T35" s="81">
        <f t="shared" si="16"/>
        <v>2.1803766105054438</v>
      </c>
      <c r="U35" s="81">
        <f t="shared" si="17"/>
        <v>11.914460285132387</v>
      </c>
      <c r="V35" s="81">
        <f t="shared" si="18"/>
        <v>5.9223300970873858</v>
      </c>
      <c r="W35" s="81">
        <f t="shared" si="19"/>
        <v>10.036400245373748</v>
      </c>
      <c r="Y35" s="108">
        <f t="shared" si="20"/>
        <v>0</v>
      </c>
      <c r="Z35" s="108">
        <f t="shared" si="21"/>
        <v>0</v>
      </c>
      <c r="AF35" s="9">
        <v>38808</v>
      </c>
      <c r="AG35" s="42"/>
      <c r="AH35" s="10">
        <v>108.8</v>
      </c>
      <c r="AI35" s="10">
        <v>230.2</v>
      </c>
      <c r="AJ35" s="10">
        <v>108.8</v>
      </c>
      <c r="AK35" s="10">
        <v>68.296685191414156</v>
      </c>
      <c r="AL35" s="10">
        <v>9.7880928355196843</v>
      </c>
      <c r="AO35" s="9">
        <v>38808</v>
      </c>
      <c r="AP35" s="10">
        <v>2.1803766105054438</v>
      </c>
      <c r="AQ35" s="10">
        <v>11.914460285132387</v>
      </c>
      <c r="AR35" s="10">
        <v>5.9223300970873858</v>
      </c>
      <c r="AS35" s="10">
        <v>77.794790137344023</v>
      </c>
      <c r="AT35" s="10">
        <v>66.460220186204594</v>
      </c>
      <c r="AU35" s="10">
        <v>75.794969269145994</v>
      </c>
      <c r="AV35" s="42"/>
      <c r="AW35" s="42"/>
      <c r="AX35" s="42"/>
      <c r="AY35" s="10">
        <v>103.1</v>
      </c>
      <c r="AZ35" s="10">
        <v>109.9</v>
      </c>
      <c r="BA35" s="10">
        <v>109.1</v>
      </c>
      <c r="BB35" s="10">
        <v>157.1</v>
      </c>
      <c r="BC35" s="10">
        <v>103.1</v>
      </c>
      <c r="BD35" s="10">
        <v>244</v>
      </c>
      <c r="BE35" s="10">
        <v>109.9</v>
      </c>
      <c r="BF35" s="10">
        <v>198</v>
      </c>
      <c r="BG35" s="10">
        <v>109.1</v>
      </c>
      <c r="BJ35" s="9">
        <v>38808</v>
      </c>
      <c r="BK35" s="42"/>
      <c r="BL35" s="42"/>
      <c r="BM35" s="42"/>
      <c r="BN35" s="42"/>
      <c r="BO35" s="42"/>
      <c r="BP35" s="42"/>
      <c r="BQ35" s="42"/>
      <c r="BR35" s="42"/>
      <c r="BS35" s="42"/>
      <c r="BT35" s="42"/>
      <c r="BV35" s="9">
        <v>38808</v>
      </c>
      <c r="BW35" s="42">
        <v>18.68434888037682</v>
      </c>
      <c r="BX35" s="42">
        <v>-16.860390105443411</v>
      </c>
      <c r="BY35" s="42">
        <v>18.312590951077699</v>
      </c>
      <c r="BZ35" s="42">
        <v>110615</v>
      </c>
      <c r="CA35" s="42">
        <v>70884</v>
      </c>
      <c r="CB35" s="42">
        <v>552043</v>
      </c>
      <c r="CD35" s="9">
        <v>38808</v>
      </c>
      <c r="CE35" s="42">
        <v>16666930</v>
      </c>
      <c r="CF35" s="42">
        <v>28.073268022121489</v>
      </c>
      <c r="CH35" s="9">
        <v>38808</v>
      </c>
      <c r="CI35" s="42"/>
      <c r="CJ35" s="42">
        <v>120</v>
      </c>
      <c r="CK35" s="42">
        <v>56.586243087485897</v>
      </c>
      <c r="CL35" s="42">
        <v>5.263157894736838</v>
      </c>
      <c r="CM35" s="93">
        <f t="shared" si="22"/>
        <v>294540.31740951375</v>
      </c>
      <c r="CN35" s="4">
        <f t="shared" si="27"/>
        <v>21.669604621015417</v>
      </c>
      <c r="CP35" s="9">
        <v>38808</v>
      </c>
      <c r="CQ35" s="42">
        <v>24.471853664820301</v>
      </c>
      <c r="CR35" s="42">
        <v>309208</v>
      </c>
      <c r="CS35" s="9">
        <v>38808</v>
      </c>
      <c r="CT35" s="42">
        <v>66.208662034376459</v>
      </c>
      <c r="CU35" s="42">
        <v>31814</v>
      </c>
      <c r="CW35" s="14">
        <v>38808</v>
      </c>
      <c r="CX35" s="15"/>
      <c r="CY35" s="15"/>
      <c r="CZ35" s="13"/>
      <c r="DA35" s="13"/>
      <c r="DB35" s="39">
        <v>38808</v>
      </c>
      <c r="DC35" s="40">
        <v>402980</v>
      </c>
      <c r="DD35" s="40">
        <v>182070</v>
      </c>
      <c r="DE35" s="2"/>
      <c r="DF35" s="39">
        <v>38808</v>
      </c>
      <c r="DG35" s="40"/>
      <c r="DH35" s="40">
        <v>120</v>
      </c>
      <c r="DI35" s="40">
        <v>56.586243087485897</v>
      </c>
      <c r="DJ35" s="40">
        <v>5.263157894736838</v>
      </c>
      <c r="DK35" s="2"/>
      <c r="DL35" s="99">
        <f t="shared" si="23"/>
        <v>220910</v>
      </c>
      <c r="DM35" s="100">
        <f t="shared" si="24"/>
        <v>3903.9524086880838</v>
      </c>
      <c r="DN35" s="101">
        <f t="shared" si="28"/>
        <v>15.381802987569216</v>
      </c>
      <c r="DO35" s="101">
        <f t="shared" si="28"/>
        <v>9.6127128381907632</v>
      </c>
      <c r="DQ35" s="9">
        <v>38808</v>
      </c>
      <c r="DR35" s="42">
        <v>12.3046875</v>
      </c>
      <c r="DS35" s="42">
        <v>14.012879322512351</v>
      </c>
      <c r="DT35" s="42"/>
      <c r="DU35" s="42"/>
      <c r="DV35" s="42">
        <v>8625</v>
      </c>
      <c r="DW35" s="42">
        <v>12924.5</v>
      </c>
      <c r="DX35" s="42">
        <v>-4299.5</v>
      </c>
      <c r="DY35" s="42"/>
      <c r="DZ35" s="42"/>
      <c r="EA35" s="42">
        <v>3972.2</v>
      </c>
      <c r="EB35" s="42">
        <v>8952.2999999999993</v>
      </c>
      <c r="EC35" s="42"/>
      <c r="ED35" s="42"/>
      <c r="EE35" s="42"/>
      <c r="EF35" s="42"/>
      <c r="EG35" s="42"/>
      <c r="EH35" s="9">
        <v>40513</v>
      </c>
      <c r="EI35" s="42"/>
      <c r="EJ35" s="10">
        <v>12698774.0205051</v>
      </c>
      <c r="EK35" s="10"/>
      <c r="EL35" s="10">
        <v>12698774.0205051</v>
      </c>
      <c r="EM35" s="10">
        <v>20002108.804247983</v>
      </c>
      <c r="EN35" s="10">
        <v>8.6990597881562355</v>
      </c>
      <c r="ER35" s="9">
        <v>40513</v>
      </c>
      <c r="ES35" s="42"/>
      <c r="ET35" s="10">
        <v>13639751.4289652</v>
      </c>
      <c r="EU35" s="10"/>
      <c r="EV35" s="10">
        <v>13639751.4289652</v>
      </c>
      <c r="EW35" s="10">
        <v>21569501.833257724</v>
      </c>
      <c r="EX35" s="10">
        <v>10.690458542902171</v>
      </c>
    </row>
    <row r="36" spans="1:154" x14ac:dyDescent="0.3">
      <c r="A36" s="9">
        <v>38838</v>
      </c>
      <c r="B36" s="82">
        <f t="shared" si="5"/>
        <v>2.9980657640232042</v>
      </c>
      <c r="C36" s="82">
        <f t="shared" si="6"/>
        <v>13.880742913000981</v>
      </c>
      <c r="D36" s="82">
        <f t="shared" si="7"/>
        <v>5.0831792975970505</v>
      </c>
      <c r="E36" s="93">
        <f t="shared" si="8"/>
        <v>11.348205625606203</v>
      </c>
      <c r="F36" s="93">
        <f t="shared" si="9"/>
        <v>23.748535728231161</v>
      </c>
      <c r="G36" s="93">
        <f t="shared" si="10"/>
        <v>-4.8651874223640306</v>
      </c>
      <c r="H36" s="93">
        <f t="shared" si="11"/>
        <v>26.525590652259197</v>
      </c>
      <c r="I36" s="4">
        <f t="shared" si="25"/>
        <v>27.912544411876372</v>
      </c>
      <c r="J36" s="4">
        <f t="shared" si="12"/>
        <v>13.138770331064714</v>
      </c>
      <c r="K36" s="4">
        <f t="shared" si="13"/>
        <v>38.508226132763298</v>
      </c>
      <c r="L36" s="4"/>
      <c r="M36" s="4">
        <f t="shared" si="26"/>
        <v>165.69528032942665</v>
      </c>
      <c r="N36" s="4">
        <f t="shared" si="14"/>
        <v>26.735614892816855</v>
      </c>
      <c r="O36" s="4">
        <f t="shared" si="15"/>
        <v>14.162636033857314</v>
      </c>
      <c r="P36" s="4"/>
      <c r="Q36" s="4"/>
      <c r="T36" s="81">
        <f t="shared" si="16"/>
        <v>2.9980657640232042</v>
      </c>
      <c r="U36" s="81">
        <f t="shared" si="17"/>
        <v>13.880742913000981</v>
      </c>
      <c r="V36" s="81">
        <f t="shared" si="18"/>
        <v>5.0831792975970505</v>
      </c>
      <c r="W36" s="81">
        <f t="shared" si="19"/>
        <v>11.613326511657915</v>
      </c>
      <c r="Y36" s="108">
        <f t="shared" si="20"/>
        <v>0</v>
      </c>
      <c r="Z36" s="108">
        <f t="shared" si="21"/>
        <v>0</v>
      </c>
      <c r="AF36" s="9">
        <v>38838</v>
      </c>
      <c r="AG36" s="42"/>
      <c r="AH36" s="10">
        <v>114.8</v>
      </c>
      <c r="AI36" s="10">
        <v>243.6</v>
      </c>
      <c r="AJ36" s="10">
        <v>114.8</v>
      </c>
      <c r="AK36" s="10">
        <v>72.063046507117136</v>
      </c>
      <c r="AL36" s="10">
        <v>11.348205625606203</v>
      </c>
      <c r="AO36" s="9">
        <v>38838</v>
      </c>
      <c r="AP36" s="10">
        <v>2.9980657640232042</v>
      </c>
      <c r="AQ36" s="10">
        <v>13.880742913000981</v>
      </c>
      <c r="AR36" s="10">
        <v>5.0831792975970505</v>
      </c>
      <c r="AS36" s="10">
        <v>80.360282731592036</v>
      </c>
      <c r="AT36" s="10">
        <v>70.451461798842899</v>
      </c>
      <c r="AU36" s="10">
        <v>78.990724160420712</v>
      </c>
      <c r="AV36" s="42"/>
      <c r="AW36" s="42"/>
      <c r="AX36" s="42"/>
      <c r="AY36" s="10">
        <v>106.5</v>
      </c>
      <c r="AZ36" s="10">
        <v>116.5</v>
      </c>
      <c r="BA36" s="10">
        <v>113.7</v>
      </c>
      <c r="BB36" s="10">
        <v>162</v>
      </c>
      <c r="BC36" s="10">
        <v>106.5</v>
      </c>
      <c r="BD36" s="10">
        <v>259.10000000000002</v>
      </c>
      <c r="BE36" s="10">
        <v>116.5</v>
      </c>
      <c r="BF36" s="10">
        <v>206.3</v>
      </c>
      <c r="BG36" s="10">
        <v>113.7</v>
      </c>
      <c r="BJ36" s="9">
        <v>38838</v>
      </c>
      <c r="BK36" s="42"/>
      <c r="BL36" s="42"/>
      <c r="BM36" s="42"/>
      <c r="BN36" s="42"/>
      <c r="BO36" s="42"/>
      <c r="BP36" s="42"/>
      <c r="BQ36" s="42"/>
      <c r="BR36" s="42"/>
      <c r="BS36" s="42"/>
      <c r="BT36" s="42"/>
      <c r="BV36" s="9">
        <v>38838</v>
      </c>
      <c r="BW36" s="42">
        <v>23.748535728231161</v>
      </c>
      <c r="BX36" s="42">
        <v>-4.8651874223640306</v>
      </c>
      <c r="BY36" s="42">
        <v>26.525590652259197</v>
      </c>
      <c r="BZ36" s="42">
        <v>126768</v>
      </c>
      <c r="CA36" s="42">
        <v>78119</v>
      </c>
      <c r="CB36" s="42">
        <v>616024</v>
      </c>
      <c r="CD36" s="9">
        <v>38838</v>
      </c>
      <c r="CE36" s="42">
        <v>16744430</v>
      </c>
      <c r="CF36" s="42">
        <v>27.912544411876372</v>
      </c>
      <c r="CH36" s="9">
        <v>38838</v>
      </c>
      <c r="CI36" s="42"/>
      <c r="CJ36" s="42">
        <v>121</v>
      </c>
      <c r="CK36" s="42">
        <v>57.057795113214944</v>
      </c>
      <c r="CL36" s="42">
        <v>6.1403508771929731</v>
      </c>
      <c r="CM36" s="93">
        <f t="shared" si="22"/>
        <v>293464.37181414821</v>
      </c>
      <c r="CN36" s="4">
        <f t="shared" si="27"/>
        <v>20.512645148379406</v>
      </c>
      <c r="CP36" s="9">
        <v>38838</v>
      </c>
      <c r="CQ36" s="42">
        <v>13.138770331064714</v>
      </c>
      <c r="CR36" s="42">
        <v>255008</v>
      </c>
      <c r="CS36" s="9">
        <v>38838</v>
      </c>
      <c r="CT36" s="42">
        <v>38.508226132763298</v>
      </c>
      <c r="CU36" s="42">
        <v>36285</v>
      </c>
      <c r="CW36" s="14">
        <v>38838</v>
      </c>
      <c r="CX36" s="15"/>
      <c r="CY36" s="15"/>
      <c r="CZ36" s="13"/>
      <c r="DA36" s="13"/>
      <c r="DB36" s="39">
        <v>38838</v>
      </c>
      <c r="DC36" s="40">
        <v>476520</v>
      </c>
      <c r="DD36" s="40">
        <v>57120</v>
      </c>
      <c r="DE36" s="2"/>
      <c r="DF36" s="39">
        <v>38838</v>
      </c>
      <c r="DG36" s="40"/>
      <c r="DH36" s="40">
        <v>121</v>
      </c>
      <c r="DI36" s="40">
        <v>57.057795113214944</v>
      </c>
      <c r="DJ36" s="40">
        <v>6.1403508771929731</v>
      </c>
      <c r="DK36" s="2"/>
      <c r="DL36" s="99">
        <f t="shared" si="23"/>
        <v>419400</v>
      </c>
      <c r="DM36" s="100">
        <f t="shared" si="24"/>
        <v>7350.4417611619965</v>
      </c>
      <c r="DN36" s="101">
        <f t="shared" si="28"/>
        <v>165.69528032942665</v>
      </c>
      <c r="DO36" s="101">
        <f t="shared" si="28"/>
        <v>150.32447898805489</v>
      </c>
      <c r="DQ36" s="9">
        <v>38838</v>
      </c>
      <c r="DR36" s="42">
        <v>26.735614892816855</v>
      </c>
      <c r="DS36" s="42">
        <v>14.162636033857314</v>
      </c>
      <c r="DT36" s="42"/>
      <c r="DU36" s="42"/>
      <c r="DV36" s="42">
        <v>10109.700000000001</v>
      </c>
      <c r="DW36" s="42">
        <v>15106</v>
      </c>
      <c r="DX36" s="42">
        <v>-4996.3</v>
      </c>
      <c r="DY36" s="42"/>
      <c r="DZ36" s="42"/>
      <c r="EA36" s="42">
        <v>4856.5</v>
      </c>
      <c r="EB36" s="42">
        <v>10249.5</v>
      </c>
      <c r="EC36" s="42"/>
      <c r="ED36" s="42"/>
      <c r="EE36" s="42"/>
      <c r="EF36" s="42"/>
      <c r="EG36" s="42"/>
      <c r="EH36" s="9">
        <v>40603</v>
      </c>
      <c r="EI36" s="42"/>
      <c r="EJ36" s="10">
        <v>13313083.874051301</v>
      </c>
      <c r="EK36" s="10"/>
      <c r="EL36" s="10">
        <v>13313083.874051301</v>
      </c>
      <c r="EM36" s="10">
        <v>20969721.308440257</v>
      </c>
      <c r="EN36" s="10">
        <v>9.5562800195655537</v>
      </c>
      <c r="ER36" s="9">
        <v>40603</v>
      </c>
      <c r="ES36" s="42"/>
      <c r="ET36" s="10">
        <v>14595722.5311007</v>
      </c>
      <c r="EU36" s="10"/>
      <c r="EV36" s="10">
        <v>14595722.5311007</v>
      </c>
      <c r="EW36" s="10">
        <v>23081246.423871383</v>
      </c>
      <c r="EX36" s="10">
        <v>10.326116364922454</v>
      </c>
    </row>
    <row r="37" spans="1:154" x14ac:dyDescent="0.3">
      <c r="A37" s="9">
        <v>38869</v>
      </c>
      <c r="B37" s="82">
        <f t="shared" si="5"/>
        <v>4.6890927624872782</v>
      </c>
      <c r="C37" s="82">
        <f t="shared" si="6"/>
        <v>11.523809523809527</v>
      </c>
      <c r="D37" s="82">
        <f t="shared" si="7"/>
        <v>4.8991354466858956</v>
      </c>
      <c r="E37" s="93">
        <f t="shared" si="8"/>
        <v>9.8076923076923102</v>
      </c>
      <c r="F37" s="93">
        <f t="shared" si="9"/>
        <v>22.359537014709431</v>
      </c>
      <c r="G37" s="93">
        <f t="shared" si="10"/>
        <v>6.8792140987791202</v>
      </c>
      <c r="H37" s="93">
        <f t="shared" si="11"/>
        <v>28.780624549475387</v>
      </c>
      <c r="I37" s="4">
        <f t="shared" si="25"/>
        <v>27.665527494651691</v>
      </c>
      <c r="J37" s="4">
        <f t="shared" si="12"/>
        <v>12.714094829331499</v>
      </c>
      <c r="K37" s="4">
        <f t="shared" si="13"/>
        <v>28.491337093451314</v>
      </c>
      <c r="L37" s="4"/>
      <c r="M37" s="4">
        <f t="shared" si="26"/>
        <v>22.780212899185969</v>
      </c>
      <c r="N37" s="4">
        <f t="shared" si="14"/>
        <v>32.015710122893701</v>
      </c>
      <c r="O37" s="4">
        <f t="shared" si="15"/>
        <v>22.003727865796836</v>
      </c>
      <c r="P37" s="4"/>
      <c r="Q37" s="4"/>
      <c r="T37" s="81">
        <f t="shared" si="16"/>
        <v>4.6890927624872782</v>
      </c>
      <c r="U37" s="81">
        <f t="shared" si="17"/>
        <v>11.523809523809527</v>
      </c>
      <c r="V37" s="81">
        <f t="shared" si="18"/>
        <v>4.8991354466858956</v>
      </c>
      <c r="W37" s="81">
        <f t="shared" si="19"/>
        <v>10.011893537540994</v>
      </c>
      <c r="Y37" s="108">
        <f t="shared" si="20"/>
        <v>0</v>
      </c>
      <c r="Z37" s="108">
        <f t="shared" si="21"/>
        <v>0</v>
      </c>
      <c r="AF37" s="9">
        <v>38869</v>
      </c>
      <c r="AG37" s="42"/>
      <c r="AH37" s="10">
        <v>114.2</v>
      </c>
      <c r="AI37" s="10">
        <v>240.5</v>
      </c>
      <c r="AJ37" s="10">
        <v>114.2</v>
      </c>
      <c r="AK37" s="10">
        <v>71.686410375546842</v>
      </c>
      <c r="AL37" s="10">
        <v>9.8076923076923102</v>
      </c>
      <c r="AO37" s="9">
        <v>38869</v>
      </c>
      <c r="AP37" s="10">
        <v>4.6890927624872782</v>
      </c>
      <c r="AQ37" s="10">
        <v>11.523809523809527</v>
      </c>
      <c r="AR37" s="10">
        <v>4.8991354466858956</v>
      </c>
      <c r="AS37" s="10">
        <v>77.492967479197205</v>
      </c>
      <c r="AT37" s="10">
        <v>70.814301945446388</v>
      </c>
      <c r="AU37" s="10">
        <v>75.864442201565012</v>
      </c>
      <c r="AV37" s="42"/>
      <c r="AW37" s="42"/>
      <c r="AX37" s="42"/>
      <c r="AY37" s="10">
        <v>102.7</v>
      </c>
      <c r="AZ37" s="10">
        <v>117.1</v>
      </c>
      <c r="BA37" s="10">
        <v>109.2</v>
      </c>
      <c r="BB37" s="10">
        <v>156.19999999999999</v>
      </c>
      <c r="BC37" s="10">
        <v>102.7</v>
      </c>
      <c r="BD37" s="10">
        <v>257.10000000000002</v>
      </c>
      <c r="BE37" s="10">
        <v>117.1</v>
      </c>
      <c r="BF37" s="10">
        <v>198.3</v>
      </c>
      <c r="BG37" s="10">
        <v>109.2</v>
      </c>
      <c r="BJ37" s="9">
        <v>38869</v>
      </c>
      <c r="BK37" s="42"/>
      <c r="BL37" s="42"/>
      <c r="BM37" s="42"/>
      <c r="BN37" s="42"/>
      <c r="BO37" s="42"/>
      <c r="BP37" s="42"/>
      <c r="BQ37" s="42"/>
      <c r="BR37" s="42"/>
      <c r="BS37" s="42"/>
      <c r="BT37" s="42"/>
      <c r="BV37" s="9">
        <v>38869</v>
      </c>
      <c r="BW37" s="42">
        <v>22.359537014709431</v>
      </c>
      <c r="BX37" s="42">
        <v>6.8792140987791202</v>
      </c>
      <c r="BY37" s="42">
        <v>28.780624549475387</v>
      </c>
      <c r="BZ37" s="42">
        <v>121782</v>
      </c>
      <c r="CA37" s="42">
        <v>82903</v>
      </c>
      <c r="CB37" s="42">
        <v>578838</v>
      </c>
      <c r="CD37" s="9">
        <v>38869</v>
      </c>
      <c r="CE37" s="42">
        <v>17019500</v>
      </c>
      <c r="CF37" s="42">
        <v>27.665527494651691</v>
      </c>
      <c r="CH37" s="9">
        <v>38869</v>
      </c>
      <c r="CI37" s="42"/>
      <c r="CJ37" s="42">
        <v>123</v>
      </c>
      <c r="CK37" s="42">
        <v>58.000899164673044</v>
      </c>
      <c r="CL37" s="42">
        <v>7.8947368421052575</v>
      </c>
      <c r="CM37" s="93">
        <f t="shared" si="22"/>
        <v>293435.10609515116</v>
      </c>
      <c r="CN37" s="4">
        <f t="shared" si="27"/>
        <v>18.324147434067427</v>
      </c>
      <c r="CP37" s="9">
        <v>38869</v>
      </c>
      <c r="CQ37" s="42">
        <v>12.714094829331499</v>
      </c>
      <c r="CR37" s="42">
        <v>278370</v>
      </c>
      <c r="CS37" s="9">
        <v>38869</v>
      </c>
      <c r="CT37" s="42">
        <v>28.491337093451314</v>
      </c>
      <c r="CU37" s="42">
        <v>38045</v>
      </c>
      <c r="CW37" s="14">
        <v>38869</v>
      </c>
      <c r="CX37" s="15"/>
      <c r="CY37" s="15"/>
      <c r="CZ37" s="13"/>
      <c r="DA37" s="13"/>
      <c r="DB37" s="39">
        <v>38869</v>
      </c>
      <c r="DC37" s="40">
        <v>351070</v>
      </c>
      <c r="DD37" s="40">
        <v>56950</v>
      </c>
      <c r="DE37" s="2"/>
      <c r="DF37" s="39">
        <v>38869</v>
      </c>
      <c r="DG37" s="40"/>
      <c r="DH37" s="40">
        <v>123</v>
      </c>
      <c r="DI37" s="40">
        <v>58.000899164673044</v>
      </c>
      <c r="DJ37" s="40">
        <v>7.8947368421052575</v>
      </c>
      <c r="DK37" s="2"/>
      <c r="DL37" s="99">
        <f t="shared" si="23"/>
        <v>294120</v>
      </c>
      <c r="DM37" s="100">
        <f t="shared" si="24"/>
        <v>5070.9558685452494</v>
      </c>
      <c r="DN37" s="101">
        <f t="shared" si="28"/>
        <v>22.780212899185969</v>
      </c>
      <c r="DO37" s="101">
        <f t="shared" si="28"/>
        <v>13.796294882172377</v>
      </c>
      <c r="DQ37" s="9">
        <v>38869</v>
      </c>
      <c r="DR37" s="42">
        <v>32.015710122893701</v>
      </c>
      <c r="DS37" s="42">
        <v>22.003727865796836</v>
      </c>
      <c r="DT37" s="42"/>
      <c r="DU37" s="42"/>
      <c r="DV37" s="42">
        <v>10420</v>
      </c>
      <c r="DW37" s="42">
        <v>14400.1</v>
      </c>
      <c r="DX37" s="42">
        <v>-3980.1</v>
      </c>
      <c r="DY37" s="42"/>
      <c r="DZ37" s="42"/>
      <c r="EA37" s="42">
        <v>4878.1000000000004</v>
      </c>
      <c r="EB37" s="42">
        <v>9522</v>
      </c>
      <c r="EC37" s="42"/>
      <c r="ED37" s="42"/>
      <c r="EE37" s="42"/>
      <c r="EF37" s="42"/>
      <c r="EG37" s="42"/>
      <c r="EH37" s="9">
        <v>40695</v>
      </c>
      <c r="EI37" s="42">
        <v>19691324.2787017</v>
      </c>
      <c r="EJ37" s="10">
        <v>12447062.669370599</v>
      </c>
      <c r="EK37" s="10"/>
      <c r="EL37" s="10">
        <v>12447062.669370599</v>
      </c>
      <c r="EM37" s="10">
        <v>19691324.2787017</v>
      </c>
      <c r="EN37" s="10">
        <v>8.1005490271554965</v>
      </c>
      <c r="ER37" s="9">
        <v>40695</v>
      </c>
      <c r="ES37" s="42">
        <v>21028628.175453499</v>
      </c>
      <c r="ET37" s="10">
        <v>13218735.751076501</v>
      </c>
      <c r="EU37" s="10"/>
      <c r="EV37" s="10">
        <v>13218735.751076501</v>
      </c>
      <c r="EW37" s="10">
        <v>21028628.175453499</v>
      </c>
      <c r="EX37" s="10">
        <v>8.9662481543580217</v>
      </c>
    </row>
    <row r="38" spans="1:154" x14ac:dyDescent="0.3">
      <c r="A38" s="9">
        <v>38899</v>
      </c>
      <c r="B38" s="82">
        <f t="shared" si="5"/>
        <v>5.130890052356035</v>
      </c>
      <c r="C38" s="82">
        <f t="shared" si="6"/>
        <v>17.34104046242776</v>
      </c>
      <c r="D38" s="82">
        <f t="shared" si="7"/>
        <v>8.9478859390363805</v>
      </c>
      <c r="E38" s="93">
        <f t="shared" si="8"/>
        <v>14.843749999999975</v>
      </c>
      <c r="F38" s="93">
        <f t="shared" si="9"/>
        <v>20.4272700617752</v>
      </c>
      <c r="G38" s="93">
        <f t="shared" si="10"/>
        <v>33.346537921927869</v>
      </c>
      <c r="H38" s="93">
        <f t="shared" si="11"/>
        <v>19.233571256228199</v>
      </c>
      <c r="I38" s="4">
        <f t="shared" si="25"/>
        <v>28.704718048270028</v>
      </c>
      <c r="J38" s="4">
        <f t="shared" si="12"/>
        <v>9.5696235424042619</v>
      </c>
      <c r="K38" s="4">
        <f t="shared" si="13"/>
        <v>34.953627332380222</v>
      </c>
      <c r="L38" s="4"/>
      <c r="M38" s="4">
        <f t="shared" si="26"/>
        <v>-32.047109871377657</v>
      </c>
      <c r="N38" s="4">
        <f t="shared" si="14"/>
        <v>41.485584623598513</v>
      </c>
      <c r="O38" s="4">
        <f t="shared" si="15"/>
        <v>30.205925797202188</v>
      </c>
      <c r="P38" s="4"/>
      <c r="Q38" s="4"/>
      <c r="T38" s="81">
        <f t="shared" si="16"/>
        <v>5.130890052356035</v>
      </c>
      <c r="U38" s="81">
        <f t="shared" si="17"/>
        <v>17.34104046242776</v>
      </c>
      <c r="V38" s="81">
        <f t="shared" si="18"/>
        <v>8.9478859390363805</v>
      </c>
      <c r="W38" s="81">
        <f t="shared" si="19"/>
        <v>14.915162642676723</v>
      </c>
      <c r="Y38" s="108">
        <f t="shared" si="20"/>
        <v>0</v>
      </c>
      <c r="Z38" s="108">
        <f t="shared" si="21"/>
        <v>0</v>
      </c>
      <c r="AF38" s="9">
        <v>38899</v>
      </c>
      <c r="AG38" s="42"/>
      <c r="AH38" s="10">
        <v>117.6</v>
      </c>
      <c r="AI38" s="10">
        <v>241.4</v>
      </c>
      <c r="AJ38" s="10">
        <v>117.6</v>
      </c>
      <c r="AK38" s="10">
        <v>73.820681787778526</v>
      </c>
      <c r="AL38" s="10">
        <v>14.843749999999975</v>
      </c>
      <c r="AO38" s="9">
        <v>38899</v>
      </c>
      <c r="AP38" s="10">
        <v>5.130890052356035</v>
      </c>
      <c r="AQ38" s="10">
        <v>17.34104046242776</v>
      </c>
      <c r="AR38" s="10">
        <v>8.9478859390363805</v>
      </c>
      <c r="AS38" s="10">
        <v>75.75748719485297</v>
      </c>
      <c r="AT38" s="10">
        <v>73.656549760507005</v>
      </c>
      <c r="AU38" s="10">
        <v>76.976009120269254</v>
      </c>
      <c r="AV38" s="42"/>
      <c r="AW38" s="42"/>
      <c r="AX38" s="42"/>
      <c r="AY38" s="10">
        <v>100.4</v>
      </c>
      <c r="AZ38" s="10">
        <v>121.8</v>
      </c>
      <c r="BA38" s="10">
        <v>110.8</v>
      </c>
      <c r="BB38" s="10">
        <v>152.1</v>
      </c>
      <c r="BC38" s="10">
        <v>100.4</v>
      </c>
      <c r="BD38" s="10">
        <v>258.3</v>
      </c>
      <c r="BE38" s="10">
        <v>121.8</v>
      </c>
      <c r="BF38" s="10">
        <v>201.1</v>
      </c>
      <c r="BG38" s="10">
        <v>110.8</v>
      </c>
      <c r="BJ38" s="9">
        <v>38899</v>
      </c>
      <c r="BK38" s="42"/>
      <c r="BL38" s="42"/>
      <c r="BM38" s="42"/>
      <c r="BN38" s="42"/>
      <c r="BO38" s="42"/>
      <c r="BP38" s="42"/>
      <c r="BQ38" s="42"/>
      <c r="BR38" s="42"/>
      <c r="BS38" s="42"/>
      <c r="BT38" s="42"/>
      <c r="BV38" s="9">
        <v>38899</v>
      </c>
      <c r="BW38" s="42">
        <v>20.4272700617752</v>
      </c>
      <c r="BX38" s="42">
        <v>33.346537921927869</v>
      </c>
      <c r="BY38" s="42">
        <v>19.233571256228199</v>
      </c>
      <c r="BZ38" s="42">
        <v>119111</v>
      </c>
      <c r="CA38" s="42">
        <v>80788</v>
      </c>
      <c r="CB38" s="42">
        <v>508995</v>
      </c>
      <c r="CD38" s="9">
        <v>38899</v>
      </c>
      <c r="CE38" s="42">
        <v>17317400</v>
      </c>
      <c r="CF38" s="42">
        <v>28.704718048270028</v>
      </c>
      <c r="CH38" s="9">
        <v>38899</v>
      </c>
      <c r="CI38" s="42"/>
      <c r="CJ38" s="42">
        <v>124</v>
      </c>
      <c r="CK38" s="42">
        <v>58.47245119040209</v>
      </c>
      <c r="CL38" s="42">
        <v>6.8965517241379306</v>
      </c>
      <c r="CM38" s="93">
        <f t="shared" si="22"/>
        <v>296163.40083999332</v>
      </c>
      <c r="CN38" s="4">
        <f t="shared" si="27"/>
        <v>20.40118785160745</v>
      </c>
      <c r="CP38" s="9">
        <v>38899</v>
      </c>
      <c r="CQ38" s="42">
        <v>9.5696235424042619</v>
      </c>
      <c r="CR38" s="42">
        <v>337332</v>
      </c>
      <c r="CS38" s="9">
        <v>38899</v>
      </c>
      <c r="CT38" s="42">
        <v>34.953627332380222</v>
      </c>
      <c r="CU38" s="42">
        <v>36814</v>
      </c>
      <c r="CW38" s="14">
        <v>38899</v>
      </c>
      <c r="CX38" s="15"/>
      <c r="CY38" s="15"/>
      <c r="CZ38" s="13"/>
      <c r="DA38" s="13"/>
      <c r="DB38" s="39">
        <v>38899</v>
      </c>
      <c r="DC38" s="40">
        <v>324890</v>
      </c>
      <c r="DD38" s="40">
        <v>105640</v>
      </c>
      <c r="DE38" s="2"/>
      <c r="DF38" s="39">
        <v>38899</v>
      </c>
      <c r="DG38" s="40"/>
      <c r="DH38" s="40">
        <v>124</v>
      </c>
      <c r="DI38" s="40">
        <v>58.47245119040209</v>
      </c>
      <c r="DJ38" s="40">
        <v>6.8965517241379306</v>
      </c>
      <c r="DK38" s="2"/>
      <c r="DL38" s="99">
        <f t="shared" si="23"/>
        <v>219250</v>
      </c>
      <c r="DM38" s="100">
        <f t="shared" si="24"/>
        <v>3749.629022495787</v>
      </c>
      <c r="DN38" s="101">
        <f t="shared" si="28"/>
        <v>-32.047109871377657</v>
      </c>
      <c r="DO38" s="101">
        <f t="shared" si="28"/>
        <v>-36.431167299030712</v>
      </c>
      <c r="DQ38" s="9">
        <v>38899</v>
      </c>
      <c r="DR38" s="42">
        <v>41.485584623598513</v>
      </c>
      <c r="DS38" s="42">
        <v>30.205925797202188</v>
      </c>
      <c r="DT38" s="42"/>
      <c r="DU38" s="42"/>
      <c r="DV38" s="42">
        <v>10600.1</v>
      </c>
      <c r="DW38" s="42">
        <v>14985.4</v>
      </c>
      <c r="DX38" s="42">
        <v>-4385.3</v>
      </c>
      <c r="DY38" s="42"/>
      <c r="DZ38" s="42"/>
      <c r="EA38" s="42">
        <v>5122</v>
      </c>
      <c r="EB38" s="42">
        <v>9863.4</v>
      </c>
      <c r="EC38" s="42"/>
      <c r="ED38" s="42"/>
      <c r="EE38" s="42"/>
      <c r="EF38" s="42"/>
      <c r="EG38" s="42"/>
      <c r="EH38" s="9">
        <v>40787</v>
      </c>
      <c r="EI38" s="42">
        <v>19132071.367279101</v>
      </c>
      <c r="EJ38" s="10">
        <v>12421352.2789672</v>
      </c>
      <c r="EK38" s="10"/>
      <c r="EL38" s="10">
        <v>12421352.2789672</v>
      </c>
      <c r="EM38" s="10">
        <v>19132071.367279101</v>
      </c>
      <c r="EN38" s="10">
        <v>4.6311728620986381</v>
      </c>
      <c r="ER38" s="9">
        <v>40787</v>
      </c>
      <c r="ES38" s="42">
        <v>20428701.644094601</v>
      </c>
      <c r="ET38" s="10">
        <v>13211779.088274</v>
      </c>
      <c r="EU38" s="10"/>
      <c r="EV38" s="10">
        <v>13211779.088274</v>
      </c>
      <c r="EW38" s="10">
        <v>20428701.644094601</v>
      </c>
      <c r="EX38" s="10">
        <v>4.307761122399099</v>
      </c>
    </row>
    <row r="39" spans="1:154" x14ac:dyDescent="0.3">
      <c r="A39" s="9">
        <v>38930</v>
      </c>
      <c r="B39" s="82">
        <f t="shared" si="5"/>
        <v>0.65645514223193413</v>
      </c>
      <c r="C39" s="82">
        <f t="shared" si="6"/>
        <v>12.064090480678612</v>
      </c>
      <c r="D39" s="82">
        <f t="shared" si="7"/>
        <v>4.12757973733585</v>
      </c>
      <c r="E39" s="93">
        <f t="shared" si="8"/>
        <v>9.798270893371761</v>
      </c>
      <c r="F39" s="93">
        <f t="shared" si="9"/>
        <v>13.471674733089694</v>
      </c>
      <c r="G39" s="93">
        <f t="shared" si="10"/>
        <v>-13.400762917581782</v>
      </c>
      <c r="H39" s="93">
        <f t="shared" si="11"/>
        <v>5.785757036607313</v>
      </c>
      <c r="I39" s="4">
        <f t="shared" si="25"/>
        <v>29.152262472369888</v>
      </c>
      <c r="J39" s="4">
        <f t="shared" si="12"/>
        <v>11.148559827062398</v>
      </c>
      <c r="K39" s="4">
        <f t="shared" si="13"/>
        <v>26.894048880752802</v>
      </c>
      <c r="L39" s="4"/>
      <c r="M39" s="4">
        <f t="shared" si="26"/>
        <v>-0.65239551478083468</v>
      </c>
      <c r="N39" s="4">
        <f t="shared" si="14"/>
        <v>25.650449189126125</v>
      </c>
      <c r="O39" s="4">
        <f t="shared" si="15"/>
        <v>20.115203761755492</v>
      </c>
      <c r="P39" s="4"/>
      <c r="Q39" s="4"/>
      <c r="T39" s="81">
        <f t="shared" si="16"/>
        <v>0.65645514223193413</v>
      </c>
      <c r="U39" s="81">
        <f t="shared" si="17"/>
        <v>12.064090480678612</v>
      </c>
      <c r="V39" s="81">
        <f t="shared" si="18"/>
        <v>4.12757973733585</v>
      </c>
      <c r="W39" s="81">
        <f t="shared" si="19"/>
        <v>9.7900596133053117</v>
      </c>
      <c r="Y39" s="108">
        <f t="shared" si="20"/>
        <v>0</v>
      </c>
      <c r="Z39" s="108">
        <f t="shared" si="21"/>
        <v>0</v>
      </c>
      <c r="AF39" s="9">
        <v>38930</v>
      </c>
      <c r="AG39" s="42"/>
      <c r="AH39" s="10">
        <v>114.3</v>
      </c>
      <c r="AI39" s="10">
        <v>241.8</v>
      </c>
      <c r="AJ39" s="10">
        <v>114.3</v>
      </c>
      <c r="AK39" s="10">
        <v>71.749183064141889</v>
      </c>
      <c r="AL39" s="10">
        <v>9.798270893371761</v>
      </c>
      <c r="AO39" s="9">
        <v>38930</v>
      </c>
      <c r="AP39" s="10">
        <v>0.65645514223193413</v>
      </c>
      <c r="AQ39" s="10">
        <v>12.064090480678612</v>
      </c>
      <c r="AR39" s="10">
        <v>4.12757973733585</v>
      </c>
      <c r="AS39" s="10">
        <v>69.419211373769642</v>
      </c>
      <c r="AT39" s="10">
        <v>71.90282238525684</v>
      </c>
      <c r="AU39" s="10">
        <v>77.114954985107289</v>
      </c>
      <c r="AV39" s="42"/>
      <c r="AW39" s="42"/>
      <c r="AX39" s="42"/>
      <c r="AY39" s="10">
        <v>92</v>
      </c>
      <c r="AZ39" s="10">
        <v>118.9</v>
      </c>
      <c r="BA39" s="10">
        <v>111</v>
      </c>
      <c r="BB39" s="10">
        <v>136</v>
      </c>
      <c r="BC39" s="10">
        <v>92</v>
      </c>
      <c r="BD39" s="10">
        <v>260.89999999999998</v>
      </c>
      <c r="BE39" s="10">
        <v>118.9</v>
      </c>
      <c r="BF39" s="10">
        <v>201.4</v>
      </c>
      <c r="BG39" s="10">
        <v>111</v>
      </c>
      <c r="BJ39" s="9">
        <v>38930</v>
      </c>
      <c r="BK39" s="42"/>
      <c r="BL39" s="42"/>
      <c r="BM39" s="42"/>
      <c r="BN39" s="42"/>
      <c r="BO39" s="42"/>
      <c r="BP39" s="42"/>
      <c r="BQ39" s="42"/>
      <c r="BR39" s="42"/>
      <c r="BS39" s="42"/>
      <c r="BT39" s="42"/>
      <c r="BV39" s="9">
        <v>38930</v>
      </c>
      <c r="BW39" s="42">
        <v>13.471674733089694</v>
      </c>
      <c r="BX39" s="42">
        <v>-13.400762917581782</v>
      </c>
      <c r="BY39" s="42">
        <v>5.785757036607313</v>
      </c>
      <c r="BZ39" s="42">
        <v>126370</v>
      </c>
      <c r="CA39" s="42">
        <v>74917</v>
      </c>
      <c r="CB39" s="42">
        <v>517871</v>
      </c>
      <c r="CD39" s="9">
        <v>38930</v>
      </c>
      <c r="CE39" s="42">
        <v>17674810</v>
      </c>
      <c r="CF39" s="42">
        <v>29.152262472369888</v>
      </c>
      <c r="CH39" s="9">
        <v>38930</v>
      </c>
      <c r="CI39" s="42"/>
      <c r="CJ39" s="42">
        <v>124</v>
      </c>
      <c r="CK39" s="42">
        <v>58.47245119040209</v>
      </c>
      <c r="CL39" s="42">
        <v>5.9829059829059741</v>
      </c>
      <c r="CM39" s="93">
        <f t="shared" si="22"/>
        <v>302275.85196396243</v>
      </c>
      <c r="CN39" s="4">
        <f t="shared" si="27"/>
        <v>21.861408945703854</v>
      </c>
      <c r="CP39" s="9">
        <v>38930</v>
      </c>
      <c r="CQ39" s="42">
        <v>11.148559827062398</v>
      </c>
      <c r="CR39" s="42">
        <v>304387</v>
      </c>
      <c r="CS39" s="9">
        <v>38930</v>
      </c>
      <c r="CT39" s="42">
        <v>26.894048880752802</v>
      </c>
      <c r="CU39" s="42">
        <v>39511</v>
      </c>
      <c r="CW39" s="14">
        <v>38930</v>
      </c>
      <c r="CX39" s="15"/>
      <c r="CY39" s="15"/>
      <c r="CZ39" s="13"/>
      <c r="DA39" s="13"/>
      <c r="DB39" s="39">
        <v>38930</v>
      </c>
      <c r="DC39" s="40">
        <v>304030</v>
      </c>
      <c r="DD39" s="40">
        <v>109110</v>
      </c>
      <c r="DE39" s="2"/>
      <c r="DF39" s="39">
        <v>38930</v>
      </c>
      <c r="DG39" s="40"/>
      <c r="DH39" s="40">
        <v>124</v>
      </c>
      <c r="DI39" s="40">
        <v>58.47245119040209</v>
      </c>
      <c r="DJ39" s="40">
        <v>5.9829059829059741</v>
      </c>
      <c r="DK39" s="2"/>
      <c r="DL39" s="99">
        <f t="shared" si="23"/>
        <v>194920</v>
      </c>
      <c r="DM39" s="100">
        <f t="shared" si="24"/>
        <v>3333.535639976642</v>
      </c>
      <c r="DN39" s="101">
        <f t="shared" si="28"/>
        <v>-0.65239551478083468</v>
      </c>
      <c r="DO39" s="101">
        <f t="shared" si="28"/>
        <v>-6.2607280260432052</v>
      </c>
      <c r="DQ39" s="9">
        <v>38930</v>
      </c>
      <c r="DR39" s="42">
        <v>25.650449189126125</v>
      </c>
      <c r="DS39" s="42">
        <v>20.115203761755492</v>
      </c>
      <c r="DT39" s="42"/>
      <c r="DU39" s="42"/>
      <c r="DV39" s="42">
        <v>10769.5</v>
      </c>
      <c r="DW39" s="42">
        <v>15326.7</v>
      </c>
      <c r="DX39" s="42">
        <v>-4557.2</v>
      </c>
      <c r="DY39" s="42"/>
      <c r="DZ39" s="42"/>
      <c r="EA39" s="42">
        <v>5543.5</v>
      </c>
      <c r="EB39" s="42">
        <v>9783.2000000000007</v>
      </c>
      <c r="EC39" s="42"/>
      <c r="ED39" s="42"/>
      <c r="EE39" s="42"/>
      <c r="EF39" s="42"/>
      <c r="EG39" s="42"/>
      <c r="EH39" s="9">
        <v>40878</v>
      </c>
      <c r="EI39" s="42">
        <v>20738955.306266502</v>
      </c>
      <c r="EJ39" s="10">
        <v>13525510.718375999</v>
      </c>
      <c r="EK39" s="10"/>
      <c r="EL39" s="10">
        <v>13525510.718375999</v>
      </c>
      <c r="EM39" s="10">
        <v>20738955.306266502</v>
      </c>
      <c r="EN39" s="10">
        <v>3.6838440847898482</v>
      </c>
      <c r="ER39" s="9">
        <v>40878</v>
      </c>
      <c r="ES39" s="42">
        <v>22251352.279735502</v>
      </c>
      <c r="ET39" s="10">
        <v>14482136.2927252</v>
      </c>
      <c r="EU39" s="10"/>
      <c r="EV39" s="10">
        <v>14482136.2927252</v>
      </c>
      <c r="EW39" s="10">
        <v>22251352.279735502</v>
      </c>
      <c r="EX39" s="10">
        <v>3.1611784627609816</v>
      </c>
    </row>
    <row r="40" spans="1:154" x14ac:dyDescent="0.3">
      <c r="A40" s="9">
        <v>38961</v>
      </c>
      <c r="B40" s="82">
        <f t="shared" si="5"/>
        <v>4.1622198505869754</v>
      </c>
      <c r="C40" s="82">
        <f t="shared" si="6"/>
        <v>14.845938375350157</v>
      </c>
      <c r="D40" s="82">
        <f t="shared" si="7"/>
        <v>11.256281407035178</v>
      </c>
      <c r="E40" s="93">
        <f t="shared" si="8"/>
        <v>13.218390804597702</v>
      </c>
      <c r="F40" s="93">
        <f t="shared" si="9"/>
        <v>19.777064831069101</v>
      </c>
      <c r="G40" s="93">
        <f t="shared" si="10"/>
        <v>-19.511539415998016</v>
      </c>
      <c r="H40" s="93">
        <f t="shared" si="11"/>
        <v>25.971495699586789</v>
      </c>
      <c r="I40" s="4">
        <f t="shared" si="25"/>
        <v>27.134038849285485</v>
      </c>
      <c r="J40" s="4">
        <f t="shared" si="12"/>
        <v>15.827967525195968</v>
      </c>
      <c r="K40" s="4">
        <f t="shared" si="13"/>
        <v>32.066427947105758</v>
      </c>
      <c r="L40" s="4"/>
      <c r="M40" s="4">
        <f t="shared" si="26"/>
        <v>36.972149283285269</v>
      </c>
      <c r="N40" s="4">
        <f t="shared" si="14"/>
        <v>27.195222892278579</v>
      </c>
      <c r="O40" s="4">
        <f t="shared" si="15"/>
        <v>34.546370967741922</v>
      </c>
      <c r="P40" s="4"/>
      <c r="Q40" s="4"/>
      <c r="T40" s="81">
        <f t="shared" si="16"/>
        <v>4.1622198505869754</v>
      </c>
      <c r="U40" s="81">
        <f t="shared" si="17"/>
        <v>14.845938375350157</v>
      </c>
      <c r="V40" s="81">
        <f t="shared" si="18"/>
        <v>11.256281407035178</v>
      </c>
      <c r="W40" s="81">
        <f t="shared" si="19"/>
        <v>13.023452983360563</v>
      </c>
      <c r="Y40" s="108">
        <f t="shared" si="20"/>
        <v>0</v>
      </c>
      <c r="Z40" s="108">
        <f t="shared" si="21"/>
        <v>0</v>
      </c>
      <c r="AF40" s="9">
        <v>38961</v>
      </c>
      <c r="AG40" s="42"/>
      <c r="AH40" s="10">
        <v>118.2</v>
      </c>
      <c r="AI40" s="10">
        <v>250.9</v>
      </c>
      <c r="AJ40" s="10">
        <v>118.2</v>
      </c>
      <c r="AK40" s="10">
        <v>74.197317919348833</v>
      </c>
      <c r="AL40" s="10">
        <v>13.218390804597702</v>
      </c>
      <c r="AO40" s="9">
        <v>38961</v>
      </c>
      <c r="AP40" s="10">
        <v>4.1622198505869754</v>
      </c>
      <c r="AQ40" s="10">
        <v>14.845938375350157</v>
      </c>
      <c r="AR40" s="10">
        <v>11.256281407035178</v>
      </c>
      <c r="AS40" s="10">
        <v>73.644728587825185</v>
      </c>
      <c r="AT40" s="10">
        <v>74.382230053713968</v>
      </c>
      <c r="AU40" s="10">
        <v>76.90653618785025</v>
      </c>
      <c r="AV40" s="42"/>
      <c r="AW40" s="42"/>
      <c r="AX40" s="42"/>
      <c r="AY40" s="10">
        <v>97.6</v>
      </c>
      <c r="AZ40" s="10">
        <v>123</v>
      </c>
      <c r="BA40" s="10">
        <v>110.7</v>
      </c>
      <c r="BB40" s="10">
        <v>146.80000000000001</v>
      </c>
      <c r="BC40" s="10">
        <v>97.6</v>
      </c>
      <c r="BD40" s="10">
        <v>271</v>
      </c>
      <c r="BE40" s="10">
        <v>123</v>
      </c>
      <c r="BF40" s="10">
        <v>201</v>
      </c>
      <c r="BG40" s="10">
        <v>110.7</v>
      </c>
      <c r="BJ40" s="9">
        <v>38961</v>
      </c>
      <c r="BK40" s="42"/>
      <c r="BL40" s="42"/>
      <c r="BM40" s="42"/>
      <c r="BN40" s="42"/>
      <c r="BO40" s="42"/>
      <c r="BP40" s="42"/>
      <c r="BQ40" s="42"/>
      <c r="BR40" s="42"/>
      <c r="BS40" s="42"/>
      <c r="BT40" s="42"/>
      <c r="BV40" s="9">
        <v>38961</v>
      </c>
      <c r="BW40" s="42">
        <v>19.777064831069101</v>
      </c>
      <c r="BX40" s="42">
        <v>-19.511539415998016</v>
      </c>
      <c r="BY40" s="42">
        <v>25.971495699586789</v>
      </c>
      <c r="BZ40" s="42">
        <v>138509</v>
      </c>
      <c r="CA40" s="42">
        <v>77842</v>
      </c>
      <c r="CB40" s="42">
        <v>722216</v>
      </c>
      <c r="CD40" s="9">
        <v>38961</v>
      </c>
      <c r="CE40" s="42">
        <v>18462100</v>
      </c>
      <c r="CF40" s="42">
        <v>27.134038849285485</v>
      </c>
      <c r="CH40" s="9">
        <v>38961</v>
      </c>
      <c r="CI40" s="42"/>
      <c r="CJ40" s="42">
        <v>125</v>
      </c>
      <c r="CK40" s="42">
        <v>58.944003216131144</v>
      </c>
      <c r="CL40" s="42">
        <v>6.8376068376068373</v>
      </c>
      <c r="CM40" s="93">
        <f t="shared" si="22"/>
        <v>313214.22015238181</v>
      </c>
      <c r="CN40" s="4">
        <f t="shared" si="27"/>
        <v>18.997460362931239</v>
      </c>
      <c r="CP40" s="9">
        <v>38961</v>
      </c>
      <c r="CQ40" s="42">
        <v>15.827967525195968</v>
      </c>
      <c r="CR40" s="42">
        <v>297891</v>
      </c>
      <c r="CS40" s="9">
        <v>38961</v>
      </c>
      <c r="CT40" s="42">
        <v>32.066427947105758</v>
      </c>
      <c r="CU40" s="42">
        <v>46840</v>
      </c>
      <c r="CW40" s="14">
        <v>38961</v>
      </c>
      <c r="CX40" s="15"/>
      <c r="CY40" s="15"/>
      <c r="CZ40" s="13"/>
      <c r="DA40" s="13"/>
      <c r="DB40" s="39">
        <v>38961</v>
      </c>
      <c r="DC40" s="40">
        <v>447340</v>
      </c>
      <c r="DD40" s="40">
        <v>129140</v>
      </c>
      <c r="DE40" s="2"/>
      <c r="DF40" s="39">
        <v>38961</v>
      </c>
      <c r="DG40" s="40"/>
      <c r="DH40" s="40">
        <v>125</v>
      </c>
      <c r="DI40" s="40">
        <v>58.944003216131144</v>
      </c>
      <c r="DJ40" s="40">
        <v>6.8376068376068373</v>
      </c>
      <c r="DK40" s="2"/>
      <c r="DL40" s="99">
        <f t="shared" si="23"/>
        <v>318200</v>
      </c>
      <c r="DM40" s="100">
        <f t="shared" si="24"/>
        <v>5398.3438965495734</v>
      </c>
      <c r="DN40" s="101">
        <f t="shared" si="28"/>
        <v>36.972149283285269</v>
      </c>
      <c r="DO40" s="101">
        <f t="shared" si="28"/>
        <v>28.205931729154997</v>
      </c>
      <c r="DQ40" s="9">
        <v>38961</v>
      </c>
      <c r="DR40" s="42">
        <v>27.195222892278579</v>
      </c>
      <c r="DS40" s="42">
        <v>34.546370967741922</v>
      </c>
      <c r="DT40" s="42"/>
      <c r="DU40" s="42"/>
      <c r="DV40" s="42">
        <v>10756.9</v>
      </c>
      <c r="DW40" s="42">
        <v>17351.099999999999</v>
      </c>
      <c r="DX40" s="42">
        <v>-6594.2</v>
      </c>
      <c r="DY40" s="42"/>
      <c r="DZ40" s="42"/>
      <c r="EA40" s="42">
        <v>5162.3999999999996</v>
      </c>
      <c r="EB40" s="42">
        <v>12188.6</v>
      </c>
      <c r="EC40" s="42"/>
      <c r="ED40" s="42"/>
      <c r="EE40" s="42"/>
      <c r="EF40" s="42"/>
      <c r="EG40" s="42"/>
      <c r="EH40" s="9">
        <v>40969</v>
      </c>
      <c r="EI40" s="42">
        <v>21507115.5536368</v>
      </c>
      <c r="EJ40" s="10">
        <v>14081359.1287515</v>
      </c>
      <c r="EK40" s="10"/>
      <c r="EL40" s="10">
        <v>14081359.1287515</v>
      </c>
      <c r="EM40" s="10">
        <v>21507115.5536368</v>
      </c>
      <c r="EN40" s="10">
        <v>2.562715246865221</v>
      </c>
      <c r="ER40" s="9">
        <v>40969</v>
      </c>
      <c r="ES40" s="42">
        <v>23654613.993782599</v>
      </c>
      <c r="ET40" s="10">
        <v>15417833.6633895</v>
      </c>
      <c r="EU40" s="10"/>
      <c r="EV40" s="10">
        <v>15417833.6633895</v>
      </c>
      <c r="EW40" s="10">
        <v>23654613.993782599</v>
      </c>
      <c r="EX40" s="10">
        <v>2.4841274140127023</v>
      </c>
    </row>
    <row r="41" spans="1:154" x14ac:dyDescent="0.3">
      <c r="A41" s="9">
        <v>38991</v>
      </c>
      <c r="B41" s="82">
        <f t="shared" si="5"/>
        <v>5.8764940239043568</v>
      </c>
      <c r="C41" s="82">
        <f t="shared" si="6"/>
        <v>10.303587856485731</v>
      </c>
      <c r="D41" s="82">
        <f t="shared" si="7"/>
        <v>9.6532333645735662</v>
      </c>
      <c r="E41" s="93">
        <f t="shared" si="8"/>
        <v>9.6924510717614325</v>
      </c>
      <c r="F41" s="93">
        <f t="shared" si="9"/>
        <v>13.971953858474331</v>
      </c>
      <c r="G41" s="93">
        <f t="shared" si="10"/>
        <v>-13.726741519254931</v>
      </c>
      <c r="H41" s="93">
        <f t="shared" si="11"/>
        <v>14.9066669929702</v>
      </c>
      <c r="I41" s="4">
        <f t="shared" si="25"/>
        <v>26.215192320612505</v>
      </c>
      <c r="J41" s="4">
        <f t="shared" si="12"/>
        <v>12.549567657876045</v>
      </c>
      <c r="K41" s="4">
        <f t="shared" si="13"/>
        <v>22.867575740286416</v>
      </c>
      <c r="L41" s="4"/>
      <c r="M41" s="4">
        <f t="shared" si="26"/>
        <v>-17.908258193788463</v>
      </c>
      <c r="N41" s="4">
        <f t="shared" si="14"/>
        <v>15.154256553003947</v>
      </c>
      <c r="O41" s="4">
        <f t="shared" si="15"/>
        <v>47.373558865606341</v>
      </c>
      <c r="P41" s="4"/>
      <c r="Q41" s="4"/>
      <c r="T41" s="81">
        <f t="shared" si="16"/>
        <v>5.8764940239043568</v>
      </c>
      <c r="U41" s="81">
        <f t="shared" si="17"/>
        <v>10.303587856485731</v>
      </c>
      <c r="V41" s="81">
        <f t="shared" si="18"/>
        <v>9.6532333645735662</v>
      </c>
      <c r="W41" s="81">
        <f t="shared" si="19"/>
        <v>9.6153125062510387</v>
      </c>
      <c r="Y41" s="108">
        <f t="shared" si="20"/>
        <v>0</v>
      </c>
      <c r="Z41" s="108">
        <f t="shared" si="21"/>
        <v>0</v>
      </c>
      <c r="AF41" s="9">
        <v>38991</v>
      </c>
      <c r="AG41" s="42"/>
      <c r="AH41" s="10">
        <v>117.7</v>
      </c>
      <c r="AI41" s="10">
        <v>242</v>
      </c>
      <c r="AJ41" s="10">
        <v>117.7</v>
      </c>
      <c r="AK41" s="10">
        <v>73.883454476373586</v>
      </c>
      <c r="AL41" s="10">
        <v>9.6924510717614325</v>
      </c>
      <c r="AO41" s="9">
        <v>38991</v>
      </c>
      <c r="AP41" s="10">
        <v>5.8764940239043568</v>
      </c>
      <c r="AQ41" s="10">
        <v>10.303587856485731</v>
      </c>
      <c r="AR41" s="10">
        <v>9.6532333645735662</v>
      </c>
      <c r="AS41" s="10">
        <v>80.209371402518613</v>
      </c>
      <c r="AT41" s="10">
        <v>72.507555962929302</v>
      </c>
      <c r="AU41" s="10">
        <v>81.283330930248226</v>
      </c>
      <c r="AV41" s="42"/>
      <c r="AW41" s="42"/>
      <c r="AX41" s="42"/>
      <c r="AY41" s="10">
        <v>106.3</v>
      </c>
      <c r="AZ41" s="10">
        <v>119.9</v>
      </c>
      <c r="BA41" s="10">
        <v>117</v>
      </c>
      <c r="BB41" s="10">
        <v>161.30000000000001</v>
      </c>
      <c r="BC41" s="10">
        <v>106.3</v>
      </c>
      <c r="BD41" s="10">
        <v>256.5</v>
      </c>
      <c r="BE41" s="10">
        <v>119.9</v>
      </c>
      <c r="BF41" s="10">
        <v>212.4</v>
      </c>
      <c r="BG41" s="10">
        <v>117</v>
      </c>
      <c r="BJ41" s="9">
        <v>38991</v>
      </c>
      <c r="BK41" s="42"/>
      <c r="BL41" s="42"/>
      <c r="BM41" s="42"/>
      <c r="BN41" s="42"/>
      <c r="BO41" s="42"/>
      <c r="BP41" s="42"/>
      <c r="BQ41" s="42"/>
      <c r="BR41" s="42"/>
      <c r="BS41" s="42"/>
      <c r="BT41" s="42"/>
      <c r="BV41" s="9">
        <v>38991</v>
      </c>
      <c r="BW41" s="42">
        <v>13.971953858474331</v>
      </c>
      <c r="BX41" s="42">
        <v>-13.726741519254931</v>
      </c>
      <c r="BY41" s="42">
        <v>14.9066669929702</v>
      </c>
      <c r="BZ41" s="42">
        <v>133778</v>
      </c>
      <c r="CA41" s="42">
        <v>86520</v>
      </c>
      <c r="CB41" s="42">
        <v>751246</v>
      </c>
      <c r="CD41" s="9">
        <v>38991</v>
      </c>
      <c r="CE41" s="42">
        <v>18410480</v>
      </c>
      <c r="CF41" s="42">
        <v>26.215192320612505</v>
      </c>
      <c r="CH41" s="9">
        <v>38991</v>
      </c>
      <c r="CI41" s="42"/>
      <c r="CJ41" s="42">
        <v>127</v>
      </c>
      <c r="CK41" s="42">
        <v>59.887107267589244</v>
      </c>
      <c r="CL41" s="42">
        <v>7.6271186440678038</v>
      </c>
      <c r="CM41" s="93">
        <f t="shared" si="22"/>
        <v>307419.75760722219</v>
      </c>
      <c r="CN41" s="4">
        <f t="shared" si="27"/>
        <v>17.270808612852552</v>
      </c>
      <c r="CP41" s="9">
        <v>38991</v>
      </c>
      <c r="CQ41" s="42">
        <v>12.549567657876045</v>
      </c>
      <c r="CR41" s="42">
        <v>391399</v>
      </c>
      <c r="CS41" s="9">
        <v>38991</v>
      </c>
      <c r="CT41" s="42">
        <v>22.867575740286416</v>
      </c>
      <c r="CU41" s="42">
        <v>43070</v>
      </c>
      <c r="CW41" s="14">
        <v>38991</v>
      </c>
      <c r="CX41" s="15"/>
      <c r="CY41" s="15"/>
      <c r="CZ41" s="13"/>
      <c r="DA41" s="13"/>
      <c r="DB41" s="39">
        <v>38991</v>
      </c>
      <c r="DC41" s="40">
        <v>330900</v>
      </c>
      <c r="DD41" s="40">
        <v>101470</v>
      </c>
      <c r="DE41" s="2"/>
      <c r="DF41" s="39">
        <v>38991</v>
      </c>
      <c r="DG41" s="40"/>
      <c r="DH41" s="40">
        <v>127</v>
      </c>
      <c r="DI41" s="40">
        <v>59.887107267589244</v>
      </c>
      <c r="DJ41" s="40">
        <v>7.6271186440678038</v>
      </c>
      <c r="DK41" s="2"/>
      <c r="DL41" s="99">
        <f t="shared" si="23"/>
        <v>229430</v>
      </c>
      <c r="DM41" s="100">
        <f t="shared" si="24"/>
        <v>3831.0416125937504</v>
      </c>
      <c r="DN41" s="101">
        <f t="shared" si="28"/>
        <v>-17.908258193788463</v>
      </c>
      <c r="DO41" s="101">
        <f t="shared" si="28"/>
        <v>-23.725783203677477</v>
      </c>
      <c r="DQ41" s="9">
        <v>38991</v>
      </c>
      <c r="DR41" s="42">
        <v>15.154256553003947</v>
      </c>
      <c r="DS41" s="42">
        <v>47.373558865606341</v>
      </c>
      <c r="DT41" s="42"/>
      <c r="DU41" s="42"/>
      <c r="DV41" s="42">
        <v>9928.6</v>
      </c>
      <c r="DW41" s="42">
        <v>17512.400000000001</v>
      </c>
      <c r="DX41" s="42">
        <v>-7583.8</v>
      </c>
      <c r="DY41" s="42"/>
      <c r="DZ41" s="42"/>
      <c r="EA41" s="42">
        <v>5557.8</v>
      </c>
      <c r="EB41" s="42">
        <v>11954.6</v>
      </c>
      <c r="EC41" s="42"/>
      <c r="ED41" s="42"/>
      <c r="EE41" s="42"/>
      <c r="EF41" s="42"/>
      <c r="EG41" s="42"/>
      <c r="EH41" s="9">
        <v>41061</v>
      </c>
      <c r="EI41" s="42">
        <v>20745891.7112258</v>
      </c>
      <c r="EJ41" s="10">
        <v>13002223.6282782</v>
      </c>
      <c r="EK41" s="10"/>
      <c r="EL41" s="10">
        <v>13002223.6282782</v>
      </c>
      <c r="EM41" s="10">
        <v>20745891.7112258</v>
      </c>
      <c r="EN41" s="10">
        <v>5.3554926910869511</v>
      </c>
      <c r="ER41" s="9">
        <v>41061</v>
      </c>
      <c r="ES41" s="42">
        <v>22052234.405590799</v>
      </c>
      <c r="ET41" s="10">
        <v>13743468.543334501</v>
      </c>
      <c r="EU41" s="10"/>
      <c r="EV41" s="10">
        <v>13743468.543334501</v>
      </c>
      <c r="EW41" s="10">
        <v>22052234.405590799</v>
      </c>
      <c r="EX41" s="10">
        <v>4.8676795347598789</v>
      </c>
    </row>
    <row r="42" spans="1:154" x14ac:dyDescent="0.3">
      <c r="A42" s="9">
        <v>39022</v>
      </c>
      <c r="B42" s="82">
        <f t="shared" si="5"/>
        <v>6.916996047430839</v>
      </c>
      <c r="C42" s="82">
        <f t="shared" si="6"/>
        <v>23.724007561436672</v>
      </c>
      <c r="D42" s="82">
        <f t="shared" si="7"/>
        <v>8.7128712871287242</v>
      </c>
      <c r="E42" s="93">
        <f t="shared" si="8"/>
        <v>19.980879541108994</v>
      </c>
      <c r="F42" s="93">
        <f t="shared" si="9"/>
        <v>24.670468633771385</v>
      </c>
      <c r="G42" s="93">
        <f t="shared" si="10"/>
        <v>8.837617463161358</v>
      </c>
      <c r="H42" s="93">
        <f t="shared" si="11"/>
        <v>15.86560274308485</v>
      </c>
      <c r="I42" s="4">
        <f t="shared" si="25"/>
        <v>26.427629933554591</v>
      </c>
      <c r="J42" s="4">
        <f t="shared" si="12"/>
        <v>4.3828169791688785</v>
      </c>
      <c r="K42" s="4">
        <f t="shared" si="13"/>
        <v>42.705810160514162</v>
      </c>
      <c r="L42" s="4"/>
      <c r="M42" s="4">
        <f t="shared" si="26"/>
        <v>20.074333561175671</v>
      </c>
      <c r="N42" s="4">
        <f t="shared" si="14"/>
        <v>36.835321541203889</v>
      </c>
      <c r="O42" s="4">
        <f t="shared" si="15"/>
        <v>44.633586438283601</v>
      </c>
      <c r="P42" s="4"/>
      <c r="Q42" s="4"/>
      <c r="T42" s="81">
        <f t="shared" si="16"/>
        <v>6.916996047430839</v>
      </c>
      <c r="U42" s="81">
        <f t="shared" si="17"/>
        <v>23.724007561436672</v>
      </c>
      <c r="V42" s="81">
        <f t="shared" si="18"/>
        <v>8.7128712871287242</v>
      </c>
      <c r="W42" s="81">
        <f t="shared" si="19"/>
        <v>20.108384564409185</v>
      </c>
      <c r="Y42" s="108">
        <f t="shared" si="20"/>
        <v>0</v>
      </c>
      <c r="Z42" s="108">
        <f t="shared" si="21"/>
        <v>0</v>
      </c>
      <c r="AF42" s="9">
        <v>39022</v>
      </c>
      <c r="AG42" s="42"/>
      <c r="AH42" s="10">
        <v>125.5</v>
      </c>
      <c r="AI42" s="10">
        <v>256.2</v>
      </c>
      <c r="AJ42" s="10">
        <v>125.5</v>
      </c>
      <c r="AK42" s="10">
        <v>78.779724186787462</v>
      </c>
      <c r="AL42" s="10">
        <v>19.980879541108994</v>
      </c>
      <c r="AO42" s="9">
        <v>39022</v>
      </c>
      <c r="AP42" s="10">
        <v>6.916996047430839</v>
      </c>
      <c r="AQ42" s="10">
        <v>23.724007561436672</v>
      </c>
      <c r="AR42" s="10">
        <v>8.7128712871287242</v>
      </c>
      <c r="AS42" s="10">
        <v>81.643029028716043</v>
      </c>
      <c r="AT42" s="10">
        <v>79.159625317326487</v>
      </c>
      <c r="AU42" s="10">
        <v>76.281279796079104</v>
      </c>
      <c r="AV42" s="42"/>
      <c r="AW42" s="42"/>
      <c r="AX42" s="42"/>
      <c r="AY42" s="10">
        <v>108.2</v>
      </c>
      <c r="AZ42" s="10">
        <v>130.9</v>
      </c>
      <c r="BA42" s="10">
        <v>109.8</v>
      </c>
      <c r="BB42" s="10">
        <v>163.80000000000001</v>
      </c>
      <c r="BC42" s="10">
        <v>108.2</v>
      </c>
      <c r="BD42" s="10">
        <v>275.7</v>
      </c>
      <c r="BE42" s="10">
        <v>130.9</v>
      </c>
      <c r="BF42" s="10">
        <v>199.3</v>
      </c>
      <c r="BG42" s="10">
        <v>109.8</v>
      </c>
      <c r="BJ42" s="9">
        <v>39022</v>
      </c>
      <c r="BK42" s="42"/>
      <c r="BL42" s="42"/>
      <c r="BM42" s="42"/>
      <c r="BN42" s="42"/>
      <c r="BO42" s="42"/>
      <c r="BP42" s="42"/>
      <c r="BQ42" s="42"/>
      <c r="BR42" s="42"/>
      <c r="BS42" s="42"/>
      <c r="BT42" s="42"/>
      <c r="BV42" s="9">
        <v>39022</v>
      </c>
      <c r="BW42" s="42">
        <v>24.670468633771385</v>
      </c>
      <c r="BX42" s="42">
        <v>8.837617463161358</v>
      </c>
      <c r="BY42" s="42">
        <v>15.86560274308485</v>
      </c>
      <c r="BZ42" s="42">
        <v>125699</v>
      </c>
      <c r="CA42" s="42">
        <v>89298</v>
      </c>
      <c r="CB42" s="42">
        <v>600134</v>
      </c>
      <c r="CD42" s="9">
        <v>39022</v>
      </c>
      <c r="CE42" s="42">
        <v>18703830</v>
      </c>
      <c r="CF42" s="42">
        <v>26.427629933554591</v>
      </c>
      <c r="CH42" s="9">
        <v>39022</v>
      </c>
      <c r="CI42" s="42"/>
      <c r="CJ42" s="42">
        <v>127</v>
      </c>
      <c r="CK42" s="42">
        <v>59.887107267589244</v>
      </c>
      <c r="CL42" s="42">
        <v>6.7226890756302504</v>
      </c>
      <c r="CM42" s="93">
        <f t="shared" si="22"/>
        <v>312318.14080494863</v>
      </c>
      <c r="CN42" s="4">
        <f t="shared" si="27"/>
        <v>18.463684740889729</v>
      </c>
      <c r="CP42" s="9">
        <v>39022</v>
      </c>
      <c r="CQ42" s="42">
        <v>4.3828169791688785</v>
      </c>
      <c r="CR42" s="42">
        <v>442413</v>
      </c>
      <c r="CS42" s="9">
        <v>39022</v>
      </c>
      <c r="CT42" s="42">
        <v>42.705810160514162</v>
      </c>
      <c r="CU42" s="42">
        <v>44186</v>
      </c>
      <c r="CW42" s="14">
        <v>39022</v>
      </c>
      <c r="CX42" s="15"/>
      <c r="CY42" s="15"/>
      <c r="CZ42" s="13"/>
      <c r="DA42" s="13"/>
      <c r="DB42" s="39">
        <v>39022</v>
      </c>
      <c r="DC42" s="40">
        <v>419000</v>
      </c>
      <c r="DD42" s="40">
        <v>137930</v>
      </c>
      <c r="DE42" s="2"/>
      <c r="DF42" s="39">
        <v>39022</v>
      </c>
      <c r="DG42" s="40"/>
      <c r="DH42" s="40">
        <v>127</v>
      </c>
      <c r="DI42" s="40">
        <v>59.887107267589244</v>
      </c>
      <c r="DJ42" s="40">
        <v>6.7226890756302504</v>
      </c>
      <c r="DK42" s="2"/>
      <c r="DL42" s="99">
        <f t="shared" si="23"/>
        <v>281070</v>
      </c>
      <c r="DM42" s="100">
        <f t="shared" si="24"/>
        <v>4693.3307154762906</v>
      </c>
      <c r="DN42" s="101">
        <f t="shared" si="28"/>
        <v>20.074333561175671</v>
      </c>
      <c r="DO42" s="101">
        <f t="shared" si="28"/>
        <v>12.510596014014986</v>
      </c>
      <c r="DQ42" s="9">
        <v>39022</v>
      </c>
      <c r="DR42" s="42">
        <v>36.835321541203889</v>
      </c>
      <c r="DS42" s="42">
        <v>44.633586438283601</v>
      </c>
      <c r="DT42" s="42"/>
      <c r="DU42" s="42"/>
      <c r="DV42" s="42">
        <v>9979.4</v>
      </c>
      <c r="DW42" s="42">
        <v>16381.2</v>
      </c>
      <c r="DX42" s="42">
        <v>-6401.8</v>
      </c>
      <c r="DY42" s="42"/>
      <c r="DZ42" s="42"/>
      <c r="EA42" s="42">
        <v>4268.6000000000004</v>
      </c>
      <c r="EB42" s="42">
        <v>12112.6</v>
      </c>
      <c r="EC42" s="42"/>
      <c r="ED42" s="42"/>
      <c r="EE42" s="42"/>
      <c r="EF42" s="42"/>
      <c r="EG42" s="42"/>
      <c r="EH42" s="9">
        <v>41153</v>
      </c>
      <c r="EI42" s="42">
        <v>20479087.329241201</v>
      </c>
      <c r="EJ42" s="10">
        <v>12994594.639482301</v>
      </c>
      <c r="EK42" s="10"/>
      <c r="EL42" s="10">
        <v>12994594.639482301</v>
      </c>
      <c r="EM42" s="10">
        <v>20479087.329241201</v>
      </c>
      <c r="EN42" s="10">
        <v>7.0406174851817322</v>
      </c>
      <c r="ER42" s="9">
        <v>41153</v>
      </c>
      <c r="ES42" s="42">
        <v>21959458.7512093</v>
      </c>
      <c r="ET42" s="10">
        <v>13828646.4671361</v>
      </c>
      <c r="EU42" s="10"/>
      <c r="EV42" s="10">
        <v>13828646.4671361</v>
      </c>
      <c r="EW42" s="10">
        <v>21959458.7512093</v>
      </c>
      <c r="EX42" s="10">
        <v>7.4931688453984551</v>
      </c>
    </row>
    <row r="43" spans="1:154" x14ac:dyDescent="0.3">
      <c r="A43" s="9">
        <v>39052</v>
      </c>
      <c r="B43" s="82">
        <f t="shared" si="5"/>
        <v>6.2557497700092117</v>
      </c>
      <c r="C43" s="82">
        <f t="shared" si="6"/>
        <v>15.455304928989113</v>
      </c>
      <c r="D43" s="82">
        <f t="shared" si="7"/>
        <v>9.082397003745335</v>
      </c>
      <c r="E43" s="93">
        <f t="shared" si="8"/>
        <v>13.698630136986303</v>
      </c>
      <c r="F43" s="93">
        <f t="shared" si="9"/>
        <v>22.984780858276093</v>
      </c>
      <c r="G43" s="93">
        <f t="shared" si="10"/>
        <v>5.1939801219787665</v>
      </c>
      <c r="H43" s="93">
        <f t="shared" si="11"/>
        <v>7.0944692463285897</v>
      </c>
      <c r="I43" s="4">
        <f t="shared" si="25"/>
        <v>27.140986624425462</v>
      </c>
      <c r="J43" s="4">
        <f t="shared" si="12"/>
        <v>12.965910252372181</v>
      </c>
      <c r="K43" s="4">
        <f t="shared" si="13"/>
        <v>46.264403807615231</v>
      </c>
      <c r="L43" s="4"/>
      <c r="M43" s="4">
        <f t="shared" si="26"/>
        <v>24.025650397049535</v>
      </c>
      <c r="N43" s="4">
        <f t="shared" si="14"/>
        <v>17.31997834325934</v>
      </c>
      <c r="O43" s="4">
        <f t="shared" si="15"/>
        <v>26.550443906376113</v>
      </c>
      <c r="P43" s="4"/>
      <c r="Q43" s="4"/>
      <c r="T43" s="81">
        <f t="shared" si="16"/>
        <v>6.2557497700092117</v>
      </c>
      <c r="U43" s="81">
        <f t="shared" si="17"/>
        <v>15.455304928989113</v>
      </c>
      <c r="V43" s="81">
        <f t="shared" si="18"/>
        <v>9.082397003745335</v>
      </c>
      <c r="W43" s="81">
        <f t="shared" si="19"/>
        <v>13.623629485496963</v>
      </c>
      <c r="Y43" s="108">
        <f t="shared" si="20"/>
        <v>0</v>
      </c>
      <c r="Z43" s="108">
        <f t="shared" si="21"/>
        <v>0</v>
      </c>
      <c r="AF43" s="9">
        <v>39052</v>
      </c>
      <c r="AG43" s="42"/>
      <c r="AH43" s="10">
        <v>132.80000000000001</v>
      </c>
      <c r="AI43" s="10">
        <v>272.89999999999998</v>
      </c>
      <c r="AJ43" s="10">
        <v>132.80000000000001</v>
      </c>
      <c r="AK43" s="10">
        <v>83.362130454226104</v>
      </c>
      <c r="AL43" s="10">
        <v>13.698630136986303</v>
      </c>
      <c r="AO43" s="9">
        <v>39052</v>
      </c>
      <c r="AP43" s="10">
        <v>6.2557497700092117</v>
      </c>
      <c r="AQ43" s="10">
        <v>15.455304928989113</v>
      </c>
      <c r="AR43" s="10">
        <v>9.082397003745335</v>
      </c>
      <c r="AS43" s="10">
        <v>87.151292539895593</v>
      </c>
      <c r="AT43" s="10">
        <v>83.574180434335517</v>
      </c>
      <c r="AU43" s="10">
        <v>80.935966268153152</v>
      </c>
      <c r="AV43" s="42"/>
      <c r="AW43" s="42"/>
      <c r="AX43" s="42"/>
      <c r="AY43" s="10">
        <v>115.5</v>
      </c>
      <c r="AZ43" s="10">
        <v>138.19999999999999</v>
      </c>
      <c r="BA43" s="10">
        <v>116.5</v>
      </c>
      <c r="BB43" s="10">
        <v>175.3</v>
      </c>
      <c r="BC43" s="10">
        <v>115.5</v>
      </c>
      <c r="BD43" s="10">
        <v>293.7</v>
      </c>
      <c r="BE43" s="10">
        <v>138.19999999999999</v>
      </c>
      <c r="BF43" s="10">
        <v>211.5</v>
      </c>
      <c r="BG43" s="10">
        <v>116.5</v>
      </c>
      <c r="BJ43" s="9">
        <v>39052</v>
      </c>
      <c r="BK43" s="42"/>
      <c r="BL43" s="42"/>
      <c r="BM43" s="42"/>
      <c r="BN43" s="42"/>
      <c r="BO43" s="42"/>
      <c r="BP43" s="42"/>
      <c r="BQ43" s="42"/>
      <c r="BR43" s="42"/>
      <c r="BS43" s="42"/>
      <c r="BT43" s="42"/>
      <c r="BV43" s="9">
        <v>39052</v>
      </c>
      <c r="BW43" s="42">
        <v>22.984780858276093</v>
      </c>
      <c r="BX43" s="42">
        <v>5.1939801219787665</v>
      </c>
      <c r="BY43" s="42">
        <v>7.0944692463285897</v>
      </c>
      <c r="BZ43" s="42">
        <v>123719</v>
      </c>
      <c r="CA43" s="42">
        <v>74511</v>
      </c>
      <c r="CB43" s="42">
        <v>536871</v>
      </c>
      <c r="CD43" s="9">
        <v>39052</v>
      </c>
      <c r="CE43" s="42">
        <v>19255210</v>
      </c>
      <c r="CF43" s="42">
        <v>27.140986624425462</v>
      </c>
      <c r="CH43" s="9">
        <v>39052</v>
      </c>
      <c r="CI43" s="42"/>
      <c r="CJ43" s="42">
        <v>127</v>
      </c>
      <c r="CK43" s="42">
        <v>59.887107267589244</v>
      </c>
      <c r="CL43" s="42">
        <v>6.7226890756302504</v>
      </c>
      <c r="CM43" s="93">
        <f t="shared" si="22"/>
        <v>321525.13084265921</v>
      </c>
      <c r="CN43" s="4">
        <f t="shared" si="27"/>
        <v>19.132105577217562</v>
      </c>
      <c r="CP43" s="9">
        <v>39052</v>
      </c>
      <c r="CQ43" s="42">
        <v>12.965910252372181</v>
      </c>
      <c r="CR43" s="42">
        <v>541571</v>
      </c>
      <c r="CS43" s="9">
        <v>39052</v>
      </c>
      <c r="CT43" s="42">
        <v>46.264403807615231</v>
      </c>
      <c r="CU43" s="42">
        <v>46711</v>
      </c>
      <c r="CW43" s="14">
        <v>39052</v>
      </c>
      <c r="CX43" s="15"/>
      <c r="CY43" s="15"/>
      <c r="CZ43" s="13"/>
      <c r="DA43" s="13"/>
      <c r="DB43" s="39">
        <v>39052</v>
      </c>
      <c r="DC43" s="40">
        <v>420190</v>
      </c>
      <c r="DD43" s="40">
        <v>46910</v>
      </c>
      <c r="DE43" s="2"/>
      <c r="DF43" s="39">
        <v>39052</v>
      </c>
      <c r="DG43" s="40"/>
      <c r="DH43" s="40">
        <v>127</v>
      </c>
      <c r="DI43" s="40">
        <v>59.887107267589244</v>
      </c>
      <c r="DJ43" s="40">
        <v>6.7226890756302504</v>
      </c>
      <c r="DK43" s="2"/>
      <c r="DL43" s="99">
        <f t="shared" si="23"/>
        <v>373280</v>
      </c>
      <c r="DM43" s="100">
        <f t="shared" si="24"/>
        <v>6233.0611216885109</v>
      </c>
      <c r="DN43" s="101">
        <f t="shared" si="28"/>
        <v>24.025650397049535</v>
      </c>
      <c r="DO43" s="101">
        <f t="shared" si="28"/>
        <v>16.213011001959799</v>
      </c>
      <c r="DQ43" s="9">
        <v>39052</v>
      </c>
      <c r="DR43" s="42">
        <v>17.31997834325934</v>
      </c>
      <c r="DS43" s="42">
        <v>26.550443906376113</v>
      </c>
      <c r="DT43" s="42"/>
      <c r="DU43" s="42"/>
      <c r="DV43" s="42">
        <v>10834.5</v>
      </c>
      <c r="DW43" s="42">
        <v>15679.6</v>
      </c>
      <c r="DX43" s="42">
        <v>-4845.1000000000004</v>
      </c>
      <c r="DY43" s="42"/>
      <c r="DZ43" s="42"/>
      <c r="EA43" s="42">
        <v>4442.3</v>
      </c>
      <c r="EB43" s="42">
        <v>11237.3</v>
      </c>
      <c r="EC43" s="42"/>
      <c r="ED43" s="42"/>
      <c r="EE43" s="42"/>
      <c r="EF43" s="42"/>
      <c r="EG43" s="42"/>
      <c r="EH43" s="9">
        <v>41244</v>
      </c>
      <c r="EI43" s="42">
        <v>21775282.000318401</v>
      </c>
      <c r="EJ43" s="10">
        <v>14117842.2260247</v>
      </c>
      <c r="EK43" s="10"/>
      <c r="EL43" s="10">
        <v>14117842.2260247</v>
      </c>
      <c r="EM43" s="10">
        <v>21775282.000318401</v>
      </c>
      <c r="EN43" s="10">
        <v>4.9970052914804324</v>
      </c>
      <c r="ER43" s="9">
        <v>41244</v>
      </c>
      <c r="ES43" s="42">
        <v>23447672.130017102</v>
      </c>
      <c r="ET43" s="10">
        <v>15252573.073768601</v>
      </c>
      <c r="EU43" s="10"/>
      <c r="EV43" s="10">
        <v>15252573.073768601</v>
      </c>
      <c r="EW43" s="10">
        <v>23447672.130017102</v>
      </c>
      <c r="EX43" s="10">
        <v>5.3763916693328282</v>
      </c>
    </row>
    <row r="44" spans="1:154" x14ac:dyDescent="0.3">
      <c r="A44" s="9">
        <v>39083</v>
      </c>
      <c r="B44" s="82">
        <f t="shared" si="5"/>
        <v>7.4007220216606537</v>
      </c>
      <c r="C44" s="82">
        <f t="shared" si="6"/>
        <v>15.606936416184986</v>
      </c>
      <c r="D44" s="82">
        <f t="shared" si="7"/>
        <v>8.1892629663330254</v>
      </c>
      <c r="E44" s="93">
        <f t="shared" si="8"/>
        <v>13.839662447257387</v>
      </c>
      <c r="F44" s="93">
        <f t="shared" si="9"/>
        <v>22.917308346977482</v>
      </c>
      <c r="G44" s="93">
        <f t="shared" si="10"/>
        <v>1.0407836488650279</v>
      </c>
      <c r="H44" s="93">
        <f t="shared" si="11"/>
        <v>12.421424558148656</v>
      </c>
      <c r="I44" s="4">
        <f t="shared" si="25"/>
        <v>27.468056166011706</v>
      </c>
      <c r="J44" s="4">
        <f t="shared" si="12"/>
        <v>16.57101693402889</v>
      </c>
      <c r="K44" s="4">
        <f t="shared" si="13"/>
        <v>35.762295956470716</v>
      </c>
      <c r="L44" s="4"/>
      <c r="M44" s="4">
        <f t="shared" si="26"/>
        <v>25.827528224837849</v>
      </c>
      <c r="N44" s="4">
        <f t="shared" si="14"/>
        <v>19.622600349040141</v>
      </c>
      <c r="O44" s="4">
        <f t="shared" si="15"/>
        <v>12.043586164107333</v>
      </c>
      <c r="P44" s="4"/>
      <c r="Q44" s="4"/>
      <c r="T44" s="81">
        <f t="shared" si="16"/>
        <v>7.4007220216606537</v>
      </c>
      <c r="U44" s="81">
        <f t="shared" si="17"/>
        <v>15.606936416184986</v>
      </c>
      <c r="V44" s="81">
        <f t="shared" si="18"/>
        <v>8.1892629663330254</v>
      </c>
      <c r="W44" s="81">
        <f t="shared" si="19"/>
        <v>13.834507183730461</v>
      </c>
      <c r="Y44" s="108">
        <f t="shared" si="20"/>
        <v>0</v>
      </c>
      <c r="Z44" s="108">
        <f t="shared" si="21"/>
        <v>0</v>
      </c>
      <c r="AF44" s="9">
        <v>39083</v>
      </c>
      <c r="AG44" s="42"/>
      <c r="AH44" s="10">
        <v>134.9</v>
      </c>
      <c r="AI44" s="10">
        <v>274.7</v>
      </c>
      <c r="AJ44" s="10">
        <v>134.9</v>
      </c>
      <c r="AK44" s="10">
        <v>84.680356914722154</v>
      </c>
      <c r="AL44" s="10">
        <v>13.839662447257387</v>
      </c>
      <c r="AO44" s="9">
        <v>39083</v>
      </c>
      <c r="AP44" s="10">
        <v>7.4007220216606537</v>
      </c>
      <c r="AQ44" s="10">
        <v>15.606936416184986</v>
      </c>
      <c r="AR44" s="10">
        <v>8.1892629663330254</v>
      </c>
      <c r="AS44" s="10">
        <v>89.792240798680297</v>
      </c>
      <c r="AT44" s="10">
        <v>84.662700874145983</v>
      </c>
      <c r="AU44" s="10">
        <v>82.603316646209521</v>
      </c>
      <c r="AV44" s="42"/>
      <c r="AW44" s="42"/>
      <c r="AX44" s="42"/>
      <c r="AY44" s="10">
        <v>119</v>
      </c>
      <c r="AZ44" s="10">
        <v>140</v>
      </c>
      <c r="BA44" s="10">
        <v>118.9</v>
      </c>
      <c r="BB44" s="10">
        <v>181.5</v>
      </c>
      <c r="BC44" s="10">
        <v>119</v>
      </c>
      <c r="BD44" s="10">
        <v>294.5</v>
      </c>
      <c r="BE44" s="10">
        <v>140</v>
      </c>
      <c r="BF44" s="10">
        <v>215.9</v>
      </c>
      <c r="BG44" s="10">
        <v>118.9</v>
      </c>
      <c r="BJ44" s="9">
        <v>39083</v>
      </c>
      <c r="BK44" s="42"/>
      <c r="BL44" s="42"/>
      <c r="BM44" s="42"/>
      <c r="BN44" s="42"/>
      <c r="BO44" s="42"/>
      <c r="BP44" s="42"/>
      <c r="BQ44" s="42"/>
      <c r="BR44" s="42"/>
      <c r="BS44" s="42"/>
      <c r="BT44" s="42"/>
      <c r="BV44" s="9">
        <v>39083</v>
      </c>
      <c r="BW44" s="42">
        <v>22.917308346977482</v>
      </c>
      <c r="BX44" s="42">
        <v>1.0407836488650279</v>
      </c>
      <c r="BY44" s="42">
        <v>12.421424558148656</v>
      </c>
      <c r="BZ44" s="42">
        <v>151648</v>
      </c>
      <c r="CA44" s="42">
        <v>85820</v>
      </c>
      <c r="CB44" s="42">
        <v>596263</v>
      </c>
      <c r="CD44" s="9">
        <v>39083</v>
      </c>
      <c r="CE44" s="42">
        <v>19604740</v>
      </c>
      <c r="CF44" s="42">
        <v>27.468056166011706</v>
      </c>
      <c r="CH44" s="9">
        <v>39083</v>
      </c>
      <c r="CI44" s="42"/>
      <c r="CJ44" s="42">
        <v>127</v>
      </c>
      <c r="CK44" s="42">
        <v>59.887107267589244</v>
      </c>
      <c r="CL44" s="42">
        <v>6.7226890756302504</v>
      </c>
      <c r="CM44" s="93">
        <f t="shared" si="22"/>
        <v>327361.61244859523</v>
      </c>
      <c r="CN44" s="4">
        <f t="shared" si="27"/>
        <v>19.438572313034584</v>
      </c>
      <c r="CP44" s="9">
        <v>39083</v>
      </c>
      <c r="CQ44" s="42">
        <v>16.57101693402889</v>
      </c>
      <c r="CR44" s="42">
        <v>535631</v>
      </c>
      <c r="CS44" s="9">
        <v>39083</v>
      </c>
      <c r="CT44" s="42">
        <v>35.762295956470716</v>
      </c>
      <c r="CU44" s="42">
        <v>50900</v>
      </c>
      <c r="CW44" s="14">
        <v>39083</v>
      </c>
      <c r="CX44" s="15">
        <v>1388240</v>
      </c>
      <c r="CY44" s="15"/>
      <c r="CZ44" s="13"/>
      <c r="DA44" s="13"/>
      <c r="DB44" s="39">
        <v>39083</v>
      </c>
      <c r="DC44" s="40">
        <v>490210</v>
      </c>
      <c r="DD44" s="40">
        <v>228300</v>
      </c>
      <c r="DE44" s="2"/>
      <c r="DF44" s="39">
        <v>39083</v>
      </c>
      <c r="DG44" s="40"/>
      <c r="DH44" s="40">
        <v>127</v>
      </c>
      <c r="DI44" s="40">
        <v>59.887107267589244</v>
      </c>
      <c r="DJ44" s="40">
        <v>6.7226890756302504</v>
      </c>
      <c r="DK44" s="2"/>
      <c r="DL44" s="99">
        <f t="shared" si="23"/>
        <v>261910</v>
      </c>
      <c r="DM44" s="100">
        <f t="shared" si="24"/>
        <v>4373.395409294465</v>
      </c>
      <c r="DN44" s="101">
        <f t="shared" si="28"/>
        <v>25.827528224837849</v>
      </c>
      <c r="DO44" s="101">
        <f t="shared" si="28"/>
        <v>17.901384714611844</v>
      </c>
      <c r="DQ44" s="9">
        <v>39083</v>
      </c>
      <c r="DR44" s="42">
        <v>19.622600349040141</v>
      </c>
      <c r="DS44" s="42">
        <v>12.043586164107333</v>
      </c>
      <c r="DT44" s="42"/>
      <c r="DU44" s="42"/>
      <c r="DV44" s="42">
        <v>10967</v>
      </c>
      <c r="DW44" s="42">
        <v>14446.9</v>
      </c>
      <c r="DX44" s="42">
        <v>-3479.9</v>
      </c>
      <c r="DY44" s="42"/>
      <c r="DZ44" s="42"/>
      <c r="EA44" s="42">
        <v>3757.7</v>
      </c>
      <c r="EB44" s="42">
        <v>10689.2</v>
      </c>
      <c r="EC44" s="42"/>
      <c r="ED44" s="42"/>
      <c r="EE44" s="42"/>
      <c r="EF44" s="42"/>
      <c r="EG44" s="42"/>
      <c r="EH44" s="9">
        <v>41334</v>
      </c>
      <c r="EI44" s="42">
        <v>22462509.903647099</v>
      </c>
      <c r="EJ44" s="10">
        <v>14706456.057919901</v>
      </c>
      <c r="EK44" s="10"/>
      <c r="EL44" s="10">
        <v>14706456.057919901</v>
      </c>
      <c r="EM44" s="10">
        <v>22462509.903647099</v>
      </c>
      <c r="EN44" s="10">
        <v>4.4422244704438913</v>
      </c>
      <c r="ER44" s="9">
        <v>41334</v>
      </c>
      <c r="ES44" s="42">
        <v>24670818.6723805</v>
      </c>
      <c r="ET44" s="10">
        <v>16173788.4674659</v>
      </c>
      <c r="EU44" s="10"/>
      <c r="EV44" s="10">
        <v>16173788.4674659</v>
      </c>
      <c r="EW44" s="10">
        <v>24670818.6723805</v>
      </c>
      <c r="EX44" s="10">
        <v>4.2960104056866077</v>
      </c>
    </row>
    <row r="45" spans="1:154" x14ac:dyDescent="0.3">
      <c r="A45" s="9">
        <v>39114</v>
      </c>
      <c r="B45" s="82">
        <f t="shared" si="5"/>
        <v>7.1907957813998076</v>
      </c>
      <c r="C45" s="82">
        <f t="shared" si="6"/>
        <v>16.04509973980921</v>
      </c>
      <c r="D45" s="82">
        <f t="shared" si="7"/>
        <v>3.4113060428849775</v>
      </c>
      <c r="E45" s="93">
        <f t="shared" si="8"/>
        <v>13.701067615658353</v>
      </c>
      <c r="F45" s="93">
        <f t="shared" si="9"/>
        <v>33.971713894662138</v>
      </c>
      <c r="G45" s="93">
        <f t="shared" si="10"/>
        <v>5.2107488746419319</v>
      </c>
      <c r="H45" s="93">
        <f t="shared" si="11"/>
        <v>5.7701470155557457</v>
      </c>
      <c r="I45" s="4">
        <f t="shared" si="25"/>
        <v>27.345233284763399</v>
      </c>
      <c r="J45" s="4">
        <f t="shared" si="12"/>
        <v>14.257213783051311</v>
      </c>
      <c r="K45" s="4">
        <f t="shared" si="13"/>
        <v>25.35503803515331</v>
      </c>
      <c r="L45" s="4"/>
      <c r="M45" s="4">
        <f t="shared" si="26"/>
        <v>-5.7501102022824107</v>
      </c>
      <c r="N45" s="4">
        <f t="shared" si="14"/>
        <v>16.633903920485928</v>
      </c>
      <c r="O45" s="4">
        <f t="shared" si="15"/>
        <v>25.57173818812311</v>
      </c>
      <c r="P45" s="4"/>
      <c r="Q45" s="4"/>
      <c r="T45" s="81">
        <f t="shared" si="16"/>
        <v>7.1907957813998076</v>
      </c>
      <c r="U45" s="81">
        <f t="shared" si="17"/>
        <v>16.04509973980921</v>
      </c>
      <c r="V45" s="81">
        <f t="shared" si="18"/>
        <v>3.4113060428849775</v>
      </c>
      <c r="W45" s="81">
        <f t="shared" si="19"/>
        <v>13.762531533873606</v>
      </c>
      <c r="Y45" s="108">
        <f t="shared" si="20"/>
        <v>0</v>
      </c>
      <c r="Z45" s="108">
        <f t="shared" si="21"/>
        <v>0</v>
      </c>
      <c r="AF45" s="9">
        <v>39114</v>
      </c>
      <c r="AG45" s="42"/>
      <c r="AH45" s="10">
        <v>127.8</v>
      </c>
      <c r="AI45" s="10">
        <v>261.2</v>
      </c>
      <c r="AJ45" s="10">
        <v>127.8</v>
      </c>
      <c r="AK45" s="10">
        <v>80.223496024473604</v>
      </c>
      <c r="AL45" s="10">
        <v>13.701067615658353</v>
      </c>
      <c r="AO45" s="9">
        <v>39114</v>
      </c>
      <c r="AP45" s="10">
        <v>7.1907957813998076</v>
      </c>
      <c r="AQ45" s="10">
        <v>16.04509973980921</v>
      </c>
      <c r="AR45" s="10">
        <v>3.4113060428849775</v>
      </c>
      <c r="AS45" s="10">
        <v>84.359432952037452</v>
      </c>
      <c r="AT45" s="10">
        <v>80.913352692576666</v>
      </c>
      <c r="AU45" s="10">
        <v>73.710781296575519</v>
      </c>
      <c r="AV45" s="42"/>
      <c r="AW45" s="42"/>
      <c r="AX45" s="42"/>
      <c r="AY45" s="10">
        <v>111.8</v>
      </c>
      <c r="AZ45" s="10">
        <v>133.80000000000001</v>
      </c>
      <c r="BA45" s="10">
        <v>106.1</v>
      </c>
      <c r="BB45" s="10">
        <v>170.1</v>
      </c>
      <c r="BC45" s="10">
        <v>111.8</v>
      </c>
      <c r="BD45" s="10">
        <v>282</v>
      </c>
      <c r="BE45" s="10">
        <v>133.80000000000001</v>
      </c>
      <c r="BF45" s="10">
        <v>192.5</v>
      </c>
      <c r="BG45" s="10">
        <v>106.1</v>
      </c>
      <c r="BJ45" s="9">
        <v>39114</v>
      </c>
      <c r="BK45" s="42"/>
      <c r="BL45" s="42"/>
      <c r="BM45" s="42"/>
      <c r="BN45" s="42"/>
      <c r="BO45" s="42"/>
      <c r="BP45" s="42"/>
      <c r="BQ45" s="42"/>
      <c r="BR45" s="42"/>
      <c r="BS45" s="42"/>
      <c r="BT45" s="42"/>
      <c r="BV45" s="9">
        <v>39114</v>
      </c>
      <c r="BW45" s="42">
        <v>33.971713894662138</v>
      </c>
      <c r="BX45" s="42">
        <v>5.2107488746419319</v>
      </c>
      <c r="BY45" s="42">
        <v>5.7701470155557457</v>
      </c>
      <c r="BZ45" s="42">
        <v>132143</v>
      </c>
      <c r="CA45" s="42">
        <v>84843</v>
      </c>
      <c r="CB45" s="42">
        <v>557213</v>
      </c>
      <c r="CD45" s="9">
        <v>39114</v>
      </c>
      <c r="CE45" s="42">
        <v>20074970</v>
      </c>
      <c r="CF45" s="42">
        <v>27.345233284763399</v>
      </c>
      <c r="CH45" s="9">
        <v>39114</v>
      </c>
      <c r="CI45" s="42"/>
      <c r="CJ45" s="42">
        <v>128</v>
      </c>
      <c r="CK45" s="42">
        <v>60.35865929331829</v>
      </c>
      <c r="CL45" s="42">
        <v>7.5630252100840272</v>
      </c>
      <c r="CM45" s="93">
        <f t="shared" si="22"/>
        <v>332594.6970167759</v>
      </c>
      <c r="CN45" s="4">
        <f t="shared" si="27"/>
        <v>18.391271569428479</v>
      </c>
      <c r="CP45" s="9">
        <v>39114</v>
      </c>
      <c r="CQ45" s="42">
        <v>14.257213783051311</v>
      </c>
      <c r="CR45" s="42">
        <v>501692</v>
      </c>
      <c r="CS45" s="9">
        <v>39114</v>
      </c>
      <c r="CT45" s="42">
        <v>25.35503803515331</v>
      </c>
      <c r="CU45" s="42">
        <v>48283</v>
      </c>
      <c r="CW45" s="14">
        <v>39114</v>
      </c>
      <c r="CX45" s="15">
        <v>445160</v>
      </c>
      <c r="CY45" s="15"/>
      <c r="CZ45" s="13"/>
      <c r="DA45" s="13"/>
      <c r="DB45" s="39">
        <v>39114</v>
      </c>
      <c r="DC45" s="40">
        <v>297480</v>
      </c>
      <c r="DD45" s="40">
        <v>105050</v>
      </c>
      <c r="DE45" s="2"/>
      <c r="DF45" s="39">
        <v>39114</v>
      </c>
      <c r="DG45" s="40"/>
      <c r="DH45" s="40">
        <v>128</v>
      </c>
      <c r="DI45" s="40">
        <v>60.35865929331829</v>
      </c>
      <c r="DJ45" s="40">
        <v>7.5630252100840272</v>
      </c>
      <c r="DK45" s="2"/>
      <c r="DL45" s="99">
        <f t="shared" si="23"/>
        <v>192430</v>
      </c>
      <c r="DM45" s="100">
        <f t="shared" si="24"/>
        <v>3188.1092498239441</v>
      </c>
      <c r="DN45" s="101">
        <f t="shared" si="28"/>
        <v>-5.7501102022824107</v>
      </c>
      <c r="DO45" s="101">
        <f t="shared" si="28"/>
        <v>-12.377055578684427</v>
      </c>
      <c r="DQ45" s="9">
        <v>39114</v>
      </c>
      <c r="DR45" s="42">
        <v>16.633903920485928</v>
      </c>
      <c r="DS45" s="42">
        <v>25.57173818812311</v>
      </c>
      <c r="DT45" s="42"/>
      <c r="DU45" s="42"/>
      <c r="DV45" s="42">
        <v>10561.2</v>
      </c>
      <c r="DW45" s="42">
        <v>14484.7</v>
      </c>
      <c r="DX45" s="42">
        <v>-3923.5</v>
      </c>
      <c r="DY45" s="42"/>
      <c r="DZ45" s="42"/>
      <c r="EA45" s="42">
        <v>4495.7</v>
      </c>
      <c r="EB45" s="42">
        <v>9989.1</v>
      </c>
      <c r="EC45" s="42"/>
      <c r="ED45" s="42"/>
      <c r="EE45" s="42"/>
      <c r="EF45" s="42"/>
      <c r="EG45" s="42"/>
      <c r="EH45" s="9">
        <v>41426</v>
      </c>
      <c r="EI45" s="42">
        <v>22062295.941761799</v>
      </c>
      <c r="EJ45" s="10">
        <v>13607572.7007937</v>
      </c>
      <c r="EK45" s="10"/>
      <c r="EL45" s="10">
        <v>13607572.7007937</v>
      </c>
      <c r="EM45" s="10">
        <v>22062295.941761799</v>
      </c>
      <c r="EN45" s="10">
        <v>6.345373092946784</v>
      </c>
      <c r="ER45" s="9">
        <v>41426</v>
      </c>
      <c r="ES45" s="42">
        <v>23473963.7073671</v>
      </c>
      <c r="ET45" s="10">
        <v>14322398.8823647</v>
      </c>
      <c r="EU45" s="10"/>
      <c r="EV45" s="10">
        <v>14322398.8823647</v>
      </c>
      <c r="EW45" s="10">
        <v>23473963.7073671</v>
      </c>
      <c r="EX45" s="10">
        <v>6.4470986278644711</v>
      </c>
    </row>
    <row r="46" spans="1:154" x14ac:dyDescent="0.3">
      <c r="A46" s="9">
        <v>39142</v>
      </c>
      <c r="B46" s="82">
        <f t="shared" si="5"/>
        <v>7.3170731707317014</v>
      </c>
      <c r="C46" s="82">
        <f t="shared" si="6"/>
        <v>16.282642089093727</v>
      </c>
      <c r="D46" s="82">
        <f t="shared" si="7"/>
        <v>7.9606440071556275</v>
      </c>
      <c r="E46" s="93">
        <f t="shared" si="8"/>
        <v>14.364640883977906</v>
      </c>
      <c r="F46" s="93">
        <f t="shared" si="9"/>
        <v>7.3298162123541539</v>
      </c>
      <c r="G46" s="93">
        <f t="shared" si="10"/>
        <v>4.7639655656404978</v>
      </c>
      <c r="H46" s="93">
        <f t="shared" si="11"/>
        <v>-3.2471561891016592</v>
      </c>
      <c r="I46" s="4">
        <f t="shared" si="25"/>
        <v>26.079019969833372</v>
      </c>
      <c r="J46" s="4">
        <f t="shared" si="12"/>
        <v>20.839673767099988</v>
      </c>
      <c r="K46" s="4">
        <f t="shared" si="13"/>
        <v>13.113613101330603</v>
      </c>
      <c r="L46" s="4"/>
      <c r="M46" s="4">
        <f t="shared" si="26"/>
        <v>26.564110697010545</v>
      </c>
      <c r="N46" s="4">
        <f t="shared" si="14"/>
        <v>11.256811694490093</v>
      </c>
      <c r="O46" s="4">
        <f t="shared" si="15"/>
        <v>19.719156070979452</v>
      </c>
      <c r="P46" s="4"/>
      <c r="Q46" s="4"/>
      <c r="T46" s="81">
        <f t="shared" si="16"/>
        <v>7.3170731707317014</v>
      </c>
      <c r="U46" s="81">
        <f t="shared" si="17"/>
        <v>16.282642089093727</v>
      </c>
      <c r="V46" s="81">
        <f t="shared" si="18"/>
        <v>7.9606440071556275</v>
      </c>
      <c r="W46" s="81">
        <f t="shared" si="19"/>
        <v>14.328780203637768</v>
      </c>
      <c r="Y46" s="108">
        <f t="shared" si="20"/>
        <v>0</v>
      </c>
      <c r="Z46" s="108">
        <f t="shared" si="21"/>
        <v>0</v>
      </c>
      <c r="AF46" s="9">
        <v>39142</v>
      </c>
      <c r="AG46" s="42"/>
      <c r="AH46" s="10">
        <v>144.9</v>
      </c>
      <c r="AI46" s="10">
        <v>304.2</v>
      </c>
      <c r="AJ46" s="10">
        <v>144.9</v>
      </c>
      <c r="AK46" s="10">
        <v>90.957625774227125</v>
      </c>
      <c r="AL46" s="10">
        <v>14.364640883977906</v>
      </c>
      <c r="AO46" s="9">
        <v>39142</v>
      </c>
      <c r="AP46" s="10">
        <v>7.3170731707317014</v>
      </c>
      <c r="AQ46" s="10">
        <v>16.282642089093727</v>
      </c>
      <c r="AR46" s="10">
        <v>7.9606440071556275</v>
      </c>
      <c r="AS46" s="10">
        <v>96.28142794883702</v>
      </c>
      <c r="AT46" s="10">
        <v>91.556663659612155</v>
      </c>
      <c r="AU46" s="10">
        <v>83.853829429751798</v>
      </c>
      <c r="AV46" s="42"/>
      <c r="AW46" s="42"/>
      <c r="AX46" s="42"/>
      <c r="AY46" s="10">
        <v>127.6</v>
      </c>
      <c r="AZ46" s="10">
        <v>151.4</v>
      </c>
      <c r="BA46" s="10">
        <v>120.7</v>
      </c>
      <c r="BB46" s="10">
        <v>196.2</v>
      </c>
      <c r="BC46" s="10">
        <v>127.6</v>
      </c>
      <c r="BD46" s="10">
        <v>329.3</v>
      </c>
      <c r="BE46" s="10">
        <v>151.4</v>
      </c>
      <c r="BF46" s="10">
        <v>219.1</v>
      </c>
      <c r="BG46" s="10">
        <v>120.7</v>
      </c>
      <c r="BJ46" s="9">
        <v>39142</v>
      </c>
      <c r="BK46" s="42"/>
      <c r="BL46" s="42"/>
      <c r="BM46" s="42"/>
      <c r="BN46" s="42"/>
      <c r="BO46" s="42"/>
      <c r="BP46" s="42"/>
      <c r="BQ46" s="42"/>
      <c r="BR46" s="42"/>
      <c r="BS46" s="42"/>
      <c r="BT46" s="42"/>
      <c r="BV46" s="9">
        <v>39142</v>
      </c>
      <c r="BW46" s="42">
        <v>7.3298162123541539</v>
      </c>
      <c r="BX46" s="42">
        <v>4.7639655656404978</v>
      </c>
      <c r="BY46" s="42">
        <v>-3.2471561891016592</v>
      </c>
      <c r="BZ46" s="42">
        <v>168247</v>
      </c>
      <c r="CA46" s="42">
        <v>89569</v>
      </c>
      <c r="CB46" s="42">
        <v>555073</v>
      </c>
      <c r="CD46" s="9">
        <v>39142</v>
      </c>
      <c r="CE46" s="42">
        <v>21273250</v>
      </c>
      <c r="CF46" s="42">
        <v>26.079019969833372</v>
      </c>
      <c r="CH46" s="9">
        <v>39142</v>
      </c>
      <c r="CI46" s="42"/>
      <c r="CJ46" s="42">
        <v>127</v>
      </c>
      <c r="CK46" s="42">
        <v>59.887107267589244</v>
      </c>
      <c r="CL46" s="42">
        <v>6.7226890756302504</v>
      </c>
      <c r="CM46" s="93">
        <f t="shared" si="22"/>
        <v>355222.5340413634</v>
      </c>
      <c r="CN46" s="4">
        <f t="shared" si="27"/>
        <v>18.137034459922607</v>
      </c>
      <c r="CP46" s="9">
        <v>39142</v>
      </c>
      <c r="CQ46" s="42">
        <v>20.839673767099988</v>
      </c>
      <c r="CR46" s="42">
        <v>472494</v>
      </c>
      <c r="CS46" s="9">
        <v>39142</v>
      </c>
      <c r="CT46" s="42">
        <v>13.113613101330603</v>
      </c>
      <c r="CU46" s="42">
        <v>55256</v>
      </c>
      <c r="CW46" s="14">
        <v>39142</v>
      </c>
      <c r="CX46" s="15">
        <v>221000</v>
      </c>
      <c r="CY46" s="15"/>
      <c r="CZ46" s="13"/>
      <c r="DA46" s="13"/>
      <c r="DB46" s="39">
        <v>39142</v>
      </c>
      <c r="DC46" s="40">
        <v>881470</v>
      </c>
      <c r="DD46" s="40">
        <v>243030</v>
      </c>
      <c r="DE46" s="2"/>
      <c r="DF46" s="39">
        <v>39142</v>
      </c>
      <c r="DG46" s="40"/>
      <c r="DH46" s="40">
        <v>127</v>
      </c>
      <c r="DI46" s="40">
        <v>59.887107267589244</v>
      </c>
      <c r="DJ46" s="40">
        <v>6.7226890756302504</v>
      </c>
      <c r="DK46" s="2"/>
      <c r="DL46" s="99">
        <f t="shared" si="23"/>
        <v>638440</v>
      </c>
      <c r="DM46" s="100">
        <f t="shared" si="24"/>
        <v>10660.725306822795</v>
      </c>
      <c r="DN46" s="101">
        <f t="shared" si="28"/>
        <v>26.564110697010545</v>
      </c>
      <c r="DO46" s="101">
        <f t="shared" si="28"/>
        <v>18.59156829089963</v>
      </c>
      <c r="DQ46" s="9">
        <v>39142</v>
      </c>
      <c r="DR46" s="42">
        <v>11.256811694490093</v>
      </c>
      <c r="DS46" s="42">
        <v>19.719156070979452</v>
      </c>
      <c r="DT46" s="42"/>
      <c r="DU46" s="42"/>
      <c r="DV46" s="42">
        <v>12862.4</v>
      </c>
      <c r="DW46" s="42">
        <v>17136.599999999999</v>
      </c>
      <c r="DX46" s="42">
        <v>-4274.2</v>
      </c>
      <c r="DY46" s="42"/>
      <c r="DZ46" s="42"/>
      <c r="EA46" s="42">
        <v>4888.5</v>
      </c>
      <c r="EB46" s="42">
        <v>12248</v>
      </c>
      <c r="EC46" s="42"/>
      <c r="ED46" s="42"/>
      <c r="EE46" s="42"/>
      <c r="EF46" s="42"/>
      <c r="EG46" s="42"/>
      <c r="EH46" s="9">
        <v>41518</v>
      </c>
      <c r="EI46" s="42">
        <v>21938972.053923201</v>
      </c>
      <c r="EJ46" s="10">
        <v>13664412.1643943</v>
      </c>
      <c r="EK46" s="10"/>
      <c r="EL46" s="10">
        <v>13664412.1643943</v>
      </c>
      <c r="EM46" s="10">
        <v>21938972.053923201</v>
      </c>
      <c r="EN46" s="10">
        <v>7.1286610639014825</v>
      </c>
      <c r="ER46" s="9">
        <v>41518</v>
      </c>
      <c r="ES46" s="42">
        <v>23570788.660974</v>
      </c>
      <c r="ET46" s="10">
        <v>14543464.9555963</v>
      </c>
      <c r="EU46" s="10"/>
      <c r="EV46" s="10">
        <v>14543464.9555963</v>
      </c>
      <c r="EW46" s="10">
        <v>23570788.660974</v>
      </c>
      <c r="EX46" s="10">
        <v>7.3377487488208892</v>
      </c>
    </row>
    <row r="47" spans="1:154" x14ac:dyDescent="0.3">
      <c r="A47" s="9">
        <v>39173</v>
      </c>
      <c r="B47" s="82">
        <f t="shared" si="5"/>
        <v>3.1037827352085272</v>
      </c>
      <c r="C47" s="82">
        <f t="shared" si="6"/>
        <v>21.565059144676983</v>
      </c>
      <c r="D47" s="82">
        <f t="shared" si="7"/>
        <v>8.7076076993583786</v>
      </c>
      <c r="E47" s="93">
        <f t="shared" si="8"/>
        <v>17.830882352941167</v>
      </c>
      <c r="F47" s="93">
        <f t="shared" si="9"/>
        <v>9.8594223206617553</v>
      </c>
      <c r="G47" s="93">
        <f t="shared" si="10"/>
        <v>5.3679250606624906</v>
      </c>
      <c r="H47" s="93">
        <f t="shared" si="11"/>
        <v>-6.3737788541834606</v>
      </c>
      <c r="I47" s="4">
        <f t="shared" si="25"/>
        <v>25.035144444717773</v>
      </c>
      <c r="J47" s="4">
        <f t="shared" si="12"/>
        <v>13.370287961501642</v>
      </c>
      <c r="K47" s="4">
        <f t="shared" si="13"/>
        <v>9.6121204501163007</v>
      </c>
      <c r="L47" s="4"/>
      <c r="M47" s="4">
        <f t="shared" si="26"/>
        <v>2.44896111538635</v>
      </c>
      <c r="N47" s="4">
        <f t="shared" si="14"/>
        <v>31.325217391304339</v>
      </c>
      <c r="O47" s="4">
        <f t="shared" si="15"/>
        <v>42.137800301752478</v>
      </c>
      <c r="P47" s="4"/>
      <c r="Q47" s="4"/>
      <c r="T47" s="81">
        <f t="shared" si="16"/>
        <v>3.1037827352085272</v>
      </c>
      <c r="U47" s="81">
        <f t="shared" si="17"/>
        <v>21.565059144676983</v>
      </c>
      <c r="V47" s="81">
        <f t="shared" si="18"/>
        <v>8.7076076993583786</v>
      </c>
      <c r="W47" s="81">
        <f t="shared" si="19"/>
        <v>17.883848951833023</v>
      </c>
      <c r="Y47" s="108">
        <f t="shared" si="20"/>
        <v>0</v>
      </c>
      <c r="Z47" s="108">
        <f t="shared" si="21"/>
        <v>0</v>
      </c>
      <c r="AF47" s="9">
        <v>39173</v>
      </c>
      <c r="AG47" s="42"/>
      <c r="AH47" s="10">
        <v>128.19999999999999</v>
      </c>
      <c r="AI47" s="10">
        <v>258.3</v>
      </c>
      <c r="AJ47" s="10">
        <v>128.19999999999999</v>
      </c>
      <c r="AK47" s="10">
        <v>80.474586778853805</v>
      </c>
      <c r="AL47" s="10">
        <v>17.830882352941167</v>
      </c>
      <c r="AO47" s="9">
        <v>39173</v>
      </c>
      <c r="AP47" s="10">
        <v>3.1037827352085272</v>
      </c>
      <c r="AQ47" s="10">
        <v>21.565059144676983</v>
      </c>
      <c r="AR47" s="10">
        <v>8.7076076993583786</v>
      </c>
      <c r="AS47" s="10">
        <v>80.209371402518613</v>
      </c>
      <c r="AT47" s="10">
        <v>80.792405977042165</v>
      </c>
      <c r="AU47" s="10">
        <v>82.394897848952468</v>
      </c>
      <c r="AV47" s="42"/>
      <c r="AW47" s="42"/>
      <c r="AX47" s="42"/>
      <c r="AY47" s="10">
        <v>106.3</v>
      </c>
      <c r="AZ47" s="10">
        <v>133.6</v>
      </c>
      <c r="BA47" s="10">
        <v>118.6</v>
      </c>
      <c r="BB47" s="10">
        <v>161.19999999999999</v>
      </c>
      <c r="BC47" s="10">
        <v>106.3</v>
      </c>
      <c r="BD47" s="10">
        <v>276.60000000000002</v>
      </c>
      <c r="BE47" s="10">
        <v>133.6</v>
      </c>
      <c r="BF47" s="10">
        <v>215.2</v>
      </c>
      <c r="BG47" s="10">
        <v>118.6</v>
      </c>
      <c r="BJ47" s="9">
        <v>39173</v>
      </c>
      <c r="BK47" s="42"/>
      <c r="BL47" s="42"/>
      <c r="BM47" s="42"/>
      <c r="BN47" s="42"/>
      <c r="BO47" s="42"/>
      <c r="BP47" s="42"/>
      <c r="BQ47" s="42"/>
      <c r="BR47" s="42"/>
      <c r="BS47" s="42"/>
      <c r="BT47" s="42"/>
      <c r="BV47" s="9">
        <v>39173</v>
      </c>
      <c r="BW47" s="42">
        <v>9.8594223206617553</v>
      </c>
      <c r="BX47" s="42">
        <v>5.3679250606624906</v>
      </c>
      <c r="BY47" s="42">
        <v>-6.3737788541834606</v>
      </c>
      <c r="BZ47" s="42">
        <v>121521</v>
      </c>
      <c r="CA47" s="42">
        <v>74689</v>
      </c>
      <c r="CB47" s="42">
        <v>516857</v>
      </c>
      <c r="CD47" s="9">
        <v>39173</v>
      </c>
      <c r="CE47" s="42">
        <v>20839520</v>
      </c>
      <c r="CF47" s="42">
        <v>25.035144444717773</v>
      </c>
      <c r="CH47" s="9">
        <v>39173</v>
      </c>
      <c r="CI47" s="42"/>
      <c r="CJ47" s="42">
        <v>128</v>
      </c>
      <c r="CK47" s="42">
        <v>60.35865929331829</v>
      </c>
      <c r="CL47" s="42">
        <v>6.6666666666666652</v>
      </c>
      <c r="CM47" s="93">
        <f t="shared" si="22"/>
        <v>345261.47936335852</v>
      </c>
      <c r="CN47" s="4">
        <f t="shared" si="27"/>
        <v>17.220447916922922</v>
      </c>
      <c r="CP47" s="9">
        <v>39173</v>
      </c>
      <c r="CQ47" s="42">
        <v>13.370287961501642</v>
      </c>
      <c r="CR47" s="42">
        <v>350550</v>
      </c>
      <c r="CS47" s="9">
        <v>39173</v>
      </c>
      <c r="CT47" s="42">
        <v>9.6121204501163007</v>
      </c>
      <c r="CU47" s="42">
        <v>34872</v>
      </c>
      <c r="CW47" s="14">
        <v>39173</v>
      </c>
      <c r="CX47" s="15">
        <v>210700</v>
      </c>
      <c r="CY47" s="15"/>
      <c r="CZ47" s="13"/>
      <c r="DA47" s="13"/>
      <c r="DB47" s="39">
        <v>39173</v>
      </c>
      <c r="DC47" s="40">
        <v>340810</v>
      </c>
      <c r="DD47" s="40">
        <v>114490</v>
      </c>
      <c r="DE47" s="2"/>
      <c r="DF47" s="39">
        <v>39173</v>
      </c>
      <c r="DG47" s="40"/>
      <c r="DH47" s="40">
        <v>128</v>
      </c>
      <c r="DI47" s="40">
        <v>60.35865929331829</v>
      </c>
      <c r="DJ47" s="40">
        <v>6.6666666666666652</v>
      </c>
      <c r="DK47" s="2"/>
      <c r="DL47" s="99">
        <f t="shared" si="23"/>
        <v>226320</v>
      </c>
      <c r="DM47" s="100">
        <f t="shared" si="24"/>
        <v>3749.5862673187912</v>
      </c>
      <c r="DN47" s="101">
        <f t="shared" si="28"/>
        <v>2.44896111538635</v>
      </c>
      <c r="DO47" s="101">
        <f t="shared" si="28"/>
        <v>-3.9540989543252913</v>
      </c>
      <c r="DQ47" s="9">
        <v>39173</v>
      </c>
      <c r="DR47" s="42">
        <v>31.325217391304339</v>
      </c>
      <c r="DS47" s="42">
        <v>42.137800301752478</v>
      </c>
      <c r="DT47" s="42"/>
      <c r="DU47" s="42"/>
      <c r="DV47" s="42">
        <v>11326.8</v>
      </c>
      <c r="DW47" s="42">
        <v>18370.599999999999</v>
      </c>
      <c r="DX47" s="42">
        <v>-7043.8</v>
      </c>
      <c r="DY47" s="42"/>
      <c r="DZ47" s="42"/>
      <c r="EA47" s="42">
        <v>5493.5</v>
      </c>
      <c r="EB47" s="42">
        <v>12877.1</v>
      </c>
      <c r="EC47" s="42"/>
      <c r="ED47" s="42"/>
      <c r="EE47" s="42"/>
      <c r="EF47" s="42"/>
      <c r="EG47" s="42"/>
      <c r="EH47" s="9">
        <v>41609</v>
      </c>
      <c r="EI47" s="42">
        <v>23149409.4676289</v>
      </c>
      <c r="EJ47" s="10">
        <v>14762124.2125569</v>
      </c>
      <c r="EK47" s="10"/>
      <c r="EL47" s="10">
        <v>14762124.2125569</v>
      </c>
      <c r="EM47" s="10">
        <v>23149409.4676289</v>
      </c>
      <c r="EN47" s="10">
        <v>6.310492177738074</v>
      </c>
      <c r="ER47" s="9">
        <v>41609</v>
      </c>
      <c r="ES47" s="42">
        <v>24979973.426934902</v>
      </c>
      <c r="ET47" s="10">
        <v>15926372.1028945</v>
      </c>
      <c r="EU47" s="10"/>
      <c r="EV47" s="10">
        <v>15926372.1028945</v>
      </c>
      <c r="EW47" s="10">
        <v>24979973.426934902</v>
      </c>
      <c r="EX47" s="10">
        <v>6.5349826132897322</v>
      </c>
    </row>
    <row r="48" spans="1:154" x14ac:dyDescent="0.3">
      <c r="A48" s="9">
        <v>39203</v>
      </c>
      <c r="B48" s="82">
        <f t="shared" si="5"/>
        <v>3.004694835680743</v>
      </c>
      <c r="C48" s="82">
        <f t="shared" si="6"/>
        <v>23.347639484978529</v>
      </c>
      <c r="D48" s="82">
        <f t="shared" si="7"/>
        <v>9.3227792436235752</v>
      </c>
      <c r="E48" s="93">
        <f t="shared" si="8"/>
        <v>19.250871080139383</v>
      </c>
      <c r="F48" s="93">
        <f t="shared" si="9"/>
        <v>7.9231351760696702</v>
      </c>
      <c r="G48" s="93">
        <f t="shared" si="10"/>
        <v>21.125462435515047</v>
      </c>
      <c r="H48" s="93">
        <f t="shared" si="11"/>
        <v>-12.654052439515343</v>
      </c>
      <c r="I48" s="4">
        <f t="shared" si="25"/>
        <v>24.205004290979147</v>
      </c>
      <c r="J48" s="4">
        <f t="shared" si="12"/>
        <v>8.6307096247960846</v>
      </c>
      <c r="K48" s="4">
        <f t="shared" si="13"/>
        <v>2.7366680446465481</v>
      </c>
      <c r="L48" s="4"/>
      <c r="M48" s="4">
        <f t="shared" si="26"/>
        <v>-13.254649499284687</v>
      </c>
      <c r="N48" s="4">
        <f t="shared" si="14"/>
        <v>23.205436363096826</v>
      </c>
      <c r="O48" s="4">
        <f t="shared" si="15"/>
        <v>40.007281874751754</v>
      </c>
      <c r="P48" s="4"/>
      <c r="Q48" s="4"/>
      <c r="T48" s="81">
        <f t="shared" si="16"/>
        <v>3.004694835680743</v>
      </c>
      <c r="U48" s="81">
        <f t="shared" si="17"/>
        <v>23.347639484978529</v>
      </c>
      <c r="V48" s="81">
        <f t="shared" si="18"/>
        <v>9.3227792436235752</v>
      </c>
      <c r="W48" s="81">
        <f t="shared" si="19"/>
        <v>19.302660362983566</v>
      </c>
      <c r="Y48" s="108">
        <f t="shared" si="20"/>
        <v>0</v>
      </c>
      <c r="Z48" s="108">
        <f t="shared" si="21"/>
        <v>0</v>
      </c>
      <c r="AF48" s="9">
        <v>39203</v>
      </c>
      <c r="AG48" s="42"/>
      <c r="AH48" s="10">
        <v>136.9</v>
      </c>
      <c r="AI48" s="10">
        <v>272</v>
      </c>
      <c r="AJ48" s="10">
        <v>136.9</v>
      </c>
      <c r="AK48" s="10">
        <v>85.935810686623142</v>
      </c>
      <c r="AL48" s="10">
        <v>19.250871080139383</v>
      </c>
      <c r="AO48" s="9">
        <v>39203</v>
      </c>
      <c r="AP48" s="10">
        <v>3.004694835680743</v>
      </c>
      <c r="AQ48" s="10">
        <v>23.347639484978529</v>
      </c>
      <c r="AR48" s="10">
        <v>9.3227792436235752</v>
      </c>
      <c r="AS48" s="10">
        <v>82.774863996766626</v>
      </c>
      <c r="AT48" s="10">
        <v>86.900215111534109</v>
      </c>
      <c r="AU48" s="10">
        <v>86.354854996836366</v>
      </c>
      <c r="AV48" s="42"/>
      <c r="AW48" s="42"/>
      <c r="AX48" s="42"/>
      <c r="AY48" s="10">
        <v>109.7</v>
      </c>
      <c r="AZ48" s="10">
        <v>143.69999999999999</v>
      </c>
      <c r="BA48" s="10">
        <v>124.3</v>
      </c>
      <c r="BB48" s="10">
        <v>168.1</v>
      </c>
      <c r="BC48" s="10">
        <v>109.7</v>
      </c>
      <c r="BD48" s="10">
        <v>291.7</v>
      </c>
      <c r="BE48" s="10">
        <v>143.69999999999999</v>
      </c>
      <c r="BF48" s="10">
        <v>225.6</v>
      </c>
      <c r="BG48" s="10">
        <v>124.3</v>
      </c>
      <c r="BJ48" s="9">
        <v>39203</v>
      </c>
      <c r="BK48" s="42"/>
      <c r="BL48" s="42"/>
      <c r="BM48" s="42"/>
      <c r="BN48" s="42"/>
      <c r="BO48" s="42"/>
      <c r="BP48" s="42"/>
      <c r="BQ48" s="42"/>
      <c r="BR48" s="42"/>
      <c r="BS48" s="42"/>
      <c r="BT48" s="42"/>
      <c r="BV48" s="9">
        <v>39203</v>
      </c>
      <c r="BW48" s="42">
        <v>7.9231351760696702</v>
      </c>
      <c r="BX48" s="42">
        <v>21.125462435515047</v>
      </c>
      <c r="BY48" s="42">
        <v>-12.654052439515343</v>
      </c>
      <c r="BZ48" s="42">
        <v>136812</v>
      </c>
      <c r="CA48" s="42">
        <v>94622</v>
      </c>
      <c r="CB48" s="42">
        <v>538072</v>
      </c>
      <c r="CD48" s="9">
        <v>39203</v>
      </c>
      <c r="CE48" s="42">
        <v>20797420</v>
      </c>
      <c r="CF48" s="42">
        <v>24.205004290979147</v>
      </c>
      <c r="CH48" s="9">
        <v>39203</v>
      </c>
      <c r="CI48" s="42"/>
      <c r="CJ48" s="42">
        <v>129</v>
      </c>
      <c r="CK48" s="42">
        <v>60.830211319047336</v>
      </c>
      <c r="CL48" s="42">
        <v>6.6115702479338827</v>
      </c>
      <c r="CM48" s="93">
        <f t="shared" si="22"/>
        <v>341892.9434737612</v>
      </c>
      <c r="CN48" s="4">
        <f t="shared" si="27"/>
        <v>16.502368365957199</v>
      </c>
      <c r="CP48" s="9">
        <v>39203</v>
      </c>
      <c r="CQ48" s="42">
        <v>8.6307096247960846</v>
      </c>
      <c r="CR48" s="42">
        <v>277017</v>
      </c>
      <c r="CS48" s="9">
        <v>39203</v>
      </c>
      <c r="CT48" s="42">
        <v>2.7366680446465481</v>
      </c>
      <c r="CU48" s="42">
        <v>37278</v>
      </c>
      <c r="CW48" s="14">
        <v>39203</v>
      </c>
      <c r="CX48" s="15">
        <v>709810</v>
      </c>
      <c r="CY48" s="15"/>
      <c r="CZ48" s="13"/>
      <c r="DA48" s="13"/>
      <c r="DB48" s="39">
        <v>39203</v>
      </c>
      <c r="DC48" s="40">
        <v>511530</v>
      </c>
      <c r="DD48" s="40">
        <v>147720</v>
      </c>
      <c r="DE48" s="2"/>
      <c r="DF48" s="39">
        <v>39203</v>
      </c>
      <c r="DG48" s="40"/>
      <c r="DH48" s="40">
        <v>129</v>
      </c>
      <c r="DI48" s="40">
        <v>60.830211319047336</v>
      </c>
      <c r="DJ48" s="40">
        <v>6.6115702479338827</v>
      </c>
      <c r="DK48" s="2"/>
      <c r="DL48" s="99">
        <f t="shared" si="23"/>
        <v>363810</v>
      </c>
      <c r="DM48" s="100">
        <f t="shared" si="24"/>
        <v>5980.7452926944334</v>
      </c>
      <c r="DN48" s="101">
        <f t="shared" si="28"/>
        <v>-13.254649499284687</v>
      </c>
      <c r="DO48" s="101">
        <f t="shared" si="28"/>
        <v>-18.634206119484098</v>
      </c>
      <c r="DQ48" s="9">
        <v>39203</v>
      </c>
      <c r="DR48" s="42">
        <v>23.205436363096826</v>
      </c>
      <c r="DS48" s="42">
        <v>40.007281874751754</v>
      </c>
      <c r="DT48" s="42"/>
      <c r="DU48" s="42"/>
      <c r="DV48" s="42">
        <v>12455.7</v>
      </c>
      <c r="DW48" s="42">
        <v>21149.5</v>
      </c>
      <c r="DX48" s="42">
        <v>-8693.7999999999993</v>
      </c>
      <c r="DY48" s="42"/>
      <c r="DZ48" s="42"/>
      <c r="EA48" s="42">
        <v>5612.9</v>
      </c>
      <c r="EB48" s="42">
        <v>15536.6</v>
      </c>
      <c r="EC48" s="42"/>
      <c r="ED48" s="42"/>
      <c r="EE48" s="42"/>
      <c r="EF48" s="42"/>
      <c r="EG48" s="42"/>
      <c r="EH48" s="9">
        <v>41699</v>
      </c>
      <c r="EI48" s="42">
        <v>23485791.932039302</v>
      </c>
      <c r="EJ48" s="10">
        <v>15383799.0805593</v>
      </c>
      <c r="EK48" s="10"/>
      <c r="EL48" s="10">
        <v>15383799.0805593</v>
      </c>
      <c r="EM48" s="10">
        <v>23485791.932039302</v>
      </c>
      <c r="EN48" s="10">
        <v>4.55551063875573</v>
      </c>
      <c r="ER48" s="9">
        <v>41699</v>
      </c>
      <c r="ES48" s="42">
        <v>25988955.613917399</v>
      </c>
      <c r="ET48" s="10">
        <v>17166184.5945701</v>
      </c>
      <c r="EU48" s="10"/>
      <c r="EV48" s="10">
        <v>17166184.5945701</v>
      </c>
      <c r="EW48" s="10">
        <v>25988955.613917399</v>
      </c>
      <c r="EX48" s="10">
        <v>5.3428990705224617</v>
      </c>
    </row>
    <row r="49" spans="1:154" x14ac:dyDescent="0.3">
      <c r="A49" s="9">
        <v>39234</v>
      </c>
      <c r="B49" s="82">
        <f t="shared" si="5"/>
        <v>1.1684518013631884</v>
      </c>
      <c r="C49" s="82">
        <f t="shared" si="6"/>
        <v>24.338172502134917</v>
      </c>
      <c r="D49" s="82">
        <f t="shared" si="7"/>
        <v>6.7765567765567631</v>
      </c>
      <c r="E49" s="93">
        <f t="shared" si="8"/>
        <v>19.70227670753064</v>
      </c>
      <c r="F49" s="93">
        <f t="shared" si="9"/>
        <v>12.798278891790249</v>
      </c>
      <c r="G49" s="93">
        <f t="shared" si="10"/>
        <v>13.244394050878739</v>
      </c>
      <c r="H49" s="93">
        <f t="shared" si="11"/>
        <v>-12.929006043141605</v>
      </c>
      <c r="I49" s="4">
        <f t="shared" si="25"/>
        <v>23.127765210493845</v>
      </c>
      <c r="J49" s="4">
        <f t="shared" si="12"/>
        <v>11.493336207206237</v>
      </c>
      <c r="K49" s="4">
        <f t="shared" si="13"/>
        <v>7.2440530950190567</v>
      </c>
      <c r="L49" s="4"/>
      <c r="M49" s="4">
        <f t="shared" si="26"/>
        <v>35.27471780225757</v>
      </c>
      <c r="N49" s="4">
        <f t="shared" si="14"/>
        <v>16.13243761996161</v>
      </c>
      <c r="O49" s="4">
        <f t="shared" si="15"/>
        <v>38.999034728925494</v>
      </c>
      <c r="P49" s="4"/>
      <c r="Q49" s="4"/>
      <c r="T49" s="81">
        <f t="shared" si="16"/>
        <v>1.1684518013631884</v>
      </c>
      <c r="U49" s="81">
        <f t="shared" si="17"/>
        <v>24.338172502134917</v>
      </c>
      <c r="V49" s="81">
        <f t="shared" si="18"/>
        <v>6.7765567765567631</v>
      </c>
      <c r="W49" s="81">
        <f t="shared" si="19"/>
        <v>19.604176148466607</v>
      </c>
      <c r="Y49" s="108">
        <f t="shared" si="20"/>
        <v>0</v>
      </c>
      <c r="Z49" s="108">
        <f t="shared" si="21"/>
        <v>0</v>
      </c>
      <c r="AF49" s="9">
        <v>39234</v>
      </c>
      <c r="AG49" s="42"/>
      <c r="AH49" s="10">
        <v>136.69999999999999</v>
      </c>
      <c r="AI49" s="10">
        <v>262.10000000000002</v>
      </c>
      <c r="AJ49" s="10">
        <v>136.69999999999999</v>
      </c>
      <c r="AK49" s="10">
        <v>85.810265309433035</v>
      </c>
      <c r="AL49" s="10">
        <v>19.70227670753064</v>
      </c>
      <c r="AO49" s="9">
        <v>39234</v>
      </c>
      <c r="AP49" s="10">
        <v>1.1684518013631884</v>
      </c>
      <c r="AQ49" s="10">
        <v>24.338172502134917</v>
      </c>
      <c r="AR49" s="10">
        <v>6.7765567765567631</v>
      </c>
      <c r="AS49" s="10">
        <v>78.398435453637674</v>
      </c>
      <c r="AT49" s="10">
        <v>88.049208909111812</v>
      </c>
      <c r="AU49" s="10">
        <v>81.005439200572155</v>
      </c>
      <c r="AV49" s="42"/>
      <c r="AW49" s="42"/>
      <c r="AX49" s="42"/>
      <c r="AY49" s="10">
        <v>103.9</v>
      </c>
      <c r="AZ49" s="10">
        <v>145.6</v>
      </c>
      <c r="BA49" s="10">
        <v>116.6</v>
      </c>
      <c r="BB49" s="10">
        <v>158.6</v>
      </c>
      <c r="BC49" s="10">
        <v>103.9</v>
      </c>
      <c r="BD49" s="10">
        <v>282.2</v>
      </c>
      <c r="BE49" s="10">
        <v>145.6</v>
      </c>
      <c r="BF49" s="10">
        <v>211.7</v>
      </c>
      <c r="BG49" s="10">
        <v>116.6</v>
      </c>
      <c r="BJ49" s="9">
        <v>39234</v>
      </c>
      <c r="BK49" s="42"/>
      <c r="BL49" s="42"/>
      <c r="BM49" s="42"/>
      <c r="BN49" s="42"/>
      <c r="BO49" s="42"/>
      <c r="BP49" s="42"/>
      <c r="BQ49" s="42"/>
      <c r="BR49" s="42"/>
      <c r="BS49" s="42"/>
      <c r="BT49" s="42"/>
      <c r="BV49" s="9">
        <v>39234</v>
      </c>
      <c r="BW49" s="42">
        <v>12.798278891790249</v>
      </c>
      <c r="BX49" s="42">
        <v>13.244394050878739</v>
      </c>
      <c r="BY49" s="42">
        <v>-12.929006043141605</v>
      </c>
      <c r="BZ49" s="42">
        <v>137368</v>
      </c>
      <c r="CA49" s="42">
        <v>93883</v>
      </c>
      <c r="CB49" s="42">
        <v>504000</v>
      </c>
      <c r="CD49" s="9">
        <v>39234</v>
      </c>
      <c r="CE49" s="42">
        <v>20955730</v>
      </c>
      <c r="CF49" s="42">
        <v>23.127765210493845</v>
      </c>
      <c r="CH49" s="9">
        <v>39234</v>
      </c>
      <c r="CI49" s="42"/>
      <c r="CJ49" s="42">
        <v>130</v>
      </c>
      <c r="CK49" s="42">
        <v>61.30176334477639</v>
      </c>
      <c r="CL49" s="42">
        <v>5.6910569105691096</v>
      </c>
      <c r="CM49" s="93">
        <f t="shared" si="22"/>
        <v>341845.46832918579</v>
      </c>
      <c r="CN49" s="4">
        <f t="shared" si="27"/>
        <v>16.497808622236487</v>
      </c>
      <c r="CP49" s="9">
        <v>39234</v>
      </c>
      <c r="CQ49" s="42">
        <v>11.493336207206237</v>
      </c>
      <c r="CR49" s="42">
        <v>310364</v>
      </c>
      <c r="CS49" s="9">
        <v>39234</v>
      </c>
      <c r="CT49" s="42">
        <v>7.2440530950190567</v>
      </c>
      <c r="CU49" s="42">
        <v>40801</v>
      </c>
      <c r="CW49" s="14">
        <v>39234</v>
      </c>
      <c r="CX49" s="15">
        <v>923520</v>
      </c>
      <c r="CY49" s="15"/>
      <c r="CZ49" s="13"/>
      <c r="DA49" s="13"/>
      <c r="DB49" s="39">
        <v>39234</v>
      </c>
      <c r="DC49" s="40">
        <v>478400</v>
      </c>
      <c r="DD49" s="40">
        <v>80530</v>
      </c>
      <c r="DE49" s="2"/>
      <c r="DF49" s="39">
        <v>39234</v>
      </c>
      <c r="DG49" s="40"/>
      <c r="DH49" s="40">
        <v>130</v>
      </c>
      <c r="DI49" s="40">
        <v>61.30176334477639</v>
      </c>
      <c r="DJ49" s="40">
        <v>5.6910569105691096</v>
      </c>
      <c r="DK49" s="2"/>
      <c r="DL49" s="99">
        <f t="shared" si="23"/>
        <v>397870</v>
      </c>
      <c r="DM49" s="100">
        <f t="shared" si="24"/>
        <v>6490.3516357642111</v>
      </c>
      <c r="DN49" s="101">
        <f t="shared" si="28"/>
        <v>35.27471780225757</v>
      </c>
      <c r="DO49" s="101">
        <f t="shared" si="28"/>
        <v>27.990694535982151</v>
      </c>
      <c r="DQ49" s="9">
        <v>39234</v>
      </c>
      <c r="DR49" s="42">
        <v>16.13243761996161</v>
      </c>
      <c r="DS49" s="42">
        <v>38.999034728925494</v>
      </c>
      <c r="DT49" s="42"/>
      <c r="DU49" s="42"/>
      <c r="DV49" s="42">
        <v>12101</v>
      </c>
      <c r="DW49" s="42">
        <v>20016</v>
      </c>
      <c r="DX49" s="42">
        <v>-7915</v>
      </c>
      <c r="DY49" s="42"/>
      <c r="DZ49" s="42"/>
      <c r="EA49" s="42">
        <v>5889.9</v>
      </c>
      <c r="EB49" s="42">
        <v>14126</v>
      </c>
      <c r="EC49" s="42"/>
      <c r="ED49" s="42"/>
      <c r="EE49" s="42"/>
      <c r="EF49" s="42"/>
      <c r="EG49" s="42"/>
      <c r="EH49" s="9">
        <v>41791</v>
      </c>
      <c r="EI49" s="42">
        <v>23771538.490410302</v>
      </c>
      <c r="EJ49" s="10">
        <v>14384880.425665</v>
      </c>
      <c r="EK49" s="10"/>
      <c r="EL49" s="10">
        <v>14384880.425665</v>
      </c>
      <c r="EM49" s="10">
        <v>23771538.490410302</v>
      </c>
      <c r="EN49" s="10">
        <v>7.7473466640118422</v>
      </c>
      <c r="ER49" s="9">
        <v>41791</v>
      </c>
      <c r="ES49" s="42">
        <v>25357505.874271099</v>
      </c>
      <c r="ET49" s="10">
        <v>15160245.6717238</v>
      </c>
      <c r="EU49" s="10"/>
      <c r="EV49" s="10">
        <v>15160245.6717238</v>
      </c>
      <c r="EW49" s="10">
        <v>25357505.874271099</v>
      </c>
      <c r="EX49" s="10">
        <v>8.0239630187076827</v>
      </c>
    </row>
    <row r="50" spans="1:154" x14ac:dyDescent="0.3">
      <c r="A50" s="9">
        <v>39264</v>
      </c>
      <c r="B50" s="82">
        <f t="shared" si="5"/>
        <v>2.7888446215139249</v>
      </c>
      <c r="C50" s="82">
        <f t="shared" si="6"/>
        <v>19.293924466338268</v>
      </c>
      <c r="D50" s="82">
        <f t="shared" si="7"/>
        <v>7.4909747292418727</v>
      </c>
      <c r="E50" s="93">
        <f t="shared" si="8"/>
        <v>16.156462585034024</v>
      </c>
      <c r="F50" s="93">
        <f t="shared" si="9"/>
        <v>13.790497938897332</v>
      </c>
      <c r="G50" s="93">
        <f t="shared" si="10"/>
        <v>11.953507946724761</v>
      </c>
      <c r="H50" s="93">
        <f t="shared" si="11"/>
        <v>-12.777728661381744</v>
      </c>
      <c r="I50" s="4">
        <f t="shared" si="25"/>
        <v>22.36646378786654</v>
      </c>
      <c r="J50" s="4">
        <f t="shared" si="12"/>
        <v>18.537820307590149</v>
      </c>
      <c r="K50" s="4">
        <f t="shared" si="13"/>
        <v>2.5479437170641601</v>
      </c>
      <c r="L50" s="4"/>
      <c r="M50" s="4">
        <f t="shared" si="26"/>
        <v>36.6248574686431</v>
      </c>
      <c r="N50" s="4">
        <f t="shared" si="14"/>
        <v>18.048886331261016</v>
      </c>
      <c r="O50" s="4">
        <f t="shared" si="15"/>
        <v>40.994568046231663</v>
      </c>
      <c r="P50" s="4"/>
      <c r="Q50" s="4"/>
      <c r="T50" s="81">
        <f t="shared" si="16"/>
        <v>2.7888446215139249</v>
      </c>
      <c r="U50" s="81">
        <f t="shared" si="17"/>
        <v>19.293924466338268</v>
      </c>
      <c r="V50" s="81">
        <f t="shared" si="18"/>
        <v>7.4909747292418727</v>
      </c>
      <c r="W50" s="81">
        <f t="shared" si="19"/>
        <v>15.978168654808192</v>
      </c>
      <c r="Y50" s="108">
        <f t="shared" si="20"/>
        <v>0</v>
      </c>
      <c r="Z50" s="108">
        <f t="shared" si="21"/>
        <v>0</v>
      </c>
      <c r="AF50" s="9">
        <v>39264</v>
      </c>
      <c r="AG50" s="42"/>
      <c r="AH50" s="10">
        <v>136.6</v>
      </c>
      <c r="AI50" s="10">
        <v>262.5</v>
      </c>
      <c r="AJ50" s="10">
        <v>136.6</v>
      </c>
      <c r="AK50" s="10">
        <v>85.747492620837988</v>
      </c>
      <c r="AL50" s="10">
        <v>16.156462585034024</v>
      </c>
      <c r="AO50" s="9">
        <v>39264</v>
      </c>
      <c r="AP50" s="10">
        <v>2.7888446215139249</v>
      </c>
      <c r="AQ50" s="10">
        <v>19.293924466338268</v>
      </c>
      <c r="AR50" s="10">
        <v>7.4909747292418727</v>
      </c>
      <c r="AS50" s="10">
        <v>77.870245801880728</v>
      </c>
      <c r="AT50" s="10">
        <v>87.867788835810089</v>
      </c>
      <c r="AU50" s="10">
        <v>82.742262511047542</v>
      </c>
      <c r="AV50" s="42"/>
      <c r="AW50" s="42"/>
      <c r="AX50" s="42"/>
      <c r="AY50" s="10">
        <v>103.2</v>
      </c>
      <c r="AZ50" s="10">
        <v>145.30000000000001</v>
      </c>
      <c r="BA50" s="10">
        <v>119.1</v>
      </c>
      <c r="BB50" s="10">
        <v>157</v>
      </c>
      <c r="BC50" s="10">
        <v>103.2</v>
      </c>
      <c r="BD50" s="10">
        <v>282.3</v>
      </c>
      <c r="BE50" s="10">
        <v>145.30000000000001</v>
      </c>
      <c r="BF50" s="10">
        <v>216.2</v>
      </c>
      <c r="BG50" s="10">
        <v>119.1</v>
      </c>
      <c r="BJ50" s="9">
        <v>39264</v>
      </c>
      <c r="BK50" s="42"/>
      <c r="BL50" s="42"/>
      <c r="BM50" s="42"/>
      <c r="BN50" s="42"/>
      <c r="BO50" s="42"/>
      <c r="BP50" s="42"/>
      <c r="BQ50" s="42"/>
      <c r="BR50" s="42"/>
      <c r="BS50" s="42"/>
      <c r="BT50" s="42"/>
      <c r="BV50" s="9">
        <v>39264</v>
      </c>
      <c r="BW50" s="42">
        <v>13.790497938897332</v>
      </c>
      <c r="BX50" s="42">
        <v>11.953507946724761</v>
      </c>
      <c r="BY50" s="42">
        <v>-12.777728661381744</v>
      </c>
      <c r="BZ50" s="42">
        <v>135537</v>
      </c>
      <c r="CA50" s="42">
        <v>90445</v>
      </c>
      <c r="CB50" s="42">
        <v>443957</v>
      </c>
      <c r="CD50" s="9">
        <v>39264</v>
      </c>
      <c r="CE50" s="42">
        <v>21190690</v>
      </c>
      <c r="CF50" s="42">
        <v>22.36646378786654</v>
      </c>
      <c r="CH50" s="9">
        <v>39264</v>
      </c>
      <c r="CI50" s="42"/>
      <c r="CJ50" s="42">
        <v>132</v>
      </c>
      <c r="CK50" s="42">
        <v>62.24486739623449</v>
      </c>
      <c r="CL50" s="42">
        <v>6.4516129032258185</v>
      </c>
      <c r="CM50" s="93">
        <f t="shared" si="22"/>
        <v>340440.76060288842</v>
      </c>
      <c r="CN50" s="4">
        <f t="shared" si="27"/>
        <v>14.95031446738977</v>
      </c>
      <c r="CP50" s="9">
        <v>39264</v>
      </c>
      <c r="CQ50" s="42">
        <v>18.537820307590149</v>
      </c>
      <c r="CR50" s="42">
        <v>399866</v>
      </c>
      <c r="CS50" s="9">
        <v>39264</v>
      </c>
      <c r="CT50" s="42">
        <v>2.5479437170641601</v>
      </c>
      <c r="CU50" s="42">
        <v>37752</v>
      </c>
      <c r="CW50" s="14">
        <v>39264</v>
      </c>
      <c r="CX50" s="15">
        <v>528670</v>
      </c>
      <c r="CY50" s="15"/>
      <c r="CZ50" s="13"/>
      <c r="DA50" s="13"/>
      <c r="DB50" s="39">
        <v>39264</v>
      </c>
      <c r="DC50" s="40">
        <v>446170</v>
      </c>
      <c r="DD50" s="40">
        <v>146620</v>
      </c>
      <c r="DE50" s="2"/>
      <c r="DF50" s="39">
        <v>39264</v>
      </c>
      <c r="DG50" s="40"/>
      <c r="DH50" s="40">
        <v>132</v>
      </c>
      <c r="DI50" s="40">
        <v>62.24486739623449</v>
      </c>
      <c r="DJ50" s="40">
        <v>6.4516129032258185</v>
      </c>
      <c r="DK50" s="2"/>
      <c r="DL50" s="99">
        <f t="shared" si="23"/>
        <v>299550</v>
      </c>
      <c r="DM50" s="100">
        <f t="shared" si="24"/>
        <v>4812.4449859157594</v>
      </c>
      <c r="DN50" s="101">
        <f t="shared" si="28"/>
        <v>36.6248574686431</v>
      </c>
      <c r="DO50" s="101">
        <f t="shared" si="28"/>
        <v>28.344563076604111</v>
      </c>
      <c r="DQ50" s="9">
        <v>39264</v>
      </c>
      <c r="DR50" s="42">
        <v>18.048886331261016</v>
      </c>
      <c r="DS50" s="42">
        <v>40.994568046231663</v>
      </c>
      <c r="DT50" s="42"/>
      <c r="DU50" s="42"/>
      <c r="DV50" s="42">
        <v>12513.3</v>
      </c>
      <c r="DW50" s="42">
        <v>21128.6</v>
      </c>
      <c r="DX50" s="42">
        <v>-8615.2999999999993</v>
      </c>
      <c r="DY50" s="42"/>
      <c r="DZ50" s="42"/>
      <c r="EA50" s="42">
        <v>5600</v>
      </c>
      <c r="EB50" s="42">
        <v>15528.6</v>
      </c>
      <c r="EC50" s="42"/>
      <c r="ED50" s="42"/>
      <c r="EE50" s="42"/>
      <c r="EF50" s="42"/>
      <c r="EG50" s="42"/>
      <c r="EH50" s="9">
        <v>41883</v>
      </c>
      <c r="EI50" s="42">
        <v>23793558.151763301</v>
      </c>
      <c r="EJ50" s="10">
        <v>14392337.1711303</v>
      </c>
      <c r="EK50" s="10"/>
      <c r="EL50" s="10">
        <v>14392337.1711303</v>
      </c>
      <c r="EM50" s="10">
        <v>23793558.151763301</v>
      </c>
      <c r="EN50" s="10">
        <v>8.4533864817447419</v>
      </c>
      <c r="ER50" s="9">
        <v>41883</v>
      </c>
      <c r="ES50" s="42">
        <v>25622415.838251401</v>
      </c>
      <c r="ET50" s="10">
        <v>15421344.4879022</v>
      </c>
      <c r="EU50" s="10"/>
      <c r="EV50" s="10">
        <v>15421344.4879022</v>
      </c>
      <c r="EW50" s="10">
        <v>25622415.838251401</v>
      </c>
      <c r="EX50" s="10">
        <v>8.7041091699840596</v>
      </c>
    </row>
    <row r="51" spans="1:154" x14ac:dyDescent="0.3">
      <c r="A51" s="9">
        <v>39295</v>
      </c>
      <c r="B51" s="82">
        <f t="shared" si="5"/>
        <v>11.847826086956527</v>
      </c>
      <c r="C51" s="82">
        <f t="shared" si="6"/>
        <v>19.764507989907475</v>
      </c>
      <c r="D51" s="82">
        <f t="shared" si="7"/>
        <v>9.0990990990990888</v>
      </c>
      <c r="E51" s="93">
        <f t="shared" si="8"/>
        <v>17.760279965004386</v>
      </c>
      <c r="F51" s="93">
        <f t="shared" si="9"/>
        <v>15.725251246340113</v>
      </c>
      <c r="G51" s="93">
        <f t="shared" si="10"/>
        <v>24.504451593096359</v>
      </c>
      <c r="H51" s="93">
        <f t="shared" si="11"/>
        <v>-5.2233085073309757</v>
      </c>
      <c r="I51" s="4">
        <f t="shared" si="25"/>
        <v>22.744516065519232</v>
      </c>
      <c r="J51" s="4">
        <f t="shared" si="12"/>
        <v>17.759956896976547</v>
      </c>
      <c r="K51" s="4">
        <f t="shared" si="13"/>
        <v>4.5987193439801572</v>
      </c>
      <c r="L51" s="4"/>
      <c r="M51" s="4">
        <f t="shared" si="26"/>
        <v>32.382515903960595</v>
      </c>
      <c r="N51" s="4">
        <f t="shared" si="14"/>
        <v>17.374065648358794</v>
      </c>
      <c r="O51" s="4">
        <f t="shared" si="15"/>
        <v>32.878571381967419</v>
      </c>
      <c r="P51" s="4"/>
      <c r="Q51" s="4"/>
      <c r="T51" s="81">
        <f t="shared" si="16"/>
        <v>11.847826086956527</v>
      </c>
      <c r="U51" s="81">
        <f t="shared" si="17"/>
        <v>19.764507989907475</v>
      </c>
      <c r="V51" s="81">
        <f t="shared" si="18"/>
        <v>9.0990990990990888</v>
      </c>
      <c r="W51" s="81">
        <f t="shared" si="19"/>
        <v>17.774058100447959</v>
      </c>
      <c r="Y51" s="108">
        <f t="shared" si="20"/>
        <v>0</v>
      </c>
      <c r="Z51" s="108">
        <f t="shared" si="21"/>
        <v>0</v>
      </c>
      <c r="AF51" s="9">
        <v>39295</v>
      </c>
      <c r="AG51" s="42"/>
      <c r="AH51" s="10">
        <v>134.6</v>
      </c>
      <c r="AI51" s="10">
        <v>268.39999999999998</v>
      </c>
      <c r="AJ51" s="10">
        <v>134.6</v>
      </c>
      <c r="AK51" s="10">
        <v>84.492038848937</v>
      </c>
      <c r="AL51" s="10">
        <v>17.760279965004386</v>
      </c>
      <c r="AO51" s="9">
        <v>39295</v>
      </c>
      <c r="AP51" s="10">
        <v>11.847826086956527</v>
      </c>
      <c r="AQ51" s="10">
        <v>19.764507989907475</v>
      </c>
      <c r="AR51" s="10">
        <v>9.0990990990990888</v>
      </c>
      <c r="AS51" s="10">
        <v>77.643878808270614</v>
      </c>
      <c r="AT51" s="10">
        <v>86.11406146055991</v>
      </c>
      <c r="AU51" s="10">
        <v>84.131721159427855</v>
      </c>
      <c r="AV51" s="42"/>
      <c r="AW51" s="42"/>
      <c r="AX51" s="42"/>
      <c r="AY51" s="10">
        <v>102.9</v>
      </c>
      <c r="AZ51" s="10">
        <v>142.4</v>
      </c>
      <c r="BA51" s="10">
        <v>121.1</v>
      </c>
      <c r="BB51" s="10">
        <v>156</v>
      </c>
      <c r="BC51" s="10">
        <v>102.9</v>
      </c>
      <c r="BD51" s="10">
        <v>289.5</v>
      </c>
      <c r="BE51" s="10">
        <v>142.4</v>
      </c>
      <c r="BF51" s="10">
        <v>219.9</v>
      </c>
      <c r="BG51" s="10">
        <v>121.1</v>
      </c>
      <c r="BJ51" s="9">
        <v>39295</v>
      </c>
      <c r="BK51" s="42"/>
      <c r="BL51" s="42"/>
      <c r="BM51" s="42"/>
      <c r="BN51" s="42"/>
      <c r="BO51" s="42"/>
      <c r="BP51" s="42"/>
      <c r="BQ51" s="42"/>
      <c r="BR51" s="42"/>
      <c r="BS51" s="42"/>
      <c r="BT51" s="42"/>
      <c r="BV51" s="9">
        <v>39295</v>
      </c>
      <c r="BW51" s="42">
        <v>15.725251246340113</v>
      </c>
      <c r="BX51" s="42">
        <v>24.504451593096359</v>
      </c>
      <c r="BY51" s="42">
        <v>-5.2233085073309757</v>
      </c>
      <c r="BZ51" s="42">
        <v>146242</v>
      </c>
      <c r="CA51" s="42">
        <v>93275</v>
      </c>
      <c r="CB51" s="42">
        <v>490821</v>
      </c>
      <c r="CD51" s="9">
        <v>39295</v>
      </c>
      <c r="CE51" s="42">
        <v>21694860</v>
      </c>
      <c r="CF51" s="42">
        <v>22.744516065519232</v>
      </c>
      <c r="CH51" s="9">
        <v>39295</v>
      </c>
      <c r="CI51" s="42"/>
      <c r="CJ51" s="42">
        <v>133</v>
      </c>
      <c r="CK51" s="42">
        <v>62.716419421963536</v>
      </c>
      <c r="CL51" s="42">
        <v>7.25806451612904</v>
      </c>
      <c r="CM51" s="93">
        <f t="shared" si="22"/>
        <v>345919.93930703215</v>
      </c>
      <c r="CN51" s="4">
        <f t="shared" si="27"/>
        <v>14.438496181386329</v>
      </c>
      <c r="CP51" s="9">
        <v>39295</v>
      </c>
      <c r="CQ51" s="42">
        <v>17.759956896976547</v>
      </c>
      <c r="CR51" s="42">
        <v>358446</v>
      </c>
      <c r="CS51" s="9">
        <v>39295</v>
      </c>
      <c r="CT51" s="42">
        <v>4.5987193439801572</v>
      </c>
      <c r="CU51" s="42">
        <v>41328</v>
      </c>
      <c r="CW51" s="14">
        <v>39295</v>
      </c>
      <c r="CX51" s="15">
        <v>792900</v>
      </c>
      <c r="CY51" s="15"/>
      <c r="CZ51" s="13"/>
      <c r="DA51" s="13"/>
      <c r="DB51" s="39">
        <v>39295</v>
      </c>
      <c r="DC51" s="40">
        <v>399070</v>
      </c>
      <c r="DD51" s="40">
        <v>141030</v>
      </c>
      <c r="DE51" s="2"/>
      <c r="DF51" s="39">
        <v>39295</v>
      </c>
      <c r="DG51" s="40"/>
      <c r="DH51" s="40">
        <v>133</v>
      </c>
      <c r="DI51" s="40">
        <v>62.716419421963536</v>
      </c>
      <c r="DJ51" s="40">
        <v>7.25806451612904</v>
      </c>
      <c r="DK51" s="2"/>
      <c r="DL51" s="99">
        <f t="shared" si="23"/>
        <v>258040</v>
      </c>
      <c r="DM51" s="100">
        <f t="shared" si="24"/>
        <v>4114.3930469607358</v>
      </c>
      <c r="DN51" s="101">
        <f t="shared" si="28"/>
        <v>32.382515903960595</v>
      </c>
      <c r="DO51" s="101">
        <f t="shared" si="28"/>
        <v>23.424300542038456</v>
      </c>
      <c r="DQ51" s="9">
        <v>39295</v>
      </c>
      <c r="DR51" s="42">
        <v>17.374065648358794</v>
      </c>
      <c r="DS51" s="42">
        <v>32.878571381967419</v>
      </c>
      <c r="DT51" s="42"/>
      <c r="DU51" s="42"/>
      <c r="DV51" s="42">
        <v>12640.6</v>
      </c>
      <c r="DW51" s="42">
        <v>20365.900000000001</v>
      </c>
      <c r="DX51" s="42">
        <v>-7725.3</v>
      </c>
      <c r="DY51" s="42"/>
      <c r="DZ51" s="42"/>
      <c r="EA51" s="42">
        <v>6202.2</v>
      </c>
      <c r="EB51" s="42">
        <v>14163.7</v>
      </c>
      <c r="EC51" s="42"/>
      <c r="ED51" s="42"/>
      <c r="EE51" s="42"/>
      <c r="EF51" s="42"/>
      <c r="EG51" s="42"/>
      <c r="EH51" s="9">
        <v>41974</v>
      </c>
      <c r="EI51" s="42">
        <v>24570102.4767619</v>
      </c>
      <c r="EJ51" s="10"/>
      <c r="EK51" s="10"/>
      <c r="EL51" s="10"/>
      <c r="EM51" s="10">
        <v>24570102.4767619</v>
      </c>
      <c r="EN51" s="10">
        <v>6.137059397215439</v>
      </c>
      <c r="ER51" s="9">
        <v>41974</v>
      </c>
      <c r="ES51" s="42">
        <v>26459471.351727501</v>
      </c>
      <c r="ET51" s="10"/>
      <c r="EU51" s="10"/>
      <c r="EV51" s="10"/>
      <c r="EW51" s="10">
        <v>26459471.351727501</v>
      </c>
      <c r="EX51" s="10">
        <v>5.922736183527384</v>
      </c>
    </row>
    <row r="52" spans="1:154" x14ac:dyDescent="0.3">
      <c r="A52" s="9">
        <v>39326</v>
      </c>
      <c r="B52" s="82">
        <f t="shared" si="5"/>
        <v>4.0983606557376993</v>
      </c>
      <c r="C52" s="82">
        <f t="shared" si="6"/>
        <v>15.853658536585369</v>
      </c>
      <c r="D52" s="82">
        <f t="shared" si="7"/>
        <v>4.6070460704607008</v>
      </c>
      <c r="E52" s="93">
        <f t="shared" si="8"/>
        <v>13.367174280879857</v>
      </c>
      <c r="F52" s="93">
        <f t="shared" si="9"/>
        <v>7.7272956991964419</v>
      </c>
      <c r="G52" s="93">
        <f t="shared" si="10"/>
        <v>24.933840343259423</v>
      </c>
      <c r="H52" s="93">
        <f t="shared" si="11"/>
        <v>-15.510872093667269</v>
      </c>
      <c r="I52" s="4">
        <f t="shared" si="25"/>
        <v>21.538990689033209</v>
      </c>
      <c r="J52" s="4">
        <f t="shared" si="12"/>
        <v>1.3431087209751218</v>
      </c>
      <c r="K52" s="4">
        <f t="shared" si="13"/>
        <v>2.5832621690862512</v>
      </c>
      <c r="L52" s="4"/>
      <c r="M52" s="4">
        <f t="shared" si="26"/>
        <v>-0.37397862979258178</v>
      </c>
      <c r="N52" s="4">
        <f t="shared" si="14"/>
        <v>16.403424778514257</v>
      </c>
      <c r="O52" s="4">
        <f t="shared" si="15"/>
        <v>4.9933433615159935</v>
      </c>
      <c r="P52" s="4"/>
      <c r="Q52" s="4"/>
      <c r="T52" s="81">
        <f t="shared" si="16"/>
        <v>4.0983606557376993</v>
      </c>
      <c r="U52" s="81">
        <f t="shared" si="17"/>
        <v>15.853658536585369</v>
      </c>
      <c r="V52" s="81">
        <f t="shared" si="18"/>
        <v>4.6070460704607008</v>
      </c>
      <c r="W52" s="81">
        <f t="shared" si="19"/>
        <v>13.265040408281134</v>
      </c>
      <c r="Y52" s="108">
        <f t="shared" si="20"/>
        <v>0</v>
      </c>
      <c r="Z52" s="108">
        <f t="shared" si="21"/>
        <v>0</v>
      </c>
      <c r="AF52" s="9">
        <v>39326</v>
      </c>
      <c r="AG52" s="42"/>
      <c r="AH52" s="10">
        <v>134</v>
      </c>
      <c r="AI52" s="10">
        <v>269.39999999999998</v>
      </c>
      <c r="AJ52" s="10">
        <v>134</v>
      </c>
      <c r="AK52" s="10">
        <v>84.115402717366692</v>
      </c>
      <c r="AL52" s="10">
        <v>13.367174280879857</v>
      </c>
      <c r="AO52" s="9">
        <v>39326</v>
      </c>
      <c r="AP52" s="10">
        <v>4.0983606557376993</v>
      </c>
      <c r="AQ52" s="10">
        <v>15.853658536585369</v>
      </c>
      <c r="AR52" s="10">
        <v>4.6070460704607008</v>
      </c>
      <c r="AS52" s="10">
        <v>76.662955169293426</v>
      </c>
      <c r="AT52" s="10">
        <v>86.17453481832716</v>
      </c>
      <c r="AU52" s="10">
        <v>80.449655741220042</v>
      </c>
      <c r="AV52" s="42"/>
      <c r="AW52" s="42"/>
      <c r="AX52" s="42"/>
      <c r="AY52" s="10">
        <v>101.6</v>
      </c>
      <c r="AZ52" s="10">
        <v>142.5</v>
      </c>
      <c r="BA52" s="10">
        <v>115.8</v>
      </c>
      <c r="BB52" s="10">
        <v>154</v>
      </c>
      <c r="BC52" s="10">
        <v>101.6</v>
      </c>
      <c r="BD52" s="10">
        <v>292.2</v>
      </c>
      <c r="BE52" s="10">
        <v>142.5</v>
      </c>
      <c r="BF52" s="10">
        <v>210.1</v>
      </c>
      <c r="BG52" s="10">
        <v>115.8</v>
      </c>
      <c r="BJ52" s="9">
        <v>39326</v>
      </c>
      <c r="BK52" s="42"/>
      <c r="BL52" s="42"/>
      <c r="BM52" s="42"/>
      <c r="BN52" s="42"/>
      <c r="BO52" s="42"/>
      <c r="BP52" s="42"/>
      <c r="BQ52" s="42"/>
      <c r="BR52" s="42"/>
      <c r="BS52" s="42"/>
      <c r="BT52" s="42"/>
      <c r="BV52" s="9">
        <v>39326</v>
      </c>
      <c r="BW52" s="42">
        <v>7.7272956991964419</v>
      </c>
      <c r="BX52" s="42">
        <v>24.933840343259423</v>
      </c>
      <c r="BY52" s="42">
        <v>-15.510872093667269</v>
      </c>
      <c r="BZ52" s="42">
        <v>149212</v>
      </c>
      <c r="CA52" s="42">
        <v>97251</v>
      </c>
      <c r="CB52" s="42">
        <v>610194</v>
      </c>
      <c r="CD52" s="9">
        <v>39326</v>
      </c>
      <c r="CE52" s="42">
        <v>22438650</v>
      </c>
      <c r="CF52" s="42">
        <v>21.538990689033209</v>
      </c>
      <c r="CH52" s="9">
        <v>39326</v>
      </c>
      <c r="CI52" s="42"/>
      <c r="CJ52" s="42">
        <v>133</v>
      </c>
      <c r="CK52" s="42">
        <v>62.716419421963536</v>
      </c>
      <c r="CL52" s="42">
        <v>6.3999999999999986</v>
      </c>
      <c r="CM52" s="93">
        <f t="shared" si="22"/>
        <v>357779.51303358201</v>
      </c>
      <c r="CN52" s="4">
        <f t="shared" si="27"/>
        <v>14.228374707737967</v>
      </c>
      <c r="CP52" s="9">
        <v>39326</v>
      </c>
      <c r="CQ52" s="42">
        <v>1.3431087209751218</v>
      </c>
      <c r="CR52" s="42">
        <v>301892</v>
      </c>
      <c r="CS52" s="9">
        <v>39326</v>
      </c>
      <c r="CT52" s="42">
        <v>2.5832621690862512</v>
      </c>
      <c r="CU52" s="42">
        <v>48050</v>
      </c>
      <c r="CW52" s="14">
        <v>39326</v>
      </c>
      <c r="CX52" s="15">
        <v>912030</v>
      </c>
      <c r="CY52" s="15"/>
      <c r="CZ52" s="13"/>
      <c r="DA52" s="13"/>
      <c r="DB52" s="39">
        <v>39326</v>
      </c>
      <c r="DC52" s="40">
        <v>414820</v>
      </c>
      <c r="DD52" s="40">
        <v>97810</v>
      </c>
      <c r="DE52" s="2"/>
      <c r="DF52" s="39">
        <v>39326</v>
      </c>
      <c r="DG52" s="40"/>
      <c r="DH52" s="40">
        <v>133</v>
      </c>
      <c r="DI52" s="40">
        <v>62.716419421963536</v>
      </c>
      <c r="DJ52" s="40">
        <v>6.3999999999999986</v>
      </c>
      <c r="DK52" s="2"/>
      <c r="DL52" s="99">
        <f t="shared" si="23"/>
        <v>317010</v>
      </c>
      <c r="DM52" s="100">
        <f t="shared" si="24"/>
        <v>5054.6571842234644</v>
      </c>
      <c r="DN52" s="101">
        <f t="shared" si="28"/>
        <v>-0.37397862979258178</v>
      </c>
      <c r="DO52" s="101">
        <f t="shared" si="28"/>
        <v>-6.3665212686020434</v>
      </c>
      <c r="DQ52" s="9">
        <v>39326</v>
      </c>
      <c r="DR52" s="42">
        <v>16.403424778514257</v>
      </c>
      <c r="DS52" s="42">
        <v>4.9933433615159935</v>
      </c>
      <c r="DT52" s="42"/>
      <c r="DU52" s="42"/>
      <c r="DV52" s="42">
        <v>12521.4</v>
      </c>
      <c r="DW52" s="42">
        <v>18217.5</v>
      </c>
      <c r="DX52" s="42">
        <v>-5696</v>
      </c>
      <c r="DY52" s="42"/>
      <c r="DZ52" s="42"/>
      <c r="EA52" s="42">
        <v>5791.6</v>
      </c>
      <c r="EB52" s="42">
        <v>12425.9</v>
      </c>
      <c r="EC52" s="42"/>
      <c r="ED52" s="42"/>
      <c r="EE52" s="42"/>
      <c r="EF52" s="42"/>
      <c r="EG52" s="42"/>
      <c r="EH52" s="9">
        <v>42064</v>
      </c>
      <c r="EI52" s="42">
        <v>24986117.828795001</v>
      </c>
      <c r="EJ52" s="10"/>
      <c r="EK52" s="10"/>
      <c r="EL52" s="10"/>
      <c r="EM52" s="10">
        <v>24986117.828795001</v>
      </c>
      <c r="EN52" s="10">
        <v>6.3882278319470061</v>
      </c>
      <c r="ER52" s="9">
        <v>42064</v>
      </c>
      <c r="ES52" s="42">
        <v>27837332.326179098</v>
      </c>
      <c r="ET52" s="10"/>
      <c r="EU52" s="10"/>
      <c r="EV52" s="10"/>
      <c r="EW52" s="10">
        <v>27837332.326179098</v>
      </c>
      <c r="EX52" s="10">
        <v>7.1121623343412503</v>
      </c>
    </row>
    <row r="53" spans="1:154" x14ac:dyDescent="0.3">
      <c r="A53" s="9">
        <v>39356</v>
      </c>
      <c r="B53" s="82">
        <f t="shared" si="5"/>
        <v>4.3273753527751833</v>
      </c>
      <c r="C53" s="82">
        <f t="shared" si="6"/>
        <v>24.186822351959979</v>
      </c>
      <c r="D53" s="82">
        <f t="shared" si="7"/>
        <v>4.2735042735042672</v>
      </c>
      <c r="E53" s="93">
        <f t="shared" si="8"/>
        <v>19.541206457094297</v>
      </c>
      <c r="F53" s="93">
        <f t="shared" si="9"/>
        <v>16.03925907099822</v>
      </c>
      <c r="G53" s="93">
        <f t="shared" si="10"/>
        <v>16.73370319001387</v>
      </c>
      <c r="H53" s="93">
        <f t="shared" si="11"/>
        <v>-3.7923662821499211</v>
      </c>
      <c r="I53" s="4">
        <f t="shared" si="25"/>
        <v>21.288907187645297</v>
      </c>
      <c r="J53" s="4">
        <f t="shared" si="12"/>
        <v>13.583325455609238</v>
      </c>
      <c r="K53" s="4">
        <f t="shared" si="13"/>
        <v>13.322498258648711</v>
      </c>
      <c r="L53" s="4"/>
      <c r="M53" s="4">
        <f t="shared" si="26"/>
        <v>21.45316654317222</v>
      </c>
      <c r="N53" s="4">
        <f t="shared" si="14"/>
        <v>47.802308482565522</v>
      </c>
      <c r="O53" s="4">
        <f t="shared" si="15"/>
        <v>24.669377127064234</v>
      </c>
      <c r="P53" s="4"/>
      <c r="Q53" s="4"/>
      <c r="T53" s="81">
        <f t="shared" si="16"/>
        <v>4.3273753527751833</v>
      </c>
      <c r="U53" s="81">
        <f t="shared" si="17"/>
        <v>24.186822351959979</v>
      </c>
      <c r="V53" s="81">
        <f t="shared" si="18"/>
        <v>4.2735042735042672</v>
      </c>
      <c r="W53" s="81">
        <f t="shared" si="19"/>
        <v>19.740592944856161</v>
      </c>
      <c r="Y53" s="108">
        <f t="shared" si="20"/>
        <v>0</v>
      </c>
      <c r="Z53" s="108">
        <f t="shared" si="21"/>
        <v>0</v>
      </c>
      <c r="AF53" s="9">
        <v>39356</v>
      </c>
      <c r="AG53" s="42"/>
      <c r="AH53" s="10">
        <v>140.69999999999999</v>
      </c>
      <c r="AI53" s="10">
        <v>270.89999999999998</v>
      </c>
      <c r="AJ53" s="10">
        <v>140.69999999999999</v>
      </c>
      <c r="AK53" s="10">
        <v>88.321172853235026</v>
      </c>
      <c r="AL53" s="10">
        <v>19.541206457094297</v>
      </c>
      <c r="AO53" s="9">
        <v>39356</v>
      </c>
      <c r="AP53" s="10">
        <v>4.3273753527751833</v>
      </c>
      <c r="AQ53" s="10">
        <v>24.186822351959979</v>
      </c>
      <c r="AR53" s="10">
        <v>4.2735042735042672</v>
      </c>
      <c r="AS53" s="10">
        <v>83.68033197120711</v>
      </c>
      <c r="AT53" s="10">
        <v>90.044829715430978</v>
      </c>
      <c r="AU53" s="10">
        <v>84.756977551199</v>
      </c>
      <c r="AV53" s="42"/>
      <c r="AW53" s="42"/>
      <c r="AX53" s="42"/>
      <c r="AY53" s="10">
        <v>110.9</v>
      </c>
      <c r="AZ53" s="10">
        <v>148.9</v>
      </c>
      <c r="BA53" s="10">
        <v>122</v>
      </c>
      <c r="BB53" s="10">
        <v>169.6</v>
      </c>
      <c r="BC53" s="10">
        <v>110.9</v>
      </c>
      <c r="BD53" s="10">
        <v>290.60000000000002</v>
      </c>
      <c r="BE53" s="10">
        <v>148.9</v>
      </c>
      <c r="BF53" s="10">
        <v>221.4</v>
      </c>
      <c r="BG53" s="10">
        <v>122</v>
      </c>
      <c r="BJ53" s="9">
        <v>39356</v>
      </c>
      <c r="BK53" s="42"/>
      <c r="BL53" s="42"/>
      <c r="BM53" s="42"/>
      <c r="BN53" s="42"/>
      <c r="BO53" s="42"/>
      <c r="BP53" s="42"/>
      <c r="BQ53" s="42"/>
      <c r="BR53" s="42"/>
      <c r="BS53" s="42"/>
      <c r="BT53" s="42"/>
      <c r="BV53" s="9">
        <v>39356</v>
      </c>
      <c r="BW53" s="42">
        <v>16.03925907099822</v>
      </c>
      <c r="BX53" s="42">
        <v>16.73370319001387</v>
      </c>
      <c r="BY53" s="42">
        <v>-3.7923662821499211</v>
      </c>
      <c r="BZ53" s="42">
        <v>155235</v>
      </c>
      <c r="CA53" s="42">
        <v>100998</v>
      </c>
      <c r="CB53" s="42">
        <v>722756</v>
      </c>
      <c r="CD53" s="9">
        <v>39356</v>
      </c>
      <c r="CE53" s="42">
        <v>22329870</v>
      </c>
      <c r="CF53" s="42">
        <v>21.288907187645297</v>
      </c>
      <c r="CH53" s="9">
        <v>39356</v>
      </c>
      <c r="CI53" s="42"/>
      <c r="CJ53" s="42">
        <v>134</v>
      </c>
      <c r="CK53" s="42">
        <v>63.187971447692583</v>
      </c>
      <c r="CL53" s="42">
        <v>5.5118110236220392</v>
      </c>
      <c r="CM53" s="93">
        <f t="shared" si="22"/>
        <v>353387.98648544704</v>
      </c>
      <c r="CN53" s="4">
        <f t="shared" si="27"/>
        <v>14.952919498738471</v>
      </c>
      <c r="CP53" s="9">
        <v>39356</v>
      </c>
      <c r="CQ53" s="42">
        <v>13.583325455609238</v>
      </c>
      <c r="CR53" s="42">
        <v>444564</v>
      </c>
      <c r="CS53" s="9">
        <v>39356</v>
      </c>
      <c r="CT53" s="42">
        <v>13.322498258648711</v>
      </c>
      <c r="CU53" s="42">
        <v>48808</v>
      </c>
      <c r="CW53" s="14">
        <v>39356</v>
      </c>
      <c r="CX53" s="15">
        <v>579690</v>
      </c>
      <c r="CY53" s="15"/>
      <c r="CZ53" s="13"/>
      <c r="DA53" s="13"/>
      <c r="DB53" s="39">
        <v>39356</v>
      </c>
      <c r="DC53" s="40">
        <v>450280</v>
      </c>
      <c r="DD53" s="40">
        <v>171630</v>
      </c>
      <c r="DE53" s="2"/>
      <c r="DF53" s="39">
        <v>39356</v>
      </c>
      <c r="DG53" s="40"/>
      <c r="DH53" s="40">
        <v>134</v>
      </c>
      <c r="DI53" s="40">
        <v>63.187971447692583</v>
      </c>
      <c r="DJ53" s="40">
        <v>5.5118110236220392</v>
      </c>
      <c r="DK53" s="2"/>
      <c r="DL53" s="99">
        <f t="shared" si="23"/>
        <v>278650</v>
      </c>
      <c r="DM53" s="100">
        <f t="shared" si="24"/>
        <v>4409.8582944804348</v>
      </c>
      <c r="DN53" s="101">
        <f t="shared" si="28"/>
        <v>21.45316654317222</v>
      </c>
      <c r="DO53" s="101">
        <f t="shared" si="28"/>
        <v>15.108598141663233</v>
      </c>
      <c r="DQ53" s="9">
        <v>39356</v>
      </c>
      <c r="DR53" s="42">
        <v>47.802308482565522</v>
      </c>
      <c r="DS53" s="42">
        <v>24.669377127064234</v>
      </c>
      <c r="DT53" s="42"/>
      <c r="DU53" s="42"/>
      <c r="DV53" s="42">
        <v>14674.7</v>
      </c>
      <c r="DW53" s="42">
        <v>21832.6</v>
      </c>
      <c r="DX53" s="42">
        <v>-7157.8</v>
      </c>
      <c r="DY53" s="42"/>
      <c r="DZ53" s="42"/>
      <c r="EA53" s="42">
        <v>6524.7</v>
      </c>
      <c r="EB53" s="42">
        <v>15307.9</v>
      </c>
      <c r="EC53" s="42"/>
      <c r="ED53" s="42"/>
      <c r="EE53" s="42"/>
      <c r="EF53" s="42"/>
      <c r="EG53" s="42"/>
      <c r="EH53" s="9">
        <v>42156</v>
      </c>
      <c r="EI53" s="42">
        <v>25601912.067560099</v>
      </c>
      <c r="EJ53" s="10"/>
      <c r="EK53" s="10"/>
      <c r="EL53" s="10"/>
      <c r="EM53" s="10">
        <v>25601912.067560099</v>
      </c>
      <c r="EN53" s="10">
        <v>7.6998532420953305</v>
      </c>
      <c r="ER53" s="9">
        <v>42156</v>
      </c>
      <c r="ES53" s="42">
        <v>27282785.843469001</v>
      </c>
      <c r="ET53" s="10"/>
      <c r="EU53" s="10"/>
      <c r="EV53" s="10"/>
      <c r="EW53" s="10">
        <v>27282785.843469001</v>
      </c>
      <c r="EX53" s="10">
        <v>7.5925447035048554</v>
      </c>
    </row>
    <row r="54" spans="1:154" x14ac:dyDescent="0.3">
      <c r="A54" s="9">
        <v>39387</v>
      </c>
      <c r="B54" s="82">
        <f t="shared" si="5"/>
        <v>5.4528650646950023</v>
      </c>
      <c r="C54" s="82">
        <f t="shared" si="6"/>
        <v>11.077158135981671</v>
      </c>
      <c r="D54" s="82">
        <f t="shared" si="7"/>
        <v>5.8287795992713987</v>
      </c>
      <c r="E54" s="93">
        <f t="shared" si="8"/>
        <v>9.880478087649406</v>
      </c>
      <c r="F54" s="93">
        <f t="shared" si="9"/>
        <v>16.809998488452575</v>
      </c>
      <c r="G54" s="93">
        <f t="shared" si="10"/>
        <v>1.6024994960693408</v>
      </c>
      <c r="H54" s="93">
        <f t="shared" si="11"/>
        <v>-0.47356090473127666</v>
      </c>
      <c r="I54" s="4">
        <f t="shared" si="25"/>
        <v>21.990950516551958</v>
      </c>
      <c r="J54" s="4">
        <f t="shared" si="12"/>
        <v>20.34637318523642</v>
      </c>
      <c r="K54" s="4">
        <f t="shared" si="13"/>
        <v>1.790159779115557</v>
      </c>
      <c r="L54" s="4"/>
      <c r="M54" s="4">
        <f t="shared" si="26"/>
        <v>-4.5291208595723447</v>
      </c>
      <c r="N54" s="4">
        <f t="shared" si="14"/>
        <v>29.359480529891574</v>
      </c>
      <c r="O54" s="4">
        <f t="shared" si="15"/>
        <v>34.935780040534254</v>
      </c>
      <c r="P54" s="4"/>
      <c r="Q54" s="4"/>
      <c r="T54" s="81">
        <f t="shared" si="16"/>
        <v>5.4528650646950023</v>
      </c>
      <c r="U54" s="81">
        <f t="shared" si="17"/>
        <v>11.077158135981671</v>
      </c>
      <c r="V54" s="81">
        <f t="shared" si="18"/>
        <v>5.8287795992713987</v>
      </c>
      <c r="W54" s="81">
        <f t="shared" si="19"/>
        <v>9.8492354889507645</v>
      </c>
      <c r="Y54" s="108">
        <f t="shared" si="20"/>
        <v>0</v>
      </c>
      <c r="Z54" s="108">
        <f t="shared" si="21"/>
        <v>0</v>
      </c>
      <c r="AF54" s="9">
        <v>39387</v>
      </c>
      <c r="AG54" s="42"/>
      <c r="AH54" s="10">
        <v>137.9</v>
      </c>
      <c r="AI54" s="10">
        <v>268.2</v>
      </c>
      <c r="AJ54" s="10">
        <v>137.9</v>
      </c>
      <c r="AK54" s="10">
        <v>86.563537572573637</v>
      </c>
      <c r="AL54" s="10">
        <v>9.880478087649406</v>
      </c>
      <c r="AO54" s="9">
        <v>39387</v>
      </c>
      <c r="AP54" s="10">
        <v>5.4528650646950023</v>
      </c>
      <c r="AQ54" s="10">
        <v>11.077158135981671</v>
      </c>
      <c r="AR54" s="10">
        <v>5.8287795992713987</v>
      </c>
      <c r="AS54" s="10">
        <v>86.0949132363817</v>
      </c>
      <c r="AT54" s="10">
        <v>87.928262193577325</v>
      </c>
      <c r="AU54" s="10">
        <v>80.727547470896099</v>
      </c>
      <c r="AV54" s="42"/>
      <c r="AW54" s="42"/>
      <c r="AX54" s="42"/>
      <c r="AY54" s="10">
        <v>114.1</v>
      </c>
      <c r="AZ54" s="10">
        <v>145.4</v>
      </c>
      <c r="BA54" s="10">
        <v>116.2</v>
      </c>
      <c r="BB54" s="10">
        <v>174.2</v>
      </c>
      <c r="BC54" s="10">
        <v>114.1</v>
      </c>
      <c r="BD54" s="10">
        <v>288</v>
      </c>
      <c r="BE54" s="10">
        <v>145.4</v>
      </c>
      <c r="BF54" s="10">
        <v>210.9</v>
      </c>
      <c r="BG54" s="10">
        <v>116.2</v>
      </c>
      <c r="BJ54" s="9">
        <v>39387</v>
      </c>
      <c r="BK54" s="42"/>
      <c r="BL54" s="42"/>
      <c r="BM54" s="42"/>
      <c r="BN54" s="42"/>
      <c r="BO54" s="42"/>
      <c r="BP54" s="42"/>
      <c r="BQ54" s="42"/>
      <c r="BR54" s="42"/>
      <c r="BS54" s="42"/>
      <c r="BT54" s="42"/>
      <c r="BV54" s="9">
        <v>39387</v>
      </c>
      <c r="BW54" s="42">
        <v>16.809998488452575</v>
      </c>
      <c r="BX54" s="42">
        <v>1.6024994960693408</v>
      </c>
      <c r="BY54" s="42">
        <v>-0.47356090473127666</v>
      </c>
      <c r="BZ54" s="42">
        <v>146829</v>
      </c>
      <c r="CA54" s="42">
        <v>90729</v>
      </c>
      <c r="CB54" s="42">
        <v>597292</v>
      </c>
      <c r="CD54" s="9">
        <v>39387</v>
      </c>
      <c r="CE54" s="42">
        <v>22816980</v>
      </c>
      <c r="CF54" s="42">
        <v>21.990950516551958</v>
      </c>
      <c r="CH54" s="9">
        <v>39387</v>
      </c>
      <c r="CI54" s="42"/>
      <c r="CJ54" s="42">
        <v>134</v>
      </c>
      <c r="CK54" s="42">
        <v>63.187971447692583</v>
      </c>
      <c r="CL54" s="42">
        <v>5.5118110236220392</v>
      </c>
      <c r="CM54" s="93">
        <f t="shared" si="22"/>
        <v>361096.89039294521</v>
      </c>
      <c r="CN54" s="4">
        <f t="shared" si="27"/>
        <v>15.618288922403734</v>
      </c>
      <c r="CP54" s="9">
        <v>39387</v>
      </c>
      <c r="CQ54" s="42">
        <v>20.34637318523642</v>
      </c>
      <c r="CR54" s="42">
        <v>532428</v>
      </c>
      <c r="CS54" s="9">
        <v>39387</v>
      </c>
      <c r="CT54" s="42">
        <v>1.790159779115557</v>
      </c>
      <c r="CU54" s="42">
        <v>44977</v>
      </c>
      <c r="CW54" s="14">
        <v>39387</v>
      </c>
      <c r="CX54" s="15">
        <v>689540</v>
      </c>
      <c r="CY54" s="15"/>
      <c r="CZ54" s="13"/>
      <c r="DA54" s="13"/>
      <c r="DB54" s="39">
        <v>39387</v>
      </c>
      <c r="DC54" s="40">
        <v>404990</v>
      </c>
      <c r="DD54" s="40">
        <v>136650</v>
      </c>
      <c r="DE54" s="2"/>
      <c r="DF54" s="39">
        <v>39387</v>
      </c>
      <c r="DG54" s="40"/>
      <c r="DH54" s="40">
        <v>134</v>
      </c>
      <c r="DI54" s="40">
        <v>63.187971447692583</v>
      </c>
      <c r="DJ54" s="40">
        <v>5.5118110236220392</v>
      </c>
      <c r="DK54" s="2"/>
      <c r="DL54" s="99">
        <f t="shared" si="23"/>
        <v>268340</v>
      </c>
      <c r="DM54" s="100">
        <f t="shared" si="24"/>
        <v>4246.6943288745015</v>
      </c>
      <c r="DN54" s="101">
        <f t="shared" si="28"/>
        <v>-4.5291208595723447</v>
      </c>
      <c r="DO54" s="101">
        <f t="shared" si="28"/>
        <v>-9.5164055907887004</v>
      </c>
      <c r="DQ54" s="9">
        <v>39387</v>
      </c>
      <c r="DR54" s="42">
        <v>29.359480529891574</v>
      </c>
      <c r="DS54" s="42">
        <v>34.935780040534254</v>
      </c>
      <c r="DT54" s="42"/>
      <c r="DU54" s="42"/>
      <c r="DV54" s="42">
        <v>12909.3</v>
      </c>
      <c r="DW54" s="42">
        <v>22104.1</v>
      </c>
      <c r="DX54" s="42">
        <v>-9194.7999999999993</v>
      </c>
      <c r="DY54" s="42"/>
      <c r="DZ54" s="42"/>
      <c r="EA54" s="42">
        <v>6482.9</v>
      </c>
      <c r="EB54" s="42">
        <v>15621.2</v>
      </c>
      <c r="EC54" s="42"/>
      <c r="ED54" s="42"/>
      <c r="EE54" s="42"/>
      <c r="EF54" s="42"/>
      <c r="EG54" s="42"/>
      <c r="EH54" s="9">
        <v>42248</v>
      </c>
      <c r="EI54" s="42">
        <v>25782246.272185698</v>
      </c>
      <c r="EJ54" s="10"/>
      <c r="EK54" s="10"/>
      <c r="EL54" s="10"/>
      <c r="EM54" s="10">
        <v>25782246.272185698</v>
      </c>
      <c r="EN54" s="10">
        <v>8.3580946899067232</v>
      </c>
      <c r="ER54" s="9">
        <v>42248</v>
      </c>
      <c r="ES54" s="42">
        <v>27680870.9967095</v>
      </c>
      <c r="ET54" s="10"/>
      <c r="EU54" s="10"/>
      <c r="EV54" s="10"/>
      <c r="EW54" s="10">
        <v>27680870.9967095</v>
      </c>
      <c r="EX54" s="10">
        <v>8.0338059121851249</v>
      </c>
    </row>
    <row r="55" spans="1:154" x14ac:dyDescent="0.3">
      <c r="A55" s="9">
        <v>39417</v>
      </c>
      <c r="B55" s="82">
        <f t="shared" si="5"/>
        <v>4.2424242424242378</v>
      </c>
      <c r="C55" s="82">
        <f t="shared" si="6"/>
        <v>16.136034732272087</v>
      </c>
      <c r="D55" s="82">
        <f t="shared" si="7"/>
        <v>3.8626609442060063</v>
      </c>
      <c r="E55" s="93">
        <f t="shared" si="8"/>
        <v>13.478915662650582</v>
      </c>
      <c r="F55" s="93">
        <f t="shared" si="9"/>
        <v>7.2357519863561786</v>
      </c>
      <c r="G55" s="93">
        <f t="shared" si="10"/>
        <v>6.6647877494598102</v>
      </c>
      <c r="H55" s="93">
        <f t="shared" si="11"/>
        <v>-6.6757191206081163</v>
      </c>
      <c r="I55" s="4">
        <f t="shared" si="25"/>
        <v>21.189537792628592</v>
      </c>
      <c r="J55" s="4">
        <f t="shared" si="12"/>
        <v>10.153608668115538</v>
      </c>
      <c r="K55" s="4">
        <f t="shared" si="13"/>
        <v>3.8384962856714693</v>
      </c>
      <c r="L55" s="4"/>
      <c r="M55" s="4">
        <f t="shared" si="26"/>
        <v>12.872374624946413</v>
      </c>
      <c r="N55" s="4">
        <f t="shared" si="14"/>
        <v>34.990077991600906</v>
      </c>
      <c r="O55" s="4">
        <f t="shared" si="15"/>
        <v>28.299829077272388</v>
      </c>
      <c r="P55" s="4"/>
      <c r="Q55" s="4"/>
      <c r="T55" s="81">
        <f t="shared" si="16"/>
        <v>4.2424242424242378</v>
      </c>
      <c r="U55" s="81">
        <f t="shared" si="17"/>
        <v>16.136034732272087</v>
      </c>
      <c r="V55" s="81">
        <f t="shared" si="18"/>
        <v>3.8626609442060063</v>
      </c>
      <c r="W55" s="81">
        <f t="shared" si="19"/>
        <v>13.445455243879339</v>
      </c>
      <c r="Y55" s="108">
        <f t="shared" si="20"/>
        <v>0</v>
      </c>
      <c r="Z55" s="108">
        <f t="shared" si="21"/>
        <v>0</v>
      </c>
      <c r="AF55" s="9">
        <v>39417</v>
      </c>
      <c r="AG55" s="42"/>
      <c r="AH55" s="10">
        <v>150.69999999999999</v>
      </c>
      <c r="AI55" s="10">
        <v>293.7</v>
      </c>
      <c r="AJ55" s="10">
        <v>150.69999999999999</v>
      </c>
      <c r="AK55" s="10">
        <v>94.598441712739998</v>
      </c>
      <c r="AL55" s="10">
        <v>13.478915662650582</v>
      </c>
      <c r="AO55" s="9">
        <v>39417</v>
      </c>
      <c r="AP55" s="10">
        <v>4.2424242424242378</v>
      </c>
      <c r="AQ55" s="10">
        <v>16.136034732272087</v>
      </c>
      <c r="AR55" s="10">
        <v>3.8626609442060063</v>
      </c>
      <c r="AS55" s="10">
        <v>90.848620102194189</v>
      </c>
      <c r="AT55" s="10">
        <v>97.059739216431637</v>
      </c>
      <c r="AU55" s="10">
        <v>84.062248227008851</v>
      </c>
      <c r="AV55" s="42"/>
      <c r="AW55" s="42"/>
      <c r="AX55" s="42"/>
      <c r="AY55" s="10">
        <v>120.4</v>
      </c>
      <c r="AZ55" s="10">
        <v>160.5</v>
      </c>
      <c r="BA55" s="10">
        <v>121</v>
      </c>
      <c r="BB55" s="10">
        <v>184.1</v>
      </c>
      <c r="BC55" s="10">
        <v>120.4</v>
      </c>
      <c r="BD55" s="10">
        <v>317.60000000000002</v>
      </c>
      <c r="BE55" s="10">
        <v>160.5</v>
      </c>
      <c r="BF55" s="10">
        <v>219.6</v>
      </c>
      <c r="BG55" s="10">
        <v>121</v>
      </c>
      <c r="BJ55" s="9">
        <v>39417</v>
      </c>
      <c r="BK55" s="42"/>
      <c r="BL55" s="42"/>
      <c r="BM55" s="42"/>
      <c r="BN55" s="42"/>
      <c r="BO55" s="42"/>
      <c r="BP55" s="42"/>
      <c r="BQ55" s="42"/>
      <c r="BR55" s="42"/>
      <c r="BS55" s="42"/>
      <c r="BT55" s="42"/>
      <c r="BV55" s="9">
        <v>39417</v>
      </c>
      <c r="BW55" s="42">
        <v>7.2357519863561786</v>
      </c>
      <c r="BX55" s="42">
        <v>6.6647877494598102</v>
      </c>
      <c r="BY55" s="42">
        <v>-6.6757191206081163</v>
      </c>
      <c r="BZ55" s="42">
        <v>132671</v>
      </c>
      <c r="CA55" s="42">
        <v>79477</v>
      </c>
      <c r="CB55" s="42">
        <v>501031</v>
      </c>
      <c r="CD55" s="9">
        <v>39417</v>
      </c>
      <c r="CE55" s="42">
        <v>23335300</v>
      </c>
      <c r="CF55" s="42">
        <v>21.189537792628592</v>
      </c>
      <c r="CH55" s="9">
        <v>39417</v>
      </c>
      <c r="CI55" s="42"/>
      <c r="CJ55" s="42">
        <v>134</v>
      </c>
      <c r="CK55" s="42">
        <v>63.187971447692583</v>
      </c>
      <c r="CL55" s="42">
        <v>5.5118110236220392</v>
      </c>
      <c r="CM55" s="93">
        <f t="shared" si="22"/>
        <v>369299.71742038144</v>
      </c>
      <c r="CN55" s="4">
        <f t="shared" si="27"/>
        <v>14.858741042267409</v>
      </c>
      <c r="CP55" s="9">
        <v>39417</v>
      </c>
      <c r="CQ55" s="42">
        <v>10.153608668115538</v>
      </c>
      <c r="CR55" s="42">
        <v>596560</v>
      </c>
      <c r="CS55" s="9">
        <v>39417</v>
      </c>
      <c r="CT55" s="42">
        <v>3.8384962856714693</v>
      </c>
      <c r="CU55" s="42">
        <v>48504</v>
      </c>
      <c r="CW55" s="14">
        <v>39417</v>
      </c>
      <c r="CX55" s="15">
        <v>941230</v>
      </c>
      <c r="CY55" s="15"/>
      <c r="CZ55" s="13"/>
      <c r="DA55" s="13"/>
      <c r="DB55" s="39">
        <v>39417</v>
      </c>
      <c r="DC55" s="40">
        <v>502490</v>
      </c>
      <c r="DD55" s="40">
        <v>81160</v>
      </c>
      <c r="DE55" s="2"/>
      <c r="DF55" s="39">
        <v>39417</v>
      </c>
      <c r="DG55" s="40"/>
      <c r="DH55" s="40">
        <v>134</v>
      </c>
      <c r="DI55" s="40">
        <v>63.187971447692583</v>
      </c>
      <c r="DJ55" s="40">
        <v>5.5118110236220392</v>
      </c>
      <c r="DK55" s="2"/>
      <c r="DL55" s="99">
        <f t="shared" si="23"/>
        <v>421330</v>
      </c>
      <c r="DM55" s="100">
        <f t="shared" si="24"/>
        <v>6667.882990179226</v>
      </c>
      <c r="DN55" s="101">
        <f t="shared" si="28"/>
        <v>12.872374624946413</v>
      </c>
      <c r="DO55" s="101">
        <f t="shared" si="28"/>
        <v>6.9760565475238456</v>
      </c>
      <c r="DQ55" s="9">
        <v>39417</v>
      </c>
      <c r="DR55" s="42">
        <v>34.990077991600906</v>
      </c>
      <c r="DS55" s="42">
        <v>28.299829077272388</v>
      </c>
      <c r="DT55" s="42"/>
      <c r="DU55" s="42"/>
      <c r="DV55" s="42">
        <v>14625.5</v>
      </c>
      <c r="DW55" s="42">
        <v>20116.900000000001</v>
      </c>
      <c r="DX55" s="42">
        <v>-5491.4</v>
      </c>
      <c r="DY55" s="42"/>
      <c r="DZ55" s="42"/>
      <c r="EA55" s="42">
        <v>6823.8</v>
      </c>
      <c r="EB55" s="42">
        <v>13293</v>
      </c>
      <c r="EC55" s="42"/>
      <c r="ED55" s="42"/>
      <c r="EE55" s="42"/>
      <c r="EF55" s="42"/>
      <c r="EG55" s="42"/>
      <c r="EH55" s="9">
        <v>42339</v>
      </c>
      <c r="EI55" s="42">
        <v>26370040.813351199</v>
      </c>
      <c r="EJ55" s="10"/>
      <c r="EK55" s="10"/>
      <c r="EL55" s="10"/>
      <c r="EM55" s="10">
        <v>26370040.813351199</v>
      </c>
      <c r="EN55" s="10">
        <v>7.3257258014762394</v>
      </c>
      <c r="ER55" s="9">
        <v>42339</v>
      </c>
      <c r="ES55" s="42">
        <v>28363873.934655301</v>
      </c>
      <c r="ET55" s="10"/>
      <c r="EU55" s="10"/>
      <c r="EV55" s="10"/>
      <c r="EW55" s="10">
        <v>28363873.934655301</v>
      </c>
      <c r="EX55" s="10">
        <v>7.1974324717695657</v>
      </c>
    </row>
    <row r="56" spans="1:154" x14ac:dyDescent="0.3">
      <c r="A56" s="9">
        <v>39448</v>
      </c>
      <c r="B56" s="82">
        <f t="shared" si="5"/>
        <v>3.1092436974789921</v>
      </c>
      <c r="C56" s="82">
        <f t="shared" si="6"/>
        <v>15.785714285714272</v>
      </c>
      <c r="D56" s="82">
        <f t="shared" si="7"/>
        <v>3.7005887300252267</v>
      </c>
      <c r="E56" s="93">
        <f t="shared" si="8"/>
        <v>13.046701260192725</v>
      </c>
      <c r="F56" s="93">
        <f t="shared" si="9"/>
        <v>10.352922557501582</v>
      </c>
      <c r="G56" s="93">
        <f t="shared" si="10"/>
        <v>4.7739454672570494</v>
      </c>
      <c r="H56" s="93">
        <f t="shared" si="11"/>
        <v>-9.8696380623986393</v>
      </c>
      <c r="I56" s="4">
        <f t="shared" si="25"/>
        <v>21.14085675198957</v>
      </c>
      <c r="J56" s="4">
        <f t="shared" si="12"/>
        <v>-4.4526922452210567</v>
      </c>
      <c r="K56" s="4">
        <f t="shared" si="13"/>
        <v>2.6110019646365421</v>
      </c>
      <c r="L56" s="4"/>
      <c r="M56" s="4">
        <f t="shared" si="26"/>
        <v>43.033866595395367</v>
      </c>
      <c r="N56" s="4">
        <f t="shared" si="14"/>
        <v>35.762742773775877</v>
      </c>
      <c r="O56" s="4">
        <f t="shared" si="15"/>
        <v>58.126656929860395</v>
      </c>
      <c r="P56" s="4"/>
      <c r="Q56" s="4"/>
      <c r="T56" s="81">
        <f t="shared" si="16"/>
        <v>3.1092436974789921</v>
      </c>
      <c r="U56" s="81">
        <f t="shared" si="17"/>
        <v>15.785714285714272</v>
      </c>
      <c r="V56" s="81">
        <f t="shared" si="18"/>
        <v>3.7005887300252267</v>
      </c>
      <c r="W56" s="81">
        <f t="shared" si="19"/>
        <v>12.997667358121708</v>
      </c>
      <c r="Y56" s="108">
        <f t="shared" si="20"/>
        <v>0</v>
      </c>
      <c r="Z56" s="108">
        <f t="shared" si="21"/>
        <v>0</v>
      </c>
      <c r="AF56" s="9">
        <v>39448</v>
      </c>
      <c r="AG56" s="42"/>
      <c r="AH56" s="10">
        <v>152.5</v>
      </c>
      <c r="AI56" s="10">
        <v>291.7</v>
      </c>
      <c r="AJ56" s="10">
        <v>152.5</v>
      </c>
      <c r="AK56" s="10">
        <v>95.728350107450908</v>
      </c>
      <c r="AL56" s="10">
        <v>13.046701260192725</v>
      </c>
      <c r="AO56" s="9">
        <v>39448</v>
      </c>
      <c r="AP56" s="10">
        <v>3.1092436974789921</v>
      </c>
      <c r="AQ56" s="10">
        <v>15.785714285714272</v>
      </c>
      <c r="AR56" s="10">
        <v>3.7005887300252267</v>
      </c>
      <c r="AS56" s="10">
        <v>92.584100386538424</v>
      </c>
      <c r="AT56" s="10">
        <v>98.027312940707588</v>
      </c>
      <c r="AU56" s="10">
        <v>85.660125672646203</v>
      </c>
      <c r="AV56" s="42"/>
      <c r="AW56" s="42"/>
      <c r="AX56" s="42"/>
      <c r="AY56" s="10">
        <v>122.7</v>
      </c>
      <c r="AZ56" s="10">
        <v>162.1</v>
      </c>
      <c r="BA56" s="10">
        <v>123.3</v>
      </c>
      <c r="BB56" s="10">
        <v>186.7</v>
      </c>
      <c r="BC56" s="10">
        <v>122.7</v>
      </c>
      <c r="BD56" s="10">
        <v>314.3</v>
      </c>
      <c r="BE56" s="10">
        <v>162.1</v>
      </c>
      <c r="BF56" s="10">
        <v>223.8</v>
      </c>
      <c r="BG56" s="10">
        <v>123.3</v>
      </c>
      <c r="BJ56" s="9">
        <v>39448</v>
      </c>
      <c r="BK56" s="42"/>
      <c r="BL56" s="42"/>
      <c r="BM56" s="42"/>
      <c r="BN56" s="42"/>
      <c r="BO56" s="42"/>
      <c r="BP56" s="42"/>
      <c r="BQ56" s="42"/>
      <c r="BR56" s="42"/>
      <c r="BS56" s="42"/>
      <c r="BT56" s="42"/>
      <c r="BV56" s="9">
        <v>39448</v>
      </c>
      <c r="BW56" s="42">
        <v>10.352922557501582</v>
      </c>
      <c r="BX56" s="42">
        <v>4.7739454672570494</v>
      </c>
      <c r="BY56" s="42">
        <v>-9.8696380623986393</v>
      </c>
      <c r="BZ56" s="42">
        <v>167348</v>
      </c>
      <c r="CA56" s="42">
        <v>89917</v>
      </c>
      <c r="CB56" s="42">
        <v>537414</v>
      </c>
      <c r="CD56" s="9">
        <v>39448</v>
      </c>
      <c r="CE56" s="42">
        <v>23749350</v>
      </c>
      <c r="CF56" s="42">
        <v>21.14085675198957</v>
      </c>
      <c r="CH56" s="9">
        <v>39448</v>
      </c>
      <c r="CI56" s="42"/>
      <c r="CJ56" s="42">
        <v>134</v>
      </c>
      <c r="CK56" s="42">
        <v>63.187971447692583</v>
      </c>
      <c r="CL56" s="42">
        <v>5.5118110236220392</v>
      </c>
      <c r="CM56" s="93">
        <f t="shared" si="22"/>
        <v>375852.38860943442</v>
      </c>
      <c r="CN56" s="4">
        <f t="shared" si="27"/>
        <v>14.812603041064731</v>
      </c>
      <c r="CP56" s="9">
        <v>39448</v>
      </c>
      <c r="CQ56" s="42">
        <v>-4.4526922452210567</v>
      </c>
      <c r="CR56" s="42">
        <v>511781</v>
      </c>
      <c r="CS56" s="9">
        <v>39448</v>
      </c>
      <c r="CT56" s="42">
        <v>2.6110019646365421</v>
      </c>
      <c r="CU56" s="42">
        <v>52229</v>
      </c>
      <c r="CW56" s="14">
        <v>39448</v>
      </c>
      <c r="CX56" s="15">
        <v>733400</v>
      </c>
      <c r="CY56" s="15"/>
      <c r="CZ56" s="13"/>
      <c r="DA56" s="13"/>
      <c r="DB56" s="39">
        <v>39448</v>
      </c>
      <c r="DC56" s="40">
        <v>627330</v>
      </c>
      <c r="DD56" s="40">
        <v>252710</v>
      </c>
      <c r="DE56" s="2"/>
      <c r="DF56" s="39">
        <v>39448</v>
      </c>
      <c r="DG56" s="40"/>
      <c r="DH56" s="40">
        <v>134</v>
      </c>
      <c r="DI56" s="40">
        <v>63.187971447692583</v>
      </c>
      <c r="DJ56" s="40">
        <v>5.5118110236220392</v>
      </c>
      <c r="DK56" s="2"/>
      <c r="DL56" s="99">
        <f t="shared" si="23"/>
        <v>374620</v>
      </c>
      <c r="DM56" s="100">
        <f t="shared" si="24"/>
        <v>5928.6600189422588</v>
      </c>
      <c r="DN56" s="101">
        <f t="shared" si="28"/>
        <v>43.033866595395367</v>
      </c>
      <c r="DO56" s="101">
        <f t="shared" si="28"/>
        <v>35.561948191158322</v>
      </c>
      <c r="DQ56" s="9">
        <v>39448</v>
      </c>
      <c r="DR56" s="42">
        <v>35.762742773775877</v>
      </c>
      <c r="DS56" s="42">
        <v>58.126656929860395</v>
      </c>
      <c r="DT56" s="42"/>
      <c r="DU56" s="42"/>
      <c r="DV56" s="42">
        <v>14889.1</v>
      </c>
      <c r="DW56" s="42">
        <v>22844.400000000001</v>
      </c>
      <c r="DX56" s="42">
        <v>-7955.3</v>
      </c>
      <c r="DY56" s="42"/>
      <c r="DZ56" s="42"/>
      <c r="EA56" s="42">
        <v>8505</v>
      </c>
      <c r="EB56" s="42">
        <v>14339.4</v>
      </c>
      <c r="EC56" s="42"/>
      <c r="ED56" s="42"/>
      <c r="EE56" s="42"/>
      <c r="EF56" s="42"/>
      <c r="EG56" s="42"/>
      <c r="EH56" s="9">
        <v>42430</v>
      </c>
      <c r="EI56" s="42">
        <v>27164482.843081299</v>
      </c>
      <c r="EJ56" s="10"/>
      <c r="EK56" s="10"/>
      <c r="EL56" s="10"/>
      <c r="EM56" s="10">
        <v>27164482.843081299</v>
      </c>
      <c r="EN56" s="10">
        <v>8.7183012151486103</v>
      </c>
      <c r="ER56" s="9">
        <v>42430</v>
      </c>
      <c r="ES56" s="42">
        <v>30367379.1151812</v>
      </c>
      <c r="ET56" s="10"/>
      <c r="EU56" s="10"/>
      <c r="EV56" s="10"/>
      <c r="EW56" s="10">
        <v>30367379.1151812</v>
      </c>
      <c r="EX56" s="10">
        <v>9.0886826343728586</v>
      </c>
    </row>
    <row r="57" spans="1:154" x14ac:dyDescent="0.3">
      <c r="A57" s="9">
        <v>39479</v>
      </c>
      <c r="B57" s="82">
        <f t="shared" si="5"/>
        <v>7.5134168157424135</v>
      </c>
      <c r="C57" s="82">
        <f t="shared" si="6"/>
        <v>19.058295964125545</v>
      </c>
      <c r="D57" s="82">
        <f t="shared" si="7"/>
        <v>9.7078228086710805</v>
      </c>
      <c r="E57" s="93">
        <f t="shared" si="8"/>
        <v>16.823161189358387</v>
      </c>
      <c r="F57" s="93">
        <f t="shared" si="9"/>
        <v>10.845069356681776</v>
      </c>
      <c r="G57" s="93">
        <f t="shared" si="10"/>
        <v>0.18504767629621771</v>
      </c>
      <c r="H57" s="93">
        <f t="shared" si="11"/>
        <v>-9.7137001469814948</v>
      </c>
      <c r="I57" s="4">
        <f t="shared" si="25"/>
        <v>22.82115490085415</v>
      </c>
      <c r="J57" s="4">
        <f t="shared" si="12"/>
        <v>21.88613731133843</v>
      </c>
      <c r="K57" s="4">
        <f t="shared" si="13"/>
        <v>4.4964066027380234</v>
      </c>
      <c r="L57" s="4"/>
      <c r="M57" s="4">
        <f t="shared" si="26"/>
        <v>37.509743802941323</v>
      </c>
      <c r="N57" s="4">
        <f t="shared" si="14"/>
        <v>43.12956860962769</v>
      </c>
      <c r="O57" s="4">
        <f t="shared" si="15"/>
        <v>43.63017528840777</v>
      </c>
      <c r="P57" s="4"/>
      <c r="Q57" s="4"/>
      <c r="T57" s="81">
        <f t="shared" si="16"/>
        <v>7.5134168157424135</v>
      </c>
      <c r="U57" s="81">
        <f t="shared" si="17"/>
        <v>19.058295964125545</v>
      </c>
      <c r="V57" s="81">
        <f t="shared" si="18"/>
        <v>9.7078228086710805</v>
      </c>
      <c r="W57" s="81">
        <f t="shared" si="19"/>
        <v>16.651503333057683</v>
      </c>
      <c r="Y57" s="108">
        <f t="shared" si="20"/>
        <v>0</v>
      </c>
      <c r="Z57" s="108">
        <f t="shared" si="21"/>
        <v>0</v>
      </c>
      <c r="AF57" s="9">
        <v>39479</v>
      </c>
      <c r="AG57" s="42"/>
      <c r="AH57" s="10">
        <v>149.30000000000001</v>
      </c>
      <c r="AI57" s="10">
        <v>287</v>
      </c>
      <c r="AJ57" s="10">
        <v>149.30000000000001</v>
      </c>
      <c r="AK57" s="10">
        <v>93.719624072409317</v>
      </c>
      <c r="AL57" s="10">
        <v>16.823161189358387</v>
      </c>
      <c r="AO57" s="9">
        <v>39479</v>
      </c>
      <c r="AP57" s="10">
        <v>7.5134168157424135</v>
      </c>
      <c r="AQ57" s="10">
        <v>19.058295964125545</v>
      </c>
      <c r="AR57" s="10">
        <v>9.7078228086710805</v>
      </c>
      <c r="AS57" s="10">
        <v>90.69770877312078</v>
      </c>
      <c r="AT57" s="10">
        <v>96.334058923224674</v>
      </c>
      <c r="AU57" s="10">
        <v>80.866493335734134</v>
      </c>
      <c r="AV57" s="42"/>
      <c r="AW57" s="42"/>
      <c r="AX57" s="42"/>
      <c r="AY57" s="10">
        <v>120.2</v>
      </c>
      <c r="AZ57" s="10">
        <v>159.30000000000001</v>
      </c>
      <c r="BA57" s="10">
        <v>116.4</v>
      </c>
      <c r="BB57" s="10">
        <v>183.6</v>
      </c>
      <c r="BC57" s="10">
        <v>120.2</v>
      </c>
      <c r="BD57" s="10">
        <v>310.39999999999998</v>
      </c>
      <c r="BE57" s="10">
        <v>159.30000000000001</v>
      </c>
      <c r="BF57" s="10">
        <v>211.3</v>
      </c>
      <c r="BG57" s="10">
        <v>116.4</v>
      </c>
      <c r="BJ57" s="9">
        <v>39479</v>
      </c>
      <c r="BK57" s="42"/>
      <c r="BL57" s="42"/>
      <c r="BM57" s="42"/>
      <c r="BN57" s="42"/>
      <c r="BO57" s="42"/>
      <c r="BP57" s="42"/>
      <c r="BQ57" s="42"/>
      <c r="BR57" s="42"/>
      <c r="BS57" s="42"/>
      <c r="BT57" s="42"/>
      <c r="BV57" s="9">
        <v>39479</v>
      </c>
      <c r="BW57" s="42">
        <v>10.845069356681776</v>
      </c>
      <c r="BX57" s="42">
        <v>0.18504767629621771</v>
      </c>
      <c r="BY57" s="42">
        <v>-9.7137001469814948</v>
      </c>
      <c r="BZ57" s="42">
        <v>146474</v>
      </c>
      <c r="CA57" s="42">
        <v>85000</v>
      </c>
      <c r="CB57" s="42">
        <v>503087</v>
      </c>
      <c r="CD57" s="9">
        <v>39479</v>
      </c>
      <c r="CE57" s="42">
        <v>24656310</v>
      </c>
      <c r="CF57" s="42">
        <v>22.82115490085415</v>
      </c>
      <c r="CH57" s="9">
        <v>39479</v>
      </c>
      <c r="CI57" s="42"/>
      <c r="CJ57" s="42">
        <v>135</v>
      </c>
      <c r="CK57" s="42">
        <v>63.659523473421636</v>
      </c>
      <c r="CL57" s="42">
        <v>5.4687500000000036</v>
      </c>
      <c r="CM57" s="93">
        <f t="shared" si="22"/>
        <v>387315.34034014889</v>
      </c>
      <c r="CN57" s="4">
        <f t="shared" si="27"/>
        <v>16.452650572661696</v>
      </c>
      <c r="CP57" s="9">
        <v>39479</v>
      </c>
      <c r="CQ57" s="42">
        <v>21.88613731133843</v>
      </c>
      <c r="CR57" s="42">
        <v>611493</v>
      </c>
      <c r="CS57" s="9">
        <v>39479</v>
      </c>
      <c r="CT57" s="42">
        <v>4.4964066027380234</v>
      </c>
      <c r="CU57" s="42">
        <v>50454</v>
      </c>
      <c r="CW57" s="14">
        <v>39479</v>
      </c>
      <c r="CX57" s="15">
        <v>2848340</v>
      </c>
      <c r="CY57" s="15"/>
      <c r="CZ57" s="13"/>
      <c r="DA57" s="13"/>
      <c r="DB57" s="39">
        <v>39479</v>
      </c>
      <c r="DC57" s="40">
        <v>337660</v>
      </c>
      <c r="DD57" s="40">
        <v>73050</v>
      </c>
      <c r="DE57" s="2"/>
      <c r="DF57" s="39">
        <v>39479</v>
      </c>
      <c r="DG57" s="40"/>
      <c r="DH57" s="40">
        <v>135</v>
      </c>
      <c r="DI57" s="40">
        <v>63.659523473421636</v>
      </c>
      <c r="DJ57" s="40">
        <v>5.4687500000000036</v>
      </c>
      <c r="DK57" s="2"/>
      <c r="DL57" s="99">
        <f t="shared" si="23"/>
        <v>264610</v>
      </c>
      <c r="DM57" s="100">
        <f t="shared" si="24"/>
        <v>4156.6443724712581</v>
      </c>
      <c r="DN57" s="101">
        <f t="shared" si="28"/>
        <v>37.509743802941323</v>
      </c>
      <c r="DO57" s="101">
        <f t="shared" si="28"/>
        <v>30.379608939085113</v>
      </c>
      <c r="DQ57" s="9">
        <v>39479</v>
      </c>
      <c r="DR57" s="42">
        <v>43.12956860962769</v>
      </c>
      <c r="DS57" s="42">
        <v>43.63017528840777</v>
      </c>
      <c r="DT57" s="42"/>
      <c r="DU57" s="42"/>
      <c r="DV57" s="42">
        <v>15116.2</v>
      </c>
      <c r="DW57" s="42">
        <v>20804.400000000001</v>
      </c>
      <c r="DX57" s="42">
        <v>-5688.2</v>
      </c>
      <c r="DY57" s="42"/>
      <c r="DZ57" s="42"/>
      <c r="EA57" s="42">
        <v>7712.8</v>
      </c>
      <c r="EB57" s="42">
        <v>13091.6</v>
      </c>
      <c r="EC57" s="42"/>
      <c r="ED57" s="42"/>
      <c r="EE57" s="42"/>
      <c r="EF57" s="42"/>
      <c r="EG57" s="42"/>
      <c r="EH57" s="9">
        <v>42522</v>
      </c>
      <c r="EI57" s="42">
        <v>27987263.693762898</v>
      </c>
      <c r="EJ57" s="10"/>
      <c r="EK57" s="10"/>
      <c r="EL57" s="10"/>
      <c r="EM57" s="10">
        <v>27987263.693762898</v>
      </c>
      <c r="EN57" s="10">
        <v>9.3170838955628312</v>
      </c>
      <c r="ER57" s="9">
        <v>42522</v>
      </c>
      <c r="ES57" s="42">
        <v>29650877.773652501</v>
      </c>
      <c r="ET57" s="10"/>
      <c r="EU57" s="10"/>
      <c r="EV57" s="10"/>
      <c r="EW57" s="10">
        <v>29650877.773652501</v>
      </c>
      <c r="EX57" s="10">
        <v>8.6798025090622399</v>
      </c>
    </row>
    <row r="58" spans="1:154" x14ac:dyDescent="0.3">
      <c r="A58" s="9">
        <v>39508</v>
      </c>
      <c r="B58" s="82">
        <f t="shared" si="5"/>
        <v>5.2507836990595731</v>
      </c>
      <c r="C58" s="82">
        <f t="shared" si="6"/>
        <v>13.672391017173036</v>
      </c>
      <c r="D58" s="82">
        <f t="shared" si="7"/>
        <v>3.6454018227009071</v>
      </c>
      <c r="E58" s="93">
        <f t="shared" si="8"/>
        <v>11.73222912353347</v>
      </c>
      <c r="F58" s="93">
        <f t="shared" si="9"/>
        <v>14.151218149506381</v>
      </c>
      <c r="G58" s="93">
        <f t="shared" si="10"/>
        <v>-4.7605756455916666</v>
      </c>
      <c r="H58" s="93">
        <f t="shared" si="11"/>
        <v>4.2868235349224335</v>
      </c>
      <c r="I58" s="4">
        <f t="shared" si="25"/>
        <v>21.147497443973066</v>
      </c>
      <c r="J58" s="4">
        <f t="shared" si="12"/>
        <v>1.5388555198584533</v>
      </c>
      <c r="K58" s="4">
        <f t="shared" si="13"/>
        <v>16.047126103952511</v>
      </c>
      <c r="L58" s="4"/>
      <c r="M58" s="4">
        <f t="shared" si="26"/>
        <v>19.743437127999506</v>
      </c>
      <c r="N58" s="4">
        <f t="shared" si="14"/>
        <v>34.142928224903599</v>
      </c>
      <c r="O58" s="4">
        <f t="shared" si="15"/>
        <v>37.56346066314206</v>
      </c>
      <c r="P58" s="4"/>
      <c r="Q58" s="4"/>
      <c r="T58" s="81">
        <f t="shared" si="16"/>
        <v>5.2507836990595731</v>
      </c>
      <c r="U58" s="81">
        <f t="shared" si="17"/>
        <v>13.672391017173036</v>
      </c>
      <c r="V58" s="81">
        <f t="shared" si="18"/>
        <v>3.6454018227009071</v>
      </c>
      <c r="W58" s="81">
        <f t="shared" si="19"/>
        <v>11.660407908203492</v>
      </c>
      <c r="Y58" s="108">
        <f t="shared" si="20"/>
        <v>0</v>
      </c>
      <c r="Z58" s="108">
        <f t="shared" si="21"/>
        <v>0</v>
      </c>
      <c r="AF58" s="9">
        <v>39508</v>
      </c>
      <c r="AG58" s="42"/>
      <c r="AH58" s="10">
        <v>161.9</v>
      </c>
      <c r="AI58" s="10">
        <v>320.7</v>
      </c>
      <c r="AJ58" s="10">
        <v>161.9</v>
      </c>
      <c r="AK58" s="10">
        <v>101.62898283538559</v>
      </c>
      <c r="AL58" s="10">
        <v>11.73222912353347</v>
      </c>
      <c r="AO58" s="9">
        <v>39508</v>
      </c>
      <c r="AP58" s="10">
        <v>5.2507836990595731</v>
      </c>
      <c r="AQ58" s="10">
        <v>13.672391017173036</v>
      </c>
      <c r="AR58" s="10">
        <v>3.6454018227009071</v>
      </c>
      <c r="AS58" s="10">
        <v>101.33695747279634</v>
      </c>
      <c r="AT58" s="10">
        <v>104.0746487174323</v>
      </c>
      <c r="AU58" s="10">
        <v>86.910638456188479</v>
      </c>
      <c r="AV58" s="42"/>
      <c r="AW58" s="42"/>
      <c r="AX58" s="42"/>
      <c r="AY58" s="10">
        <v>134.30000000000001</v>
      </c>
      <c r="AZ58" s="10">
        <v>172.1</v>
      </c>
      <c r="BA58" s="10">
        <v>125.1</v>
      </c>
      <c r="BB58" s="10">
        <v>205.8</v>
      </c>
      <c r="BC58" s="10">
        <v>134.30000000000001</v>
      </c>
      <c r="BD58" s="10">
        <v>347.9</v>
      </c>
      <c r="BE58" s="10">
        <v>172.1</v>
      </c>
      <c r="BF58" s="10">
        <v>227.1</v>
      </c>
      <c r="BG58" s="10">
        <v>125.1</v>
      </c>
      <c r="BJ58" s="9">
        <v>39508</v>
      </c>
      <c r="BK58" s="42"/>
      <c r="BL58" s="42"/>
      <c r="BM58" s="42"/>
      <c r="BN58" s="42"/>
      <c r="BO58" s="42"/>
      <c r="BP58" s="42"/>
      <c r="BQ58" s="42"/>
      <c r="BR58" s="42"/>
      <c r="BS58" s="42"/>
      <c r="BT58" s="42"/>
      <c r="BV58" s="9">
        <v>39508</v>
      </c>
      <c r="BW58" s="42">
        <v>14.151218149506381</v>
      </c>
      <c r="BX58" s="42">
        <v>-4.7605756455916666</v>
      </c>
      <c r="BY58" s="42">
        <v>4.2868235349224335</v>
      </c>
      <c r="BZ58" s="42">
        <v>192056</v>
      </c>
      <c r="CA58" s="42">
        <v>85305</v>
      </c>
      <c r="CB58" s="42">
        <v>578868</v>
      </c>
      <c r="CD58" s="9">
        <v>39508</v>
      </c>
      <c r="CE58" s="42">
        <v>25772010</v>
      </c>
      <c r="CF58" s="42">
        <v>21.147497443973066</v>
      </c>
      <c r="CH58" s="9">
        <v>39508</v>
      </c>
      <c r="CI58" s="42"/>
      <c r="CJ58" s="42">
        <v>137</v>
      </c>
      <c r="CK58" s="42">
        <v>64.602627524879736</v>
      </c>
      <c r="CL58" s="42">
        <v>7.8740157480314972</v>
      </c>
      <c r="CM58" s="93">
        <f t="shared" si="22"/>
        <v>398931.29718407651</v>
      </c>
      <c r="CN58" s="4">
        <f t="shared" si="27"/>
        <v>12.304614418865523</v>
      </c>
      <c r="CP58" s="9">
        <v>39508</v>
      </c>
      <c r="CQ58" s="42">
        <v>1.5388555198584533</v>
      </c>
      <c r="CR58" s="42">
        <v>479765</v>
      </c>
      <c r="CS58" s="9">
        <v>39508</v>
      </c>
      <c r="CT58" s="42">
        <v>16.047126103952511</v>
      </c>
      <c r="CU58" s="42">
        <v>64123</v>
      </c>
      <c r="CW58" s="14">
        <v>39508</v>
      </c>
      <c r="CX58" s="15">
        <v>2454740</v>
      </c>
      <c r="CY58" s="15"/>
      <c r="CZ58" s="13"/>
      <c r="DA58" s="13"/>
      <c r="DB58" s="39">
        <v>39508</v>
      </c>
      <c r="DC58" s="40">
        <v>1031390</v>
      </c>
      <c r="DD58" s="40">
        <v>266900</v>
      </c>
      <c r="DE58" s="2"/>
      <c r="DF58" s="39">
        <v>39508</v>
      </c>
      <c r="DG58" s="40"/>
      <c r="DH58" s="40">
        <v>137</v>
      </c>
      <c r="DI58" s="40">
        <v>64.602627524879736</v>
      </c>
      <c r="DJ58" s="40">
        <v>7.8740157480314972</v>
      </c>
      <c r="DK58" s="2"/>
      <c r="DL58" s="99">
        <f t="shared" si="23"/>
        <v>764490</v>
      </c>
      <c r="DM58" s="100">
        <f t="shared" si="24"/>
        <v>11833.729204057217</v>
      </c>
      <c r="DN58" s="101">
        <f t="shared" si="28"/>
        <v>19.743437127999506</v>
      </c>
      <c r="DO58" s="101">
        <f t="shared" si="28"/>
        <v>11.003040257342601</v>
      </c>
      <c r="DQ58" s="9">
        <v>39508</v>
      </c>
      <c r="DR58" s="42">
        <v>34.142928224903599</v>
      </c>
      <c r="DS58" s="42">
        <v>37.56346066314206</v>
      </c>
      <c r="DT58" s="42"/>
      <c r="DU58" s="42"/>
      <c r="DV58" s="42">
        <v>17254</v>
      </c>
      <c r="DW58" s="42">
        <v>23573.7</v>
      </c>
      <c r="DX58" s="42">
        <v>-6319.6</v>
      </c>
      <c r="DY58" s="42"/>
      <c r="DZ58" s="42"/>
      <c r="EA58" s="42">
        <v>9075.5</v>
      </c>
      <c r="EB58" s="42">
        <v>14498.2</v>
      </c>
      <c r="EC58" s="42"/>
      <c r="ED58" s="42"/>
      <c r="EE58" s="42"/>
      <c r="EF58" s="42"/>
      <c r="EG58" s="42"/>
      <c r="EH58" s="9">
        <v>42614</v>
      </c>
      <c r="EI58" s="42">
        <v>27919937.1590266</v>
      </c>
      <c r="EJ58" s="10"/>
      <c r="EK58" s="10"/>
      <c r="EL58" s="10"/>
      <c r="EM58" s="10">
        <v>27919937.1590266</v>
      </c>
      <c r="EN58" s="10">
        <v>8.2913290962823414</v>
      </c>
      <c r="ER58" s="9">
        <v>42614</v>
      </c>
      <c r="ES58" s="42">
        <v>30357558.2534701</v>
      </c>
      <c r="ET58" s="10"/>
      <c r="EU58" s="10"/>
      <c r="EV58" s="10"/>
      <c r="EW58" s="10">
        <v>30357558.2534701</v>
      </c>
      <c r="EX58" s="10">
        <v>9.6698086453955376</v>
      </c>
    </row>
    <row r="59" spans="1:154" x14ac:dyDescent="0.3">
      <c r="A59" s="9">
        <v>39539</v>
      </c>
      <c r="B59" s="82">
        <f t="shared" si="5"/>
        <v>5.6444026340545728</v>
      </c>
      <c r="C59" s="82">
        <f t="shared" si="6"/>
        <v>13.023952095808387</v>
      </c>
      <c r="D59" s="82">
        <f t="shared" si="7"/>
        <v>1.3490725126475627</v>
      </c>
      <c r="E59" s="93">
        <f t="shared" si="8"/>
        <v>10.99843993759753</v>
      </c>
      <c r="F59" s="93">
        <f t="shared" si="9"/>
        <v>25.088667802272859</v>
      </c>
      <c r="G59" s="93">
        <f t="shared" si="10"/>
        <v>10.861037100510115</v>
      </c>
      <c r="H59" s="93">
        <f t="shared" si="11"/>
        <v>13.199976008838036</v>
      </c>
      <c r="I59" s="4">
        <f t="shared" si="25"/>
        <v>21.723341036645756</v>
      </c>
      <c r="J59" s="4">
        <f t="shared" si="12"/>
        <v>3.0098416773641423</v>
      </c>
      <c r="K59" s="4">
        <f t="shared" si="13"/>
        <v>3.9028446891488868</v>
      </c>
      <c r="L59" s="4"/>
      <c r="M59" s="4">
        <f t="shared" si="26"/>
        <v>39.29833863556027</v>
      </c>
      <c r="N59" s="4">
        <f t="shared" si="14"/>
        <v>62.97983543454464</v>
      </c>
      <c r="O59" s="4">
        <f t="shared" si="15"/>
        <v>65.029449228658848</v>
      </c>
      <c r="P59" s="4"/>
      <c r="Q59" s="4"/>
      <c r="T59" s="81">
        <f t="shared" si="16"/>
        <v>5.6444026340545728</v>
      </c>
      <c r="U59" s="81">
        <f t="shared" si="17"/>
        <v>13.023952095808387</v>
      </c>
      <c r="V59" s="81">
        <f t="shared" si="18"/>
        <v>1.3490725126475627</v>
      </c>
      <c r="W59" s="81">
        <f t="shared" si="19"/>
        <v>11.030001450901196</v>
      </c>
      <c r="Y59" s="108">
        <f t="shared" si="20"/>
        <v>0</v>
      </c>
      <c r="Z59" s="108">
        <f t="shared" si="21"/>
        <v>0</v>
      </c>
      <c r="AF59" s="9">
        <v>39539</v>
      </c>
      <c r="AG59" s="42"/>
      <c r="AH59" s="10">
        <v>142.30000000000001</v>
      </c>
      <c r="AI59" s="10">
        <v>273.2</v>
      </c>
      <c r="AJ59" s="10">
        <v>142.30000000000001</v>
      </c>
      <c r="AK59" s="10">
        <v>89.325535870755843</v>
      </c>
      <c r="AL59" s="10">
        <v>10.99843993759753</v>
      </c>
      <c r="AO59" s="9">
        <v>39539</v>
      </c>
      <c r="AP59" s="10">
        <v>5.6444026340545728</v>
      </c>
      <c r="AQ59" s="10">
        <v>13.023952095808387</v>
      </c>
      <c r="AR59" s="10">
        <v>1.3490725126475627</v>
      </c>
      <c r="AS59" s="10">
        <v>84.736711274720989</v>
      </c>
      <c r="AT59" s="10">
        <v>91.314770228543168</v>
      </c>
      <c r="AU59" s="10">
        <v>83.506464767656723</v>
      </c>
      <c r="AV59" s="42"/>
      <c r="AW59" s="42"/>
      <c r="AX59" s="42"/>
      <c r="AY59" s="10">
        <v>112.3</v>
      </c>
      <c r="AZ59" s="10">
        <v>151</v>
      </c>
      <c r="BA59" s="10">
        <v>120.2</v>
      </c>
      <c r="BB59" s="10">
        <v>171.1</v>
      </c>
      <c r="BC59" s="10">
        <v>112.3</v>
      </c>
      <c r="BD59" s="10">
        <v>293.7</v>
      </c>
      <c r="BE59" s="10">
        <v>151</v>
      </c>
      <c r="BF59" s="10">
        <v>218.2</v>
      </c>
      <c r="BG59" s="10">
        <v>120.2</v>
      </c>
      <c r="BJ59" s="9">
        <v>39539</v>
      </c>
      <c r="BK59" s="42"/>
      <c r="BL59" s="42"/>
      <c r="BM59" s="42"/>
      <c r="BN59" s="42"/>
      <c r="BO59" s="42"/>
      <c r="BP59" s="42"/>
      <c r="BQ59" s="42"/>
      <c r="BR59" s="42"/>
      <c r="BS59" s="42"/>
      <c r="BT59" s="42"/>
      <c r="BV59" s="9">
        <v>39539</v>
      </c>
      <c r="BW59" s="42">
        <v>25.088667802272859</v>
      </c>
      <c r="BX59" s="42">
        <v>10.861037100510115</v>
      </c>
      <c r="BY59" s="42">
        <v>13.199976008838036</v>
      </c>
      <c r="BZ59" s="42">
        <v>152009</v>
      </c>
      <c r="CA59" s="42">
        <v>82801</v>
      </c>
      <c r="CB59" s="42">
        <v>585082</v>
      </c>
      <c r="CD59" s="9">
        <v>39539</v>
      </c>
      <c r="CE59" s="42">
        <v>25366560</v>
      </c>
      <c r="CF59" s="42">
        <v>21.723341036645756</v>
      </c>
      <c r="CH59" s="9">
        <v>39539</v>
      </c>
      <c r="CI59" s="42"/>
      <c r="CJ59" s="42">
        <v>138</v>
      </c>
      <c r="CK59" s="42">
        <v>65.074179550608775</v>
      </c>
      <c r="CL59" s="42">
        <v>7.8124999999999902</v>
      </c>
      <c r="CM59" s="93">
        <f t="shared" si="22"/>
        <v>389809.90886365611</v>
      </c>
      <c r="CN59" s="4">
        <f t="shared" si="27"/>
        <v>12.902809077468547</v>
      </c>
      <c r="CP59" s="9">
        <v>39539</v>
      </c>
      <c r="CQ59" s="42">
        <v>3.0098416773641423</v>
      </c>
      <c r="CR59" s="42">
        <v>361101</v>
      </c>
      <c r="CS59" s="9">
        <v>39539</v>
      </c>
      <c r="CT59" s="42">
        <v>3.9028446891488868</v>
      </c>
      <c r="CU59" s="42">
        <v>36233</v>
      </c>
      <c r="CW59" s="14">
        <v>39539</v>
      </c>
      <c r="CX59" s="15">
        <v>811420</v>
      </c>
      <c r="CY59" s="15"/>
      <c r="CZ59" s="13"/>
      <c r="DA59" s="13"/>
      <c r="DB59" s="39">
        <v>39539</v>
      </c>
      <c r="DC59" s="40">
        <v>437800</v>
      </c>
      <c r="DD59" s="40">
        <v>122540</v>
      </c>
      <c r="DE59" s="2"/>
      <c r="DF59" s="39">
        <v>39539</v>
      </c>
      <c r="DG59" s="40"/>
      <c r="DH59" s="40">
        <v>138</v>
      </c>
      <c r="DI59" s="40">
        <v>65.074179550608775</v>
      </c>
      <c r="DJ59" s="40">
        <v>7.8124999999999902</v>
      </c>
      <c r="DK59" s="2"/>
      <c r="DL59" s="99">
        <f t="shared" si="23"/>
        <v>315260</v>
      </c>
      <c r="DM59" s="100">
        <f t="shared" si="24"/>
        <v>4844.6250444820353</v>
      </c>
      <c r="DN59" s="101">
        <f t="shared" si="28"/>
        <v>39.29833863556027</v>
      </c>
      <c r="DO59" s="101">
        <f t="shared" si="28"/>
        <v>29.204256125737071</v>
      </c>
      <c r="DQ59" s="9">
        <v>39539</v>
      </c>
      <c r="DR59" s="42">
        <v>62.97983543454464</v>
      </c>
      <c r="DS59" s="42">
        <v>65.029449228658848</v>
      </c>
      <c r="DT59" s="42"/>
      <c r="DU59" s="42"/>
      <c r="DV59" s="42">
        <v>18460.400000000001</v>
      </c>
      <c r="DW59" s="42">
        <v>30316.9</v>
      </c>
      <c r="DX59" s="42">
        <v>-11856.5</v>
      </c>
      <c r="DY59" s="42"/>
      <c r="DZ59" s="42"/>
      <c r="EA59" s="42">
        <v>8930.5</v>
      </c>
      <c r="EB59" s="42">
        <v>21386.3</v>
      </c>
      <c r="EC59" s="42"/>
      <c r="ED59" s="42"/>
      <c r="EE59" s="42"/>
      <c r="EF59" s="42"/>
      <c r="EG59" s="42"/>
      <c r="EH59" s="9">
        <v>42705</v>
      </c>
      <c r="EI59" s="42">
        <v>28356140.5787105</v>
      </c>
      <c r="EJ59" s="10"/>
      <c r="EK59" s="10"/>
      <c r="EL59" s="10"/>
      <c r="EM59" s="10">
        <v>28356140.5787105</v>
      </c>
      <c r="EN59" s="10">
        <v>7.5316522238893739</v>
      </c>
      <c r="ER59" s="9">
        <v>42705</v>
      </c>
      <c r="ES59" s="42">
        <v>30796216.131299399</v>
      </c>
      <c r="ET59" s="10"/>
      <c r="EU59" s="10"/>
      <c r="EV59" s="10"/>
      <c r="EW59" s="10">
        <v>30796216.131299399</v>
      </c>
      <c r="EX59" s="10">
        <v>8.5754936093980945</v>
      </c>
    </row>
    <row r="60" spans="1:154" x14ac:dyDescent="0.3">
      <c r="A60" s="9">
        <v>39569</v>
      </c>
      <c r="B60" s="82">
        <f t="shared" si="5"/>
        <v>5.3783044667274327</v>
      </c>
      <c r="C60" s="82">
        <f t="shared" si="6"/>
        <v>8.0723729993041307</v>
      </c>
      <c r="D60" s="82">
        <f t="shared" si="7"/>
        <v>2.0112630732099732</v>
      </c>
      <c r="E60" s="93">
        <f t="shared" si="8"/>
        <v>7.1585098612125471</v>
      </c>
      <c r="F60" s="93">
        <f t="shared" si="9"/>
        <v>19.374031517703123</v>
      </c>
      <c r="G60" s="93">
        <f t="shared" si="10"/>
        <v>5.1467946143602967</v>
      </c>
      <c r="H60" s="93">
        <f t="shared" si="11"/>
        <v>9.2220000297357974</v>
      </c>
      <c r="I60" s="4">
        <f t="shared" si="25"/>
        <v>23.980137920953656</v>
      </c>
      <c r="J60" s="4">
        <f t="shared" si="12"/>
        <v>9.8708743506716203</v>
      </c>
      <c r="K60" s="4">
        <f t="shared" si="13"/>
        <v>9.4023284510971621</v>
      </c>
      <c r="L60" s="4"/>
      <c r="M60" s="4">
        <f t="shared" si="26"/>
        <v>23.707429702317139</v>
      </c>
      <c r="N60" s="4">
        <f t="shared" si="14"/>
        <v>50.02448678115239</v>
      </c>
      <c r="O60" s="4">
        <f t="shared" si="15"/>
        <v>39.216529941606176</v>
      </c>
      <c r="P60" s="4"/>
      <c r="Q60" s="4"/>
      <c r="T60" s="81">
        <f t="shared" si="16"/>
        <v>5.3783044667274327</v>
      </c>
      <c r="U60" s="81">
        <f t="shared" si="17"/>
        <v>8.0723729993041307</v>
      </c>
      <c r="V60" s="81">
        <f t="shared" si="18"/>
        <v>2.0112630732099732</v>
      </c>
      <c r="W60" s="81">
        <f t="shared" si="19"/>
        <v>7.2006246886378005</v>
      </c>
      <c r="Y60" s="108">
        <f t="shared" si="20"/>
        <v>0</v>
      </c>
      <c r="Z60" s="108">
        <f t="shared" si="21"/>
        <v>0</v>
      </c>
      <c r="AF60" s="9">
        <v>39569</v>
      </c>
      <c r="AG60" s="42"/>
      <c r="AH60" s="10">
        <v>146.69999999999999</v>
      </c>
      <c r="AI60" s="10">
        <v>283.89999999999998</v>
      </c>
      <c r="AJ60" s="10">
        <v>146.69999999999999</v>
      </c>
      <c r="AK60" s="10">
        <v>92.087534168938006</v>
      </c>
      <c r="AL60" s="10">
        <v>7.1585098612125471</v>
      </c>
      <c r="AO60" s="9">
        <v>39569</v>
      </c>
      <c r="AP60" s="10">
        <v>5.3783044667274327</v>
      </c>
      <c r="AQ60" s="10">
        <v>8.0723729993041307</v>
      </c>
      <c r="AR60" s="10">
        <v>2.0112630732099732</v>
      </c>
      <c r="AS60" s="10">
        <v>87.226748204432283</v>
      </c>
      <c r="AT60" s="10">
        <v>93.915124612534797</v>
      </c>
      <c r="AU60" s="10">
        <v>88.091678307311753</v>
      </c>
      <c r="AV60" s="42"/>
      <c r="AW60" s="42"/>
      <c r="AX60" s="42"/>
      <c r="AY60" s="10">
        <v>115.6</v>
      </c>
      <c r="AZ60" s="10">
        <v>155.30000000000001</v>
      </c>
      <c r="BA60" s="10">
        <v>126.8</v>
      </c>
      <c r="BB60" s="10">
        <v>177.4</v>
      </c>
      <c r="BC60" s="10">
        <v>115.6</v>
      </c>
      <c r="BD60" s="10">
        <v>304.8</v>
      </c>
      <c r="BE60" s="10">
        <v>155.30000000000001</v>
      </c>
      <c r="BF60" s="10">
        <v>230.1</v>
      </c>
      <c r="BG60" s="10">
        <v>126.8</v>
      </c>
      <c r="BJ60" s="9">
        <v>39569</v>
      </c>
      <c r="BK60" s="42"/>
      <c r="BL60" s="42"/>
      <c r="BM60" s="42"/>
      <c r="BN60" s="42"/>
      <c r="BO60" s="42"/>
      <c r="BP60" s="42"/>
      <c r="BQ60" s="42"/>
      <c r="BR60" s="42"/>
      <c r="BS60" s="42"/>
      <c r="BT60" s="42"/>
      <c r="BV60" s="9">
        <v>39569</v>
      </c>
      <c r="BW60" s="42">
        <v>19.374031517703123</v>
      </c>
      <c r="BX60" s="42">
        <v>5.1467946143602967</v>
      </c>
      <c r="BY60" s="42">
        <v>9.2220000297357974</v>
      </c>
      <c r="BZ60" s="42">
        <v>163318</v>
      </c>
      <c r="CA60" s="42">
        <v>99492</v>
      </c>
      <c r="CB60" s="42">
        <v>587693</v>
      </c>
      <c r="CD60" s="9">
        <v>39569</v>
      </c>
      <c r="CE60" s="42">
        <v>25784670</v>
      </c>
      <c r="CF60" s="42">
        <v>23.980137920953656</v>
      </c>
      <c r="CH60" s="9">
        <v>39569</v>
      </c>
      <c r="CI60" s="42"/>
      <c r="CJ60" s="42">
        <v>139</v>
      </c>
      <c r="CK60" s="42">
        <v>65.545731576337829</v>
      </c>
      <c r="CL60" s="42">
        <v>7.7519379844961271</v>
      </c>
      <c r="CM60" s="93">
        <f t="shared" si="22"/>
        <v>393384.42610820336</v>
      </c>
      <c r="CN60" s="4">
        <f t="shared" si="27"/>
        <v>15.060703538151232</v>
      </c>
      <c r="CP60" s="9">
        <v>39569</v>
      </c>
      <c r="CQ60" s="42">
        <v>9.8708743506716203</v>
      </c>
      <c r="CR60" s="42">
        <v>304361</v>
      </c>
      <c r="CS60" s="9">
        <v>39569</v>
      </c>
      <c r="CT60" s="42">
        <v>9.4023284510971621</v>
      </c>
      <c r="CU60" s="42">
        <v>40783</v>
      </c>
      <c r="CW60" s="14">
        <v>39569</v>
      </c>
      <c r="CX60" s="15">
        <v>1170620</v>
      </c>
      <c r="CY60" s="15"/>
      <c r="CZ60" s="13"/>
      <c r="DA60" s="13"/>
      <c r="DB60" s="39">
        <v>39569</v>
      </c>
      <c r="DC60" s="40">
        <v>599810</v>
      </c>
      <c r="DD60" s="40">
        <v>149750</v>
      </c>
      <c r="DE60" s="2"/>
      <c r="DF60" s="39">
        <v>39569</v>
      </c>
      <c r="DG60" s="40"/>
      <c r="DH60" s="40">
        <v>139</v>
      </c>
      <c r="DI60" s="40">
        <v>65.545731576337829</v>
      </c>
      <c r="DJ60" s="40">
        <v>7.7519379844961271</v>
      </c>
      <c r="DK60" s="2"/>
      <c r="DL60" s="99">
        <f t="shared" si="23"/>
        <v>450060</v>
      </c>
      <c r="DM60" s="100">
        <f t="shared" si="24"/>
        <v>6866.3510067903917</v>
      </c>
      <c r="DN60" s="101">
        <f t="shared" si="28"/>
        <v>23.707429702317139</v>
      </c>
      <c r="DO60" s="101">
        <f t="shared" si="28"/>
        <v>14.807614615819521</v>
      </c>
      <c r="DQ60" s="9">
        <v>39569</v>
      </c>
      <c r="DR60" s="42">
        <v>50.02448678115239</v>
      </c>
      <c r="DS60" s="42">
        <v>39.216529941606176</v>
      </c>
      <c r="DT60" s="42"/>
      <c r="DU60" s="42"/>
      <c r="DV60" s="42">
        <v>18686.599999999999</v>
      </c>
      <c r="DW60" s="42">
        <v>29443.599999999999</v>
      </c>
      <c r="DX60" s="42">
        <v>-10757</v>
      </c>
      <c r="DY60" s="42"/>
      <c r="DZ60" s="42"/>
      <c r="EA60" s="42">
        <v>10495.2</v>
      </c>
      <c r="EB60" s="42">
        <v>18948.400000000001</v>
      </c>
      <c r="EC60" s="42"/>
      <c r="ED60" s="42"/>
      <c r="EE60" s="42"/>
      <c r="EF60" s="42"/>
      <c r="EG60" s="42"/>
      <c r="EH60" s="9">
        <v>42795</v>
      </c>
      <c r="EI60" s="42">
        <v>29019507.856840499</v>
      </c>
      <c r="EJ60" s="10"/>
      <c r="EK60" s="10"/>
      <c r="EL60" s="10"/>
      <c r="EM60" s="10">
        <v>29019507.856840499</v>
      </c>
      <c r="EN60" s="10">
        <v>6.8288618799590655</v>
      </c>
      <c r="ER60" s="9">
        <v>42795</v>
      </c>
      <c r="ES60" s="42">
        <v>32277283.118877701</v>
      </c>
      <c r="ET60" s="10"/>
      <c r="EU60" s="10"/>
      <c r="EV60" s="10"/>
      <c r="EW60" s="10">
        <v>32277283.118877701</v>
      </c>
      <c r="EX60" s="10">
        <v>6.2893277567760393</v>
      </c>
    </row>
    <row r="61" spans="1:154" x14ac:dyDescent="0.3">
      <c r="A61" s="9">
        <v>39600</v>
      </c>
      <c r="B61" s="82">
        <f t="shared" si="5"/>
        <v>-0.28873917228105173</v>
      </c>
      <c r="C61" s="82">
        <f t="shared" si="6"/>
        <v>10.370879120879117</v>
      </c>
      <c r="D61" s="82">
        <f t="shared" si="7"/>
        <v>2.5728987993139043</v>
      </c>
      <c r="E61" s="93">
        <f t="shared" si="8"/>
        <v>8.5588880760790182</v>
      </c>
      <c r="F61" s="93">
        <f t="shared" si="9"/>
        <v>11.822986430609749</v>
      </c>
      <c r="G61" s="93">
        <f t="shared" si="10"/>
        <v>-2.5606339805928657</v>
      </c>
      <c r="H61" s="93">
        <f t="shared" si="11"/>
        <v>11.268055555555556</v>
      </c>
      <c r="I61" s="4">
        <f t="shared" si="25"/>
        <v>24.471588439057001</v>
      </c>
      <c r="J61" s="4">
        <f t="shared" si="12"/>
        <v>10.044657241174878</v>
      </c>
      <c r="K61" s="4">
        <f t="shared" si="13"/>
        <v>13.293791818827968</v>
      </c>
      <c r="L61" s="4"/>
      <c r="M61" s="4">
        <f t="shared" si="26"/>
        <v>16.691381607057586</v>
      </c>
      <c r="N61" s="4">
        <f t="shared" si="14"/>
        <v>58.506734980580134</v>
      </c>
      <c r="O61" s="4">
        <f t="shared" si="15"/>
        <v>44.6372901678657</v>
      </c>
      <c r="P61" s="4"/>
      <c r="Q61" s="4"/>
      <c r="T61" s="81">
        <f t="shared" si="16"/>
        <v>-0.28873917228105173</v>
      </c>
      <c r="U61" s="81">
        <f t="shared" si="17"/>
        <v>10.370879120879117</v>
      </c>
      <c r="V61" s="81">
        <f t="shared" si="18"/>
        <v>2.5728987993139043</v>
      </c>
      <c r="W61" s="81">
        <f t="shared" si="19"/>
        <v>8.2154315408477832</v>
      </c>
      <c r="Y61" s="108">
        <f t="shared" si="20"/>
        <v>0</v>
      </c>
      <c r="Z61" s="108">
        <f t="shared" si="21"/>
        <v>0</v>
      </c>
      <c r="AF61" s="9">
        <v>39600</v>
      </c>
      <c r="AG61" s="42"/>
      <c r="AH61" s="10">
        <v>148.4</v>
      </c>
      <c r="AI61" s="10">
        <v>280</v>
      </c>
      <c r="AJ61" s="10">
        <v>148.4</v>
      </c>
      <c r="AK61" s="10">
        <v>93.15466987505387</v>
      </c>
      <c r="AL61" s="10">
        <v>8.5588880760790182</v>
      </c>
      <c r="AO61" s="9">
        <v>39600</v>
      </c>
      <c r="AP61" s="10">
        <v>-0.28873917228105173</v>
      </c>
      <c r="AQ61" s="10">
        <v>10.370879120879117</v>
      </c>
      <c r="AR61" s="10">
        <v>2.5728987993139043</v>
      </c>
      <c r="AS61" s="10">
        <v>78.172068460027546</v>
      </c>
      <c r="AT61" s="10">
        <v>97.180685931966124</v>
      </c>
      <c r="AU61" s="10">
        <v>83.089627173142631</v>
      </c>
      <c r="AV61" s="42"/>
      <c r="AW61" s="42"/>
      <c r="AX61" s="42"/>
      <c r="AY61" s="10">
        <v>103.6</v>
      </c>
      <c r="AZ61" s="10">
        <v>160.69999999999999</v>
      </c>
      <c r="BA61" s="10">
        <v>119.6</v>
      </c>
      <c r="BB61" s="10">
        <v>158.80000000000001</v>
      </c>
      <c r="BC61" s="10">
        <v>103.6</v>
      </c>
      <c r="BD61" s="10">
        <v>304</v>
      </c>
      <c r="BE61" s="10">
        <v>160.69999999999999</v>
      </c>
      <c r="BF61" s="10">
        <v>217.1</v>
      </c>
      <c r="BG61" s="10">
        <v>119.6</v>
      </c>
      <c r="BJ61" s="9">
        <v>39600</v>
      </c>
      <c r="BK61" s="42"/>
      <c r="BL61" s="42"/>
      <c r="BM61" s="42"/>
      <c r="BN61" s="42"/>
      <c r="BO61" s="42"/>
      <c r="BP61" s="42"/>
      <c r="BQ61" s="42"/>
      <c r="BR61" s="42"/>
      <c r="BS61" s="42"/>
      <c r="BT61" s="42"/>
      <c r="BV61" s="9">
        <v>39600</v>
      </c>
      <c r="BW61" s="42">
        <v>11.822986430609749</v>
      </c>
      <c r="BX61" s="42">
        <v>-2.5606339805928657</v>
      </c>
      <c r="BY61" s="42">
        <v>11.268055555555556</v>
      </c>
      <c r="BZ61" s="42">
        <v>153609</v>
      </c>
      <c r="CA61" s="42">
        <v>91479</v>
      </c>
      <c r="CB61" s="42">
        <v>560791</v>
      </c>
      <c r="CD61" s="9">
        <v>39600</v>
      </c>
      <c r="CE61" s="42">
        <v>26083930</v>
      </c>
      <c r="CF61" s="42">
        <v>24.471588439057001</v>
      </c>
      <c r="CH61" s="9">
        <v>39600</v>
      </c>
      <c r="CI61" s="42"/>
      <c r="CJ61" s="42">
        <v>140</v>
      </c>
      <c r="CK61" s="42">
        <v>66.017283602066883</v>
      </c>
      <c r="CL61" s="42">
        <v>7.6923076923076943</v>
      </c>
      <c r="CM61" s="93">
        <f t="shared" si="22"/>
        <v>395107.59269082313</v>
      </c>
      <c r="CN61" s="4">
        <f t="shared" si="27"/>
        <v>15.580760693410056</v>
      </c>
      <c r="CP61" s="9">
        <v>39600</v>
      </c>
      <c r="CQ61" s="42">
        <v>10.044657241174878</v>
      </c>
      <c r="CR61" s="42">
        <v>341539</v>
      </c>
      <c r="CS61" s="9">
        <v>39600</v>
      </c>
      <c r="CT61" s="42">
        <v>13.293791818827968</v>
      </c>
      <c r="CU61" s="42">
        <v>46225</v>
      </c>
      <c r="CW61" s="14">
        <v>39600</v>
      </c>
      <c r="CX61" s="15">
        <v>1239050</v>
      </c>
      <c r="CY61" s="15"/>
      <c r="CZ61" s="13"/>
      <c r="DA61" s="13"/>
      <c r="DB61" s="39">
        <v>39600</v>
      </c>
      <c r="DC61" s="40">
        <v>551110</v>
      </c>
      <c r="DD61" s="40">
        <v>86830</v>
      </c>
      <c r="DE61" s="2"/>
      <c r="DF61" s="39">
        <v>39600</v>
      </c>
      <c r="DG61" s="40"/>
      <c r="DH61" s="40">
        <v>140</v>
      </c>
      <c r="DI61" s="40">
        <v>66.017283602066883</v>
      </c>
      <c r="DJ61" s="40">
        <v>7.6923076923076943</v>
      </c>
      <c r="DK61" s="2"/>
      <c r="DL61" s="99">
        <f t="shared" si="23"/>
        <v>464280</v>
      </c>
      <c r="DM61" s="100">
        <f t="shared" si="24"/>
        <v>7032.7037810059819</v>
      </c>
      <c r="DN61" s="101">
        <f t="shared" si="28"/>
        <v>16.691381607057586</v>
      </c>
      <c r="DO61" s="101">
        <f t="shared" si="28"/>
        <v>8.3562829208391634</v>
      </c>
      <c r="DQ61" s="9">
        <v>39600</v>
      </c>
      <c r="DR61" s="42">
        <v>58.506734980580134</v>
      </c>
      <c r="DS61" s="42">
        <v>44.6372901678657</v>
      </c>
      <c r="DT61" s="42"/>
      <c r="DU61" s="42"/>
      <c r="DV61" s="42">
        <v>19180.900000000001</v>
      </c>
      <c r="DW61" s="42">
        <v>28950.6</v>
      </c>
      <c r="DX61" s="42">
        <v>-9769.7000000000007</v>
      </c>
      <c r="DY61" s="42"/>
      <c r="DZ61" s="42"/>
      <c r="EA61" s="42">
        <v>10119.6</v>
      </c>
      <c r="EB61" s="42">
        <v>18831</v>
      </c>
      <c r="EC61" s="42"/>
      <c r="ED61" s="42"/>
      <c r="EE61" s="42"/>
      <c r="EF61" s="42"/>
      <c r="EG61" s="42"/>
      <c r="EH61" s="9">
        <v>42887</v>
      </c>
      <c r="EI61" s="42">
        <v>29521967.839158699</v>
      </c>
      <c r="EJ61" s="10"/>
      <c r="EK61" s="10"/>
      <c r="EL61" s="10"/>
      <c r="EM61" s="10">
        <v>29521967.839158699</v>
      </c>
      <c r="EN61" s="10">
        <v>5.4835805393073027</v>
      </c>
      <c r="ER61" s="9">
        <v>42887</v>
      </c>
      <c r="ES61" s="42">
        <v>31365724.024561901</v>
      </c>
      <c r="ET61" s="10"/>
      <c r="EU61" s="10"/>
      <c r="EV61" s="10"/>
      <c r="EW61" s="10">
        <v>31365724.024561901</v>
      </c>
      <c r="EX61" s="10">
        <v>5.7834586348509252</v>
      </c>
    </row>
    <row r="62" spans="1:154" x14ac:dyDescent="0.3">
      <c r="A62" s="9">
        <v>39630</v>
      </c>
      <c r="B62" s="82">
        <f t="shared" si="5"/>
        <v>2.1317829457364454</v>
      </c>
      <c r="C62" s="82">
        <f t="shared" si="6"/>
        <v>6.1940812112869805</v>
      </c>
      <c r="D62" s="82">
        <f t="shared" si="7"/>
        <v>4.5340050377833805</v>
      </c>
      <c r="E62" s="93">
        <f t="shared" si="8"/>
        <v>5.6368960468521356</v>
      </c>
      <c r="F62" s="93">
        <f t="shared" si="9"/>
        <v>4.9558423161203216</v>
      </c>
      <c r="G62" s="93">
        <f t="shared" si="10"/>
        <v>12.341201835369562</v>
      </c>
      <c r="H62" s="93">
        <f t="shared" si="11"/>
        <v>22.12781868514293</v>
      </c>
      <c r="I62" s="4">
        <f t="shared" si="25"/>
        <v>23.717962935609933</v>
      </c>
      <c r="J62" s="4">
        <f t="shared" si="12"/>
        <v>8.0194365112312624</v>
      </c>
      <c r="K62" s="4">
        <f t="shared" si="13"/>
        <v>2.7945539309175671</v>
      </c>
      <c r="L62" s="4"/>
      <c r="M62" s="4">
        <f t="shared" si="26"/>
        <v>43.952595560006678</v>
      </c>
      <c r="N62" s="4">
        <f t="shared" si="14"/>
        <v>52.081385405928117</v>
      </c>
      <c r="O62" s="4">
        <f t="shared" si="15"/>
        <v>49.681001107503583</v>
      </c>
      <c r="P62" s="4"/>
      <c r="Q62" s="4"/>
      <c r="T62" s="81">
        <f t="shared" si="16"/>
        <v>2.1317829457364454</v>
      </c>
      <c r="U62" s="81">
        <f t="shared" si="17"/>
        <v>6.1940812112869805</v>
      </c>
      <c r="V62" s="81">
        <f t="shared" si="18"/>
        <v>4.5340050377833805</v>
      </c>
      <c r="W62" s="81">
        <f t="shared" si="19"/>
        <v>5.4775159235323319</v>
      </c>
      <c r="Y62" s="108">
        <f t="shared" si="20"/>
        <v>0</v>
      </c>
      <c r="Z62" s="108">
        <f t="shared" si="21"/>
        <v>0</v>
      </c>
      <c r="AF62" s="9">
        <v>39630</v>
      </c>
      <c r="AG62" s="42"/>
      <c r="AH62" s="10">
        <v>144.30000000000001</v>
      </c>
      <c r="AI62" s="10">
        <v>280.60000000000002</v>
      </c>
      <c r="AJ62" s="10">
        <v>144.30000000000001</v>
      </c>
      <c r="AK62" s="10">
        <v>90.580989642656832</v>
      </c>
      <c r="AL62" s="10">
        <v>5.6368960468521356</v>
      </c>
      <c r="AO62" s="9">
        <v>39630</v>
      </c>
      <c r="AP62" s="10">
        <v>2.1317829457364454</v>
      </c>
      <c r="AQ62" s="10">
        <v>6.1940812112869805</v>
      </c>
      <c r="AR62" s="10">
        <v>4.5340050377833805</v>
      </c>
      <c r="AS62" s="10">
        <v>79.530270421688272</v>
      </c>
      <c r="AT62" s="10">
        <v>93.31039103486232</v>
      </c>
      <c r="AU62" s="10">
        <v>86.493800861674387</v>
      </c>
      <c r="AV62" s="42"/>
      <c r="AW62" s="42"/>
      <c r="AX62" s="42"/>
      <c r="AY62" s="10">
        <v>105.4</v>
      </c>
      <c r="AZ62" s="10">
        <v>154.30000000000001</v>
      </c>
      <c r="BA62" s="10">
        <v>124.5</v>
      </c>
      <c r="BB62" s="10">
        <v>161.4</v>
      </c>
      <c r="BC62" s="10">
        <v>105.4</v>
      </c>
      <c r="BD62" s="10">
        <v>303.3</v>
      </c>
      <c r="BE62" s="10">
        <v>154.30000000000001</v>
      </c>
      <c r="BF62" s="10">
        <v>225.9</v>
      </c>
      <c r="BG62" s="10">
        <v>124.5</v>
      </c>
      <c r="BJ62" s="9">
        <v>39630</v>
      </c>
      <c r="BK62" s="42"/>
      <c r="BL62" s="42"/>
      <c r="BM62" s="42"/>
      <c r="BN62" s="42"/>
      <c r="BO62" s="42"/>
      <c r="BP62" s="42"/>
      <c r="BQ62" s="42"/>
      <c r="BR62" s="42"/>
      <c r="BS62" s="42"/>
      <c r="BT62" s="42"/>
      <c r="BV62" s="9">
        <v>39630</v>
      </c>
      <c r="BW62" s="42">
        <v>4.9558423161203216</v>
      </c>
      <c r="BX62" s="42">
        <v>12.341201835369562</v>
      </c>
      <c r="BY62" s="42">
        <v>22.12781868514293</v>
      </c>
      <c r="BZ62" s="42">
        <v>142254</v>
      </c>
      <c r="CA62" s="42">
        <v>101607</v>
      </c>
      <c r="CB62" s="42">
        <v>542195</v>
      </c>
      <c r="CD62" s="9">
        <v>39630</v>
      </c>
      <c r="CE62" s="42">
        <v>26216690</v>
      </c>
      <c r="CF62" s="42">
        <v>23.717962935609933</v>
      </c>
      <c r="CH62" s="9">
        <v>39630</v>
      </c>
      <c r="CI62" s="42"/>
      <c r="CJ62" s="42">
        <v>143</v>
      </c>
      <c r="CK62" s="42">
        <v>67.431939679254029</v>
      </c>
      <c r="CL62" s="42">
        <v>8.3333333333333304</v>
      </c>
      <c r="CM62" s="93">
        <f t="shared" si="22"/>
        <v>388787.42217266769</v>
      </c>
      <c r="CN62" s="4">
        <f t="shared" si="27"/>
        <v>14.201196555947625</v>
      </c>
      <c r="CP62" s="9">
        <v>39630</v>
      </c>
      <c r="CQ62" s="42">
        <v>8.0194365112312624</v>
      </c>
      <c r="CR62" s="42">
        <v>431933</v>
      </c>
      <c r="CS62" s="9">
        <v>39630</v>
      </c>
      <c r="CT62" s="42">
        <v>2.7945539309175671</v>
      </c>
      <c r="CU62" s="42">
        <v>38807</v>
      </c>
      <c r="CW62" s="14">
        <v>39630</v>
      </c>
      <c r="CX62" s="15">
        <v>1551980</v>
      </c>
      <c r="CY62" s="15"/>
      <c r="CZ62" s="13"/>
      <c r="DA62" s="13"/>
      <c r="DB62" s="39">
        <v>39630</v>
      </c>
      <c r="DC62" s="40">
        <v>592100</v>
      </c>
      <c r="DD62" s="40">
        <v>160890</v>
      </c>
      <c r="DE62" s="2"/>
      <c r="DF62" s="39">
        <v>39630</v>
      </c>
      <c r="DG62" s="40"/>
      <c r="DH62" s="40">
        <v>143</v>
      </c>
      <c r="DI62" s="40">
        <v>67.431939679254029</v>
      </c>
      <c r="DJ62" s="40">
        <v>8.3333333333333304</v>
      </c>
      <c r="DK62" s="2"/>
      <c r="DL62" s="99">
        <f t="shared" si="23"/>
        <v>431210</v>
      </c>
      <c r="DM62" s="100">
        <f t="shared" si="24"/>
        <v>6394.7441234982771</v>
      </c>
      <c r="DN62" s="101">
        <f t="shared" si="28"/>
        <v>43.952595560006678</v>
      </c>
      <c r="DO62" s="101">
        <f t="shared" si="28"/>
        <v>32.879318978467694</v>
      </c>
      <c r="DQ62" s="9">
        <v>39630</v>
      </c>
      <c r="DR62" s="42">
        <v>52.081385405928117</v>
      </c>
      <c r="DS62" s="42">
        <v>49.681001107503583</v>
      </c>
      <c r="DT62" s="42"/>
      <c r="DU62" s="42"/>
      <c r="DV62" s="42">
        <v>19030.400000000001</v>
      </c>
      <c r="DW62" s="42">
        <v>31625.5</v>
      </c>
      <c r="DX62" s="42">
        <v>-12595</v>
      </c>
      <c r="DY62" s="42"/>
      <c r="DZ62" s="42"/>
      <c r="EA62" s="42">
        <v>12675.4</v>
      </c>
      <c r="EB62" s="42">
        <v>18950.099999999999</v>
      </c>
      <c r="EC62" s="42"/>
      <c r="ED62" s="42"/>
      <c r="EE62" s="42"/>
      <c r="EF62" s="42"/>
      <c r="EG62" s="42"/>
      <c r="EH62" s="9">
        <v>42979</v>
      </c>
      <c r="EI62" s="42">
        <v>29625920.821919002</v>
      </c>
      <c r="EJ62" s="10"/>
      <c r="EK62" s="10"/>
      <c r="EL62" s="10"/>
      <c r="EM62" s="10">
        <v>29625920.821919002</v>
      </c>
      <c r="EN62" s="10">
        <v>6.1102704249491895</v>
      </c>
      <c r="ER62" s="9">
        <v>42979</v>
      </c>
      <c r="ES62" s="42">
        <v>32320724.806231901</v>
      </c>
      <c r="ET62" s="10"/>
      <c r="EU62" s="10"/>
      <c r="EV62" s="10"/>
      <c r="EW62" s="10">
        <v>32320724.806231901</v>
      </c>
      <c r="EX62" s="10">
        <v>6.4668130960018679</v>
      </c>
    </row>
    <row r="63" spans="1:154" x14ac:dyDescent="0.3">
      <c r="A63" s="9">
        <v>39661</v>
      </c>
      <c r="B63" s="82">
        <f t="shared" si="5"/>
        <v>2.4295432458697821</v>
      </c>
      <c r="C63" s="82">
        <f t="shared" si="6"/>
        <v>6.3202247191011276</v>
      </c>
      <c r="D63" s="82">
        <f t="shared" si="7"/>
        <v>0.82576383154418731</v>
      </c>
      <c r="E63" s="93">
        <f t="shared" si="8"/>
        <v>5.4234769687964279</v>
      </c>
      <c r="F63" s="93">
        <f t="shared" si="9"/>
        <v>5.5551756677288333</v>
      </c>
      <c r="G63" s="93">
        <f t="shared" si="10"/>
        <v>6.105601715357813</v>
      </c>
      <c r="H63" s="93">
        <f t="shared" si="11"/>
        <v>16.821407396994015</v>
      </c>
      <c r="I63" s="4">
        <f t="shared" si="25"/>
        <v>23.259702989556054</v>
      </c>
      <c r="J63" s="4">
        <f t="shared" si="12"/>
        <v>6.9441422138899593</v>
      </c>
      <c r="K63" s="4">
        <f t="shared" si="13"/>
        <v>-3.7577429345722031</v>
      </c>
      <c r="L63" s="4"/>
      <c r="M63" s="4">
        <f t="shared" si="26"/>
        <v>6.4486126181987347</v>
      </c>
      <c r="N63" s="4">
        <f t="shared" si="14"/>
        <v>40.49412211445658</v>
      </c>
      <c r="O63" s="4">
        <f t="shared" si="15"/>
        <v>64.604559582439251</v>
      </c>
      <c r="P63" s="4"/>
      <c r="Q63" s="4"/>
      <c r="T63" s="81">
        <f t="shared" si="16"/>
        <v>2.4295432458697821</v>
      </c>
      <c r="U63" s="81">
        <f t="shared" si="17"/>
        <v>6.3202247191011276</v>
      </c>
      <c r="V63" s="81">
        <f t="shared" si="18"/>
        <v>0.82576383154418731</v>
      </c>
      <c r="W63" s="81">
        <f t="shared" si="19"/>
        <v>5.3217928376269876</v>
      </c>
      <c r="Y63" s="108">
        <f t="shared" si="20"/>
        <v>0</v>
      </c>
      <c r="Z63" s="108">
        <f t="shared" si="21"/>
        <v>0</v>
      </c>
      <c r="AF63" s="9">
        <v>39661</v>
      </c>
      <c r="AG63" s="42"/>
      <c r="AH63" s="10">
        <v>141.9</v>
      </c>
      <c r="AI63" s="10">
        <v>273.39999999999998</v>
      </c>
      <c r="AJ63" s="10">
        <v>141.9</v>
      </c>
      <c r="AK63" s="10">
        <v>89.074445116375628</v>
      </c>
      <c r="AL63" s="10">
        <v>5.4234769687964279</v>
      </c>
      <c r="AO63" s="9">
        <v>39661</v>
      </c>
      <c r="AP63" s="10">
        <v>2.4295432458697821</v>
      </c>
      <c r="AQ63" s="10">
        <v>6.3202247191011276</v>
      </c>
      <c r="AR63" s="10">
        <v>0.82576383154418731</v>
      </c>
      <c r="AS63" s="10">
        <v>79.530270421688272</v>
      </c>
      <c r="AT63" s="10">
        <v>91.556663659612155</v>
      </c>
      <c r="AU63" s="10">
        <v>84.826450483618018</v>
      </c>
      <c r="AV63" s="42"/>
      <c r="AW63" s="42"/>
      <c r="AX63" s="42"/>
      <c r="AY63" s="10">
        <v>105.4</v>
      </c>
      <c r="AZ63" s="10">
        <v>151.4</v>
      </c>
      <c r="BA63" s="10">
        <v>122.1</v>
      </c>
      <c r="BB63" s="10">
        <v>160.4</v>
      </c>
      <c r="BC63" s="10">
        <v>105.4</v>
      </c>
      <c r="BD63" s="10">
        <v>295</v>
      </c>
      <c r="BE63" s="10">
        <v>151.4</v>
      </c>
      <c r="BF63" s="10">
        <v>221.6</v>
      </c>
      <c r="BG63" s="10">
        <v>122.1</v>
      </c>
      <c r="BJ63" s="9">
        <v>39661</v>
      </c>
      <c r="BK63" s="42"/>
      <c r="BL63" s="42"/>
      <c r="BM63" s="42"/>
      <c r="BN63" s="42"/>
      <c r="BO63" s="42"/>
      <c r="BP63" s="42"/>
      <c r="BQ63" s="42"/>
      <c r="BR63" s="42"/>
      <c r="BS63" s="42"/>
      <c r="BT63" s="42"/>
      <c r="BV63" s="9">
        <v>39661</v>
      </c>
      <c r="BW63" s="42">
        <v>5.5551756677288333</v>
      </c>
      <c r="BX63" s="42">
        <v>6.105601715357813</v>
      </c>
      <c r="BY63" s="42">
        <v>16.821407396994015</v>
      </c>
      <c r="BZ63" s="42">
        <v>154366</v>
      </c>
      <c r="CA63" s="42">
        <v>98970</v>
      </c>
      <c r="CB63" s="42">
        <v>573384</v>
      </c>
      <c r="CD63" s="9">
        <v>39661</v>
      </c>
      <c r="CE63" s="42">
        <v>26741020</v>
      </c>
      <c r="CF63" s="42">
        <v>23.259702989556054</v>
      </c>
      <c r="CH63" s="9">
        <v>39661</v>
      </c>
      <c r="CI63" s="42"/>
      <c r="CJ63" s="42">
        <v>145</v>
      </c>
      <c r="CK63" s="42">
        <v>68.375043730712122</v>
      </c>
      <c r="CL63" s="42">
        <v>9.0225563909774369</v>
      </c>
      <c r="CM63" s="93">
        <f t="shared" si="22"/>
        <v>391093.27820420387</v>
      </c>
      <c r="CN63" s="4">
        <f t="shared" si="27"/>
        <v>13.058899983523853</v>
      </c>
      <c r="CP63" s="9">
        <v>39661</v>
      </c>
      <c r="CQ63" s="42">
        <v>6.9441422138899593</v>
      </c>
      <c r="CR63" s="42">
        <v>383337</v>
      </c>
      <c r="CS63" s="9">
        <v>39661</v>
      </c>
      <c r="CT63" s="42">
        <v>-3.7577429345722031</v>
      </c>
      <c r="CU63" s="42">
        <v>39775</v>
      </c>
      <c r="CW63" s="14">
        <v>39661</v>
      </c>
      <c r="CX63" s="15">
        <v>1087170</v>
      </c>
      <c r="CY63" s="15"/>
      <c r="CZ63" s="13"/>
      <c r="DA63" s="13"/>
      <c r="DB63" s="39">
        <v>39661</v>
      </c>
      <c r="DC63" s="40">
        <v>413080</v>
      </c>
      <c r="DD63" s="40">
        <v>138400</v>
      </c>
      <c r="DE63" s="2"/>
      <c r="DF63" s="39">
        <v>39661</v>
      </c>
      <c r="DG63" s="40"/>
      <c r="DH63" s="40">
        <v>145</v>
      </c>
      <c r="DI63" s="40">
        <v>68.375043730712122</v>
      </c>
      <c r="DJ63" s="40">
        <v>9.0225563909774369</v>
      </c>
      <c r="DK63" s="2"/>
      <c r="DL63" s="99">
        <f t="shared" si="23"/>
        <v>274680</v>
      </c>
      <c r="DM63" s="100">
        <f t="shared" si="24"/>
        <v>4017.2552003300816</v>
      </c>
      <c r="DN63" s="101">
        <f t="shared" si="28"/>
        <v>6.4486126181987347</v>
      </c>
      <c r="DO63" s="101">
        <f t="shared" si="28"/>
        <v>-2.3609277364108228</v>
      </c>
      <c r="DQ63" s="9">
        <v>39661</v>
      </c>
      <c r="DR63" s="42">
        <v>40.49412211445658</v>
      </c>
      <c r="DS63" s="42">
        <v>64.604559582439251</v>
      </c>
      <c r="DT63" s="42"/>
      <c r="DU63" s="42"/>
      <c r="DV63" s="42">
        <v>17759.3</v>
      </c>
      <c r="DW63" s="42">
        <v>33523.199999999997</v>
      </c>
      <c r="DX63" s="42">
        <v>-15763.9</v>
      </c>
      <c r="DY63" s="42"/>
      <c r="DZ63" s="42"/>
      <c r="EA63" s="42">
        <v>11520.6</v>
      </c>
      <c r="EB63" s="42">
        <v>22002.6</v>
      </c>
      <c r="EC63" s="42"/>
      <c r="ED63" s="42"/>
      <c r="EE63" s="42"/>
      <c r="EF63" s="42"/>
      <c r="EG63" s="42"/>
      <c r="EH63" s="9">
        <v>43070</v>
      </c>
      <c r="EI63" s="42">
        <v>30361774.0491869</v>
      </c>
      <c r="EJ63" s="10"/>
      <c r="EK63" s="10"/>
      <c r="EL63" s="10"/>
      <c r="EM63" s="10">
        <v>30361774.0491869</v>
      </c>
      <c r="EN63" s="10">
        <v>7.0730128626256326</v>
      </c>
      <c r="ER63" s="9">
        <v>43070</v>
      </c>
      <c r="ES63" s="42">
        <v>33148008.885084201</v>
      </c>
      <c r="ET63" s="10"/>
      <c r="EU63" s="10"/>
      <c r="EV63" s="10"/>
      <c r="EW63" s="10">
        <v>33148008.885084201</v>
      </c>
      <c r="EX63" s="10">
        <v>7.6366289408996018</v>
      </c>
    </row>
    <row r="64" spans="1:154" x14ac:dyDescent="0.3">
      <c r="A64" s="9">
        <v>39692</v>
      </c>
      <c r="B64" s="82">
        <f t="shared" si="5"/>
        <v>5.7086614173228485</v>
      </c>
      <c r="C64" s="82">
        <f t="shared" si="6"/>
        <v>12.35087719298245</v>
      </c>
      <c r="D64" s="82">
        <f t="shared" si="7"/>
        <v>4.3177892918825496</v>
      </c>
      <c r="E64" s="93">
        <f t="shared" si="8"/>
        <v>10.895522388059707</v>
      </c>
      <c r="F64" s="93">
        <f t="shared" si="9"/>
        <v>14.791705760930757</v>
      </c>
      <c r="G64" s="93">
        <f t="shared" si="10"/>
        <v>10.197324449105921</v>
      </c>
      <c r="H64" s="93">
        <f t="shared" si="11"/>
        <v>17.405775868002635</v>
      </c>
      <c r="I64" s="4">
        <f t="shared" si="25"/>
        <v>23.495442016342338</v>
      </c>
      <c r="J64" s="4">
        <f t="shared" si="12"/>
        <v>13.183853828521459</v>
      </c>
      <c r="K64" s="4">
        <f t="shared" si="13"/>
        <v>-0.59105098855359006</v>
      </c>
      <c r="L64" s="4"/>
      <c r="M64" s="4">
        <f t="shared" si="26"/>
        <v>37.538248004794795</v>
      </c>
      <c r="N64" s="4">
        <f t="shared" si="14"/>
        <v>26.096922069417168</v>
      </c>
      <c r="O64" s="4">
        <f t="shared" si="15"/>
        <v>70.910937285577063</v>
      </c>
      <c r="P64" s="4"/>
      <c r="Q64" s="4"/>
      <c r="T64" s="81">
        <f t="shared" si="16"/>
        <v>5.7086614173228485</v>
      </c>
      <c r="U64" s="81">
        <f t="shared" si="17"/>
        <v>12.35087719298245</v>
      </c>
      <c r="V64" s="81">
        <f t="shared" si="18"/>
        <v>4.3177892918825496</v>
      </c>
      <c r="W64" s="81">
        <f t="shared" si="19"/>
        <v>10.754035584548143</v>
      </c>
      <c r="Y64" s="108">
        <f t="shared" si="20"/>
        <v>0</v>
      </c>
      <c r="Z64" s="108">
        <f t="shared" si="21"/>
        <v>0</v>
      </c>
      <c r="AF64" s="9">
        <v>39692</v>
      </c>
      <c r="AG64" s="42"/>
      <c r="AH64" s="10">
        <v>148.6</v>
      </c>
      <c r="AI64" s="10">
        <v>288.3</v>
      </c>
      <c r="AJ64" s="10">
        <v>148.6</v>
      </c>
      <c r="AK64" s="10">
        <v>93.280215252243963</v>
      </c>
      <c r="AL64" s="10">
        <v>10.895522388059707</v>
      </c>
      <c r="AO64" s="9">
        <v>39692</v>
      </c>
      <c r="AP64" s="10">
        <v>5.7086614173228485</v>
      </c>
      <c r="AQ64" s="10">
        <v>12.35087719298245</v>
      </c>
      <c r="AR64" s="10">
        <v>4.3177892918825496</v>
      </c>
      <c r="AS64" s="10">
        <v>81.039383712422392</v>
      </c>
      <c r="AT64" s="10">
        <v>96.81784578536265</v>
      </c>
      <c r="AU64" s="10">
        <v>83.923302362170816</v>
      </c>
      <c r="AV64" s="42"/>
      <c r="AW64" s="42"/>
      <c r="AX64" s="42"/>
      <c r="AY64" s="10">
        <v>107.4</v>
      </c>
      <c r="AZ64" s="10">
        <v>160.1</v>
      </c>
      <c r="BA64" s="10">
        <v>120.8</v>
      </c>
      <c r="BB64" s="10">
        <v>162.9</v>
      </c>
      <c r="BC64" s="10">
        <v>107.4</v>
      </c>
      <c r="BD64" s="10">
        <v>313.7</v>
      </c>
      <c r="BE64" s="10">
        <v>160.1</v>
      </c>
      <c r="BF64" s="10">
        <v>219.3</v>
      </c>
      <c r="BG64" s="10">
        <v>120.8</v>
      </c>
      <c r="BJ64" s="9">
        <v>39692</v>
      </c>
      <c r="BK64" s="42"/>
      <c r="BL64" s="42"/>
      <c r="BM64" s="42"/>
      <c r="BN64" s="42"/>
      <c r="BO64" s="42"/>
      <c r="BP64" s="42"/>
      <c r="BQ64" s="42"/>
      <c r="BR64" s="42"/>
      <c r="BS64" s="42"/>
      <c r="BT64" s="42"/>
      <c r="BV64" s="9">
        <v>39692</v>
      </c>
      <c r="BW64" s="42">
        <v>14.791705760930757</v>
      </c>
      <c r="BX64" s="42">
        <v>10.197324449105921</v>
      </c>
      <c r="BY64" s="42">
        <v>17.405775868002635</v>
      </c>
      <c r="BZ64" s="42">
        <v>171283</v>
      </c>
      <c r="CA64" s="42">
        <v>107168</v>
      </c>
      <c r="CB64" s="42">
        <v>716403</v>
      </c>
      <c r="CD64" s="9">
        <v>39692</v>
      </c>
      <c r="CE64" s="42">
        <v>27710710</v>
      </c>
      <c r="CF64" s="42">
        <v>23.495442016342338</v>
      </c>
      <c r="CH64" s="9">
        <v>39692</v>
      </c>
      <c r="CI64" s="42"/>
      <c r="CJ64" s="42">
        <v>146</v>
      </c>
      <c r="CK64" s="42">
        <v>68.846595756441175</v>
      </c>
      <c r="CL64" s="42">
        <v>9.7744360902255654</v>
      </c>
      <c r="CM64" s="93">
        <f t="shared" si="22"/>
        <v>402499.34939459123</v>
      </c>
      <c r="CN64" s="4">
        <f t="shared" si="27"/>
        <v>12.499272521736504</v>
      </c>
      <c r="CP64" s="9">
        <v>39692</v>
      </c>
      <c r="CQ64" s="42">
        <v>13.183853828521459</v>
      </c>
      <c r="CR64" s="42">
        <v>341693</v>
      </c>
      <c r="CS64" s="9">
        <v>39692</v>
      </c>
      <c r="CT64" s="42">
        <v>-0.59105098855359006</v>
      </c>
      <c r="CU64" s="42">
        <v>47766</v>
      </c>
      <c r="CW64" s="14">
        <v>39692</v>
      </c>
      <c r="CX64" s="15">
        <v>956760</v>
      </c>
      <c r="CY64" s="15"/>
      <c r="CZ64" s="13"/>
      <c r="DA64" s="13"/>
      <c r="DB64" s="39">
        <v>39692</v>
      </c>
      <c r="DC64" s="40">
        <v>638210</v>
      </c>
      <c r="DD64" s="40">
        <v>202200</v>
      </c>
      <c r="DE64" s="2"/>
      <c r="DF64" s="39">
        <v>39692</v>
      </c>
      <c r="DG64" s="40"/>
      <c r="DH64" s="40">
        <v>146</v>
      </c>
      <c r="DI64" s="40">
        <v>68.846595756441175</v>
      </c>
      <c r="DJ64" s="40">
        <v>9.7744360902255654</v>
      </c>
      <c r="DK64" s="2"/>
      <c r="DL64" s="99">
        <f t="shared" si="23"/>
        <v>436010</v>
      </c>
      <c r="DM64" s="100">
        <f t="shared" si="24"/>
        <v>6333.0654945158649</v>
      </c>
      <c r="DN64" s="101">
        <f t="shared" si="28"/>
        <v>37.538248004794795</v>
      </c>
      <c r="DO64" s="101">
        <f t="shared" si="28"/>
        <v>25.291691675600745</v>
      </c>
      <c r="DQ64" s="9">
        <v>39692</v>
      </c>
      <c r="DR64" s="42">
        <v>26.096922069417168</v>
      </c>
      <c r="DS64" s="42">
        <v>70.910937285577063</v>
      </c>
      <c r="DT64" s="42"/>
      <c r="DU64" s="42"/>
      <c r="DV64" s="42">
        <v>15789.1</v>
      </c>
      <c r="DW64" s="42">
        <v>31135.7</v>
      </c>
      <c r="DX64" s="42">
        <v>-15346.6</v>
      </c>
      <c r="DY64" s="42"/>
      <c r="DZ64" s="42"/>
      <c r="EA64" s="42">
        <v>9543.4</v>
      </c>
      <c r="EB64" s="42">
        <v>21592.3</v>
      </c>
      <c r="EC64" s="42"/>
      <c r="ED64" s="42"/>
      <c r="EE64" s="42"/>
      <c r="EF64" s="42"/>
      <c r="EG64" s="42"/>
      <c r="EH64" s="9">
        <v>43160</v>
      </c>
      <c r="EI64" s="42">
        <v>31234511.454737101</v>
      </c>
      <c r="EJ64" s="10"/>
      <c r="EK64" s="10"/>
      <c r="EL64" s="10"/>
      <c r="EM64" s="10">
        <v>31234511.454737101</v>
      </c>
      <c r="EN64" s="10">
        <v>7.6328089670703356</v>
      </c>
      <c r="ER64" s="9">
        <v>43160</v>
      </c>
      <c r="ES64" s="42">
        <v>34917185.207828499</v>
      </c>
      <c r="ET64" s="10"/>
      <c r="EU64" s="10"/>
      <c r="EV64" s="10"/>
      <c r="EW64" s="10">
        <v>34917185.207828499</v>
      </c>
      <c r="EX64" s="10">
        <v>8.1788237232607219</v>
      </c>
    </row>
    <row r="65" spans="1:154" x14ac:dyDescent="0.3">
      <c r="A65" s="9">
        <v>39722</v>
      </c>
      <c r="B65" s="82">
        <f t="shared" si="5"/>
        <v>3.4265103697024326</v>
      </c>
      <c r="C65" s="82">
        <f t="shared" si="6"/>
        <v>3.8280725319005962</v>
      </c>
      <c r="D65" s="82">
        <f t="shared" si="7"/>
        <v>4.4262295081967258</v>
      </c>
      <c r="E65" s="93">
        <f t="shared" si="8"/>
        <v>3.9090262970859935</v>
      </c>
      <c r="F65" s="93">
        <f t="shared" si="9"/>
        <v>2.6424453248300965</v>
      </c>
      <c r="G65" s="93">
        <f t="shared" si="10"/>
        <v>7.525891601813897</v>
      </c>
      <c r="H65" s="93">
        <f t="shared" si="11"/>
        <v>-13.512028955830182</v>
      </c>
      <c r="I65" s="4">
        <f t="shared" si="25"/>
        <v>26.93705785121006</v>
      </c>
      <c r="J65" s="4">
        <f t="shared" si="12"/>
        <v>1.2256952879675367</v>
      </c>
      <c r="K65" s="4">
        <f t="shared" si="13"/>
        <v>-34.924602524176365</v>
      </c>
      <c r="L65" s="4"/>
      <c r="M65" s="4">
        <f t="shared" si="26"/>
        <v>37.907769603445175</v>
      </c>
      <c r="N65" s="4">
        <f t="shared" si="14"/>
        <v>-3.7063790060444259</v>
      </c>
      <c r="O65" s="4">
        <f t="shared" si="15"/>
        <v>18.489323305515608</v>
      </c>
      <c r="P65" s="4"/>
      <c r="Q65" s="4"/>
      <c r="T65" s="81">
        <f t="shared" si="16"/>
        <v>3.4265103697024326</v>
      </c>
      <c r="U65" s="81">
        <f t="shared" si="17"/>
        <v>3.8280725319005962</v>
      </c>
      <c r="V65" s="81">
        <f t="shared" si="18"/>
        <v>4.4262295081967258</v>
      </c>
      <c r="W65" s="81">
        <f t="shared" si="19"/>
        <v>3.8181764732947068</v>
      </c>
      <c r="Y65" s="108">
        <f t="shared" si="20"/>
        <v>0</v>
      </c>
      <c r="Z65" s="108">
        <f t="shared" si="21"/>
        <v>0</v>
      </c>
      <c r="AF65" s="9">
        <v>39722</v>
      </c>
      <c r="AG65" s="42"/>
      <c r="AH65" s="10">
        <v>146.19999999999999</v>
      </c>
      <c r="AI65" s="10">
        <v>271.8</v>
      </c>
      <c r="AJ65" s="10">
        <v>146.19999999999999</v>
      </c>
      <c r="AK65" s="10">
        <v>91.773670725962759</v>
      </c>
      <c r="AL65" s="10">
        <v>3.9090262970859935</v>
      </c>
      <c r="AO65" s="9">
        <v>39722</v>
      </c>
      <c r="AP65" s="10">
        <v>3.4265103697024326</v>
      </c>
      <c r="AQ65" s="10">
        <v>3.8280725319005962</v>
      </c>
      <c r="AR65" s="10">
        <v>4.4262295081967258</v>
      </c>
      <c r="AS65" s="10">
        <v>86.547647223601942</v>
      </c>
      <c r="AT65" s="10">
        <v>93.491811108164057</v>
      </c>
      <c r="AU65" s="10">
        <v>88.508515901825845</v>
      </c>
      <c r="AV65" s="42"/>
      <c r="AW65" s="42"/>
      <c r="AX65" s="42"/>
      <c r="AY65" s="10">
        <v>114.7</v>
      </c>
      <c r="AZ65" s="10">
        <v>154.6</v>
      </c>
      <c r="BA65" s="10">
        <v>127.4</v>
      </c>
      <c r="BB65" s="10">
        <v>175.1</v>
      </c>
      <c r="BC65" s="10">
        <v>114.7</v>
      </c>
      <c r="BD65" s="10">
        <v>289.8</v>
      </c>
      <c r="BE65" s="10">
        <v>154.6</v>
      </c>
      <c r="BF65" s="10">
        <v>231.2</v>
      </c>
      <c r="BG65" s="10">
        <v>127.4</v>
      </c>
      <c r="BJ65" s="9">
        <v>39722</v>
      </c>
      <c r="BK65" s="42"/>
      <c r="BL65" s="42"/>
      <c r="BM65" s="42"/>
      <c r="BN65" s="42"/>
      <c r="BO65" s="42"/>
      <c r="BP65" s="42"/>
      <c r="BQ65" s="42"/>
      <c r="BR65" s="42"/>
      <c r="BS65" s="42"/>
      <c r="BT65" s="42"/>
      <c r="BV65" s="9">
        <v>39722</v>
      </c>
      <c r="BW65" s="42">
        <v>2.6424453248300965</v>
      </c>
      <c r="BX65" s="42">
        <v>7.525891601813897</v>
      </c>
      <c r="BY65" s="42">
        <v>-13.512028955830182</v>
      </c>
      <c r="BZ65" s="42">
        <v>159337</v>
      </c>
      <c r="CA65" s="42">
        <v>108599</v>
      </c>
      <c r="CB65" s="42">
        <v>625097</v>
      </c>
      <c r="CD65" s="9">
        <v>39722</v>
      </c>
      <c r="CE65" s="42">
        <v>28344880</v>
      </c>
      <c r="CF65" s="42">
        <v>26.93705785121006</v>
      </c>
      <c r="CH65" s="9">
        <v>39722</v>
      </c>
      <c r="CI65" s="42"/>
      <c r="CJ65" s="42">
        <v>148</v>
      </c>
      <c r="CK65" s="42">
        <v>69.789699807899268</v>
      </c>
      <c r="CL65" s="42">
        <v>10.447761194029848</v>
      </c>
      <c r="CM65" s="93">
        <f t="shared" si="22"/>
        <v>406147.04000763927</v>
      </c>
      <c r="CN65" s="4">
        <f t="shared" si="27"/>
        <v>14.929498324744239</v>
      </c>
      <c r="CP65" s="9">
        <v>39722</v>
      </c>
      <c r="CQ65" s="42">
        <v>1.2256952879675367</v>
      </c>
      <c r="CR65" s="42">
        <v>450013</v>
      </c>
      <c r="CS65" s="9">
        <v>39722</v>
      </c>
      <c r="CT65" s="42">
        <v>-34.924602524176365</v>
      </c>
      <c r="CU65" s="42">
        <v>31762</v>
      </c>
      <c r="CW65" s="14">
        <v>39722</v>
      </c>
      <c r="CX65" s="15">
        <v>786660</v>
      </c>
      <c r="CY65" s="15"/>
      <c r="CZ65" s="13"/>
      <c r="DA65" s="13"/>
      <c r="DB65" s="39">
        <v>39722</v>
      </c>
      <c r="DC65" s="40">
        <v>532160</v>
      </c>
      <c r="DD65" s="40">
        <v>147880</v>
      </c>
      <c r="DE65" s="2"/>
      <c r="DF65" s="39">
        <v>39722</v>
      </c>
      <c r="DG65" s="40"/>
      <c r="DH65" s="40">
        <v>148</v>
      </c>
      <c r="DI65" s="40">
        <v>69.789699807899268</v>
      </c>
      <c r="DJ65" s="40">
        <v>10.447761194029848</v>
      </c>
      <c r="DK65" s="2"/>
      <c r="DL65" s="99">
        <f t="shared" si="23"/>
        <v>384280</v>
      </c>
      <c r="DM65" s="100">
        <f t="shared" si="24"/>
        <v>5506.2566690751783</v>
      </c>
      <c r="DN65" s="101">
        <f t="shared" si="28"/>
        <v>37.907769603445175</v>
      </c>
      <c r="DO65" s="101">
        <f t="shared" si="28"/>
        <v>24.862440046362533</v>
      </c>
      <c r="DQ65" s="9">
        <v>39722</v>
      </c>
      <c r="DR65" s="42">
        <v>-3.7063790060444259</v>
      </c>
      <c r="DS65" s="42">
        <v>18.489323305515608</v>
      </c>
      <c r="DT65" s="42"/>
      <c r="DU65" s="42"/>
      <c r="DV65" s="42">
        <v>14130.8</v>
      </c>
      <c r="DW65" s="42">
        <v>25869.3</v>
      </c>
      <c r="DX65" s="42">
        <v>-11738.4</v>
      </c>
      <c r="DY65" s="42"/>
      <c r="DZ65" s="42"/>
      <c r="EA65" s="42">
        <v>7285</v>
      </c>
      <c r="EB65" s="42">
        <v>18584.3</v>
      </c>
      <c r="EC65" s="42"/>
      <c r="ED65" s="42"/>
      <c r="EE65" s="42"/>
      <c r="EF65" s="42"/>
      <c r="EG65" s="42"/>
      <c r="EH65" s="9">
        <v>43252</v>
      </c>
      <c r="EI65" s="42">
        <v>31573659.353308398</v>
      </c>
      <c r="EJ65" s="10"/>
      <c r="EK65" s="10"/>
      <c r="EL65" s="10"/>
      <c r="EM65" s="10">
        <v>31573659.353308398</v>
      </c>
      <c r="EN65" s="10">
        <v>6.9497112297110588</v>
      </c>
      <c r="ER65" s="9">
        <v>43252</v>
      </c>
      <c r="ES65" s="42">
        <v>33591618.445761599</v>
      </c>
      <c r="ET65" s="10"/>
      <c r="EU65" s="10"/>
      <c r="EV65" s="10"/>
      <c r="EW65" s="10">
        <v>33591618.445761599</v>
      </c>
      <c r="EX65" s="10">
        <v>7.0965823057572095</v>
      </c>
    </row>
    <row r="66" spans="1:154" x14ac:dyDescent="0.3">
      <c r="A66" s="9">
        <v>39753</v>
      </c>
      <c r="B66" s="82">
        <f t="shared" si="5"/>
        <v>1.4899211218229651</v>
      </c>
      <c r="C66" s="82">
        <f t="shared" si="6"/>
        <v>1.0316368638239428</v>
      </c>
      <c r="D66" s="82">
        <f t="shared" si="7"/>
        <v>2.581755593803797</v>
      </c>
      <c r="E66" s="93">
        <f t="shared" si="8"/>
        <v>1.3052936910804926</v>
      </c>
      <c r="F66" s="93">
        <f t="shared" si="9"/>
        <v>-8.1285032248397791</v>
      </c>
      <c r="G66" s="93">
        <f t="shared" si="10"/>
        <v>14.05504304026276</v>
      </c>
      <c r="H66" s="93">
        <f t="shared" si="11"/>
        <v>-13.489549500077015</v>
      </c>
      <c r="I66" s="4">
        <f t="shared" si="25"/>
        <v>24.744641928949402</v>
      </c>
      <c r="J66" s="4">
        <f t="shared" si="12"/>
        <v>-0.13992502272607751</v>
      </c>
      <c r="K66" s="4">
        <f t="shared" si="13"/>
        <v>-48.040109389243391</v>
      </c>
      <c r="L66" s="4"/>
      <c r="M66" s="4">
        <f t="shared" si="26"/>
        <v>157.43459789818885</v>
      </c>
      <c r="N66" s="4">
        <f t="shared" si="14"/>
        <v>-13.525133043619716</v>
      </c>
      <c r="O66" s="4">
        <f t="shared" si="15"/>
        <v>6.2617342483973655</v>
      </c>
      <c r="P66" s="4"/>
      <c r="Q66" s="4"/>
      <c r="T66" s="81">
        <f t="shared" si="16"/>
        <v>1.4899211218229651</v>
      </c>
      <c r="U66" s="81">
        <f t="shared" si="17"/>
        <v>1.0316368638239428</v>
      </c>
      <c r="V66" s="81">
        <f t="shared" si="18"/>
        <v>2.581755593803797</v>
      </c>
      <c r="W66" s="81">
        <f t="shared" si="19"/>
        <v>1.2214249104356316</v>
      </c>
      <c r="Y66" s="108">
        <f t="shared" si="20"/>
        <v>0</v>
      </c>
      <c r="Z66" s="108">
        <f t="shared" si="21"/>
        <v>0</v>
      </c>
      <c r="AF66" s="9">
        <v>39753</v>
      </c>
      <c r="AG66" s="42"/>
      <c r="AH66" s="10">
        <v>139.69999999999999</v>
      </c>
      <c r="AI66" s="10">
        <v>278</v>
      </c>
      <c r="AJ66" s="10">
        <v>139.69999999999999</v>
      </c>
      <c r="AK66" s="10">
        <v>87.693445967284532</v>
      </c>
      <c r="AL66" s="10">
        <v>1.3052936910804926</v>
      </c>
      <c r="AO66" s="9">
        <v>39753</v>
      </c>
      <c r="AP66" s="10">
        <v>1.4899211218229651</v>
      </c>
      <c r="AQ66" s="10">
        <v>1.0316368638239428</v>
      </c>
      <c r="AR66" s="10">
        <v>2.581755593803797</v>
      </c>
      <c r="AS66" s="10">
        <v>87.377659533505707</v>
      </c>
      <c r="AT66" s="10">
        <v>88.83536256008604</v>
      </c>
      <c r="AU66" s="10">
        <v>82.811735443466574</v>
      </c>
      <c r="AV66" s="42"/>
      <c r="AW66" s="42"/>
      <c r="AX66" s="42"/>
      <c r="AY66" s="10">
        <v>115.8</v>
      </c>
      <c r="AZ66" s="10">
        <v>146.9</v>
      </c>
      <c r="BA66" s="10">
        <v>119.2</v>
      </c>
      <c r="BB66" s="10">
        <v>175.4</v>
      </c>
      <c r="BC66" s="10">
        <v>115.8</v>
      </c>
      <c r="BD66" s="10">
        <v>299.39999999999998</v>
      </c>
      <c r="BE66" s="10">
        <v>146.9</v>
      </c>
      <c r="BF66" s="10">
        <v>216.4</v>
      </c>
      <c r="BG66" s="10">
        <v>119.2</v>
      </c>
      <c r="BJ66" s="9">
        <v>39753</v>
      </c>
      <c r="BK66" s="42"/>
      <c r="BL66" s="42"/>
      <c r="BM66" s="42"/>
      <c r="BN66" s="42"/>
      <c r="BO66" s="42"/>
      <c r="BP66" s="42"/>
      <c r="BQ66" s="42"/>
      <c r="BR66" s="42"/>
      <c r="BS66" s="42"/>
      <c r="BT66" s="42"/>
      <c r="BV66" s="9">
        <v>39753</v>
      </c>
      <c r="BW66" s="42">
        <v>-8.1285032248397791</v>
      </c>
      <c r="BX66" s="42">
        <v>14.05504304026276</v>
      </c>
      <c r="BY66" s="42">
        <v>-13.489549500077015</v>
      </c>
      <c r="BZ66" s="42">
        <v>134894</v>
      </c>
      <c r="CA66" s="42">
        <v>103481</v>
      </c>
      <c r="CB66" s="42">
        <v>516720</v>
      </c>
      <c r="CD66" s="9">
        <v>39753</v>
      </c>
      <c r="CE66" s="42">
        <v>28462960</v>
      </c>
      <c r="CF66" s="42">
        <v>24.744641928949402</v>
      </c>
      <c r="CH66" s="9">
        <v>39753</v>
      </c>
      <c r="CI66" s="42"/>
      <c r="CJ66" s="42">
        <v>148</v>
      </c>
      <c r="CK66" s="42">
        <v>69.789699807899268</v>
      </c>
      <c r="CL66" s="42">
        <v>10.447761194029848</v>
      </c>
      <c r="CM66" s="93">
        <f t="shared" si="22"/>
        <v>407838.98022696999</v>
      </c>
      <c r="CN66" s="4">
        <f t="shared" si="27"/>
        <v>12.944473097832576</v>
      </c>
      <c r="CP66" s="9">
        <v>39753</v>
      </c>
      <c r="CQ66" s="42">
        <v>-0.13992502272607751</v>
      </c>
      <c r="CR66" s="42">
        <v>531683</v>
      </c>
      <c r="CS66" s="9">
        <v>39753</v>
      </c>
      <c r="CT66" s="42">
        <v>-48.040109389243391</v>
      </c>
      <c r="CU66" s="42">
        <v>23370</v>
      </c>
      <c r="CW66" s="14">
        <v>39753</v>
      </c>
      <c r="CX66" s="15">
        <v>991540</v>
      </c>
      <c r="CY66" s="15"/>
      <c r="CZ66" s="13"/>
      <c r="DA66" s="13"/>
      <c r="DB66" s="39">
        <v>39753</v>
      </c>
      <c r="DC66" s="40">
        <v>799110</v>
      </c>
      <c r="DD66" s="40">
        <v>108310</v>
      </c>
      <c r="DE66" s="2"/>
      <c r="DF66" s="39">
        <v>39753</v>
      </c>
      <c r="DG66" s="40"/>
      <c r="DH66" s="40">
        <v>148</v>
      </c>
      <c r="DI66" s="40">
        <v>69.789699807899268</v>
      </c>
      <c r="DJ66" s="40">
        <v>10.447761194029848</v>
      </c>
      <c r="DK66" s="2"/>
      <c r="DL66" s="99">
        <f t="shared" si="23"/>
        <v>690800</v>
      </c>
      <c r="DM66" s="100">
        <f t="shared" si="24"/>
        <v>9898.30880346917</v>
      </c>
      <c r="DN66" s="101">
        <f t="shared" si="28"/>
        <v>157.43459789818885</v>
      </c>
      <c r="DO66" s="101">
        <f t="shared" si="28"/>
        <v>133.08267647538719</v>
      </c>
      <c r="DQ66" s="9">
        <v>39753</v>
      </c>
      <c r="DR66" s="42">
        <v>-13.525133043619716</v>
      </c>
      <c r="DS66" s="42">
        <v>6.2617342483973655</v>
      </c>
      <c r="DT66" s="42"/>
      <c r="DU66" s="42"/>
      <c r="DV66" s="42">
        <v>11163.3</v>
      </c>
      <c r="DW66" s="42">
        <v>23488.2</v>
      </c>
      <c r="DX66" s="42">
        <v>-12324.9</v>
      </c>
      <c r="DY66" s="42"/>
      <c r="DZ66" s="42"/>
      <c r="EA66" s="42">
        <v>5953.9</v>
      </c>
      <c r="EB66" s="42">
        <v>17534.3</v>
      </c>
      <c r="EC66" s="42"/>
      <c r="ED66" s="42"/>
      <c r="EE66" s="42"/>
      <c r="EF66" s="42"/>
      <c r="EG66" s="42"/>
      <c r="EH66" s="9">
        <v>43344</v>
      </c>
      <c r="EI66" s="42">
        <v>31420267.248335</v>
      </c>
      <c r="EJ66" s="10"/>
      <c r="EK66" s="10"/>
      <c r="EL66" s="10"/>
      <c r="EM66" s="10">
        <v>31420267.248335</v>
      </c>
      <c r="EN66" s="10">
        <v>6.0566773171432882</v>
      </c>
      <c r="ER66" s="9">
        <v>43344</v>
      </c>
      <c r="ES66" s="42">
        <v>34325527.265425503</v>
      </c>
      <c r="ET66" s="10"/>
      <c r="EU66" s="10"/>
      <c r="EV66" s="10"/>
      <c r="EW66" s="10">
        <v>34325527.265425503</v>
      </c>
      <c r="EX66" s="10">
        <v>6.2028388014585847</v>
      </c>
    </row>
    <row r="67" spans="1:154" x14ac:dyDescent="0.3">
      <c r="A67" s="9">
        <v>39783</v>
      </c>
      <c r="B67" s="82">
        <f t="shared" si="5"/>
        <v>3.1561461794019916</v>
      </c>
      <c r="C67" s="82">
        <f t="shared" si="6"/>
        <v>-2.616822429906541</v>
      </c>
      <c r="D67" s="82">
        <f t="shared" si="7"/>
        <v>1.5702479338842958</v>
      </c>
      <c r="E67" s="93">
        <f t="shared" si="8"/>
        <v>-1.5925680159256594</v>
      </c>
      <c r="F67" s="93">
        <f t="shared" si="9"/>
        <v>-3.5222467607841956</v>
      </c>
      <c r="G67" s="93">
        <f t="shared" si="10"/>
        <v>14.961561206386753</v>
      </c>
      <c r="H67" s="93">
        <f t="shared" si="11"/>
        <v>-15.301049236474389</v>
      </c>
      <c r="I67" s="4">
        <f t="shared" si="25"/>
        <v>22.654219144386399</v>
      </c>
      <c r="J67" s="4">
        <f t="shared" si="12"/>
        <v>-10.502883196996111</v>
      </c>
      <c r="K67" s="4">
        <f t="shared" si="13"/>
        <v>-58.232310737258786</v>
      </c>
      <c r="L67" s="4"/>
      <c r="M67" s="4">
        <f t="shared" si="26"/>
        <v>93.136021645740868</v>
      </c>
      <c r="N67" s="4">
        <f t="shared" si="14"/>
        <v>-8.596629175070932</v>
      </c>
      <c r="O67" s="4">
        <f t="shared" si="15"/>
        <v>-3.2838061530355178</v>
      </c>
      <c r="P67" s="4"/>
      <c r="Q67" s="4"/>
      <c r="T67" s="81">
        <f t="shared" si="16"/>
        <v>3.1561461794019916</v>
      </c>
      <c r="U67" s="81">
        <f t="shared" si="17"/>
        <v>-2.616822429906541</v>
      </c>
      <c r="V67" s="81">
        <f t="shared" si="18"/>
        <v>1.5702479338842958</v>
      </c>
      <c r="W67" s="81">
        <f t="shared" si="19"/>
        <v>-1.4523755504411415</v>
      </c>
      <c r="Y67" s="108">
        <f t="shared" si="20"/>
        <v>0</v>
      </c>
      <c r="Z67" s="108">
        <f t="shared" si="21"/>
        <v>0</v>
      </c>
      <c r="AF67" s="9">
        <v>39783</v>
      </c>
      <c r="AG67" s="42"/>
      <c r="AH67" s="10">
        <v>148.30000000000001</v>
      </c>
      <c r="AI67" s="10">
        <v>295.2</v>
      </c>
      <c r="AJ67" s="10">
        <v>148.30000000000001</v>
      </c>
      <c r="AK67" s="10">
        <v>93.091897186458823</v>
      </c>
      <c r="AL67" s="10">
        <v>-1.5925680159256594</v>
      </c>
      <c r="AO67" s="9">
        <v>39783</v>
      </c>
      <c r="AP67" s="10">
        <v>3.1561461794019916</v>
      </c>
      <c r="AQ67" s="10">
        <v>-2.616822429906541</v>
      </c>
      <c r="AR67" s="10">
        <v>1.5702479338842958</v>
      </c>
      <c r="AS67" s="10">
        <v>93.715935354589021</v>
      </c>
      <c r="AT67" s="10">
        <v>94.519858190207259</v>
      </c>
      <c r="AU67" s="10">
        <v>85.382233942970146</v>
      </c>
      <c r="AV67" s="42"/>
      <c r="AW67" s="42"/>
      <c r="AX67" s="42"/>
      <c r="AY67" s="10">
        <v>124.2</v>
      </c>
      <c r="AZ67" s="10">
        <v>156.30000000000001</v>
      </c>
      <c r="BA67" s="10">
        <v>122.9</v>
      </c>
      <c r="BB67" s="10">
        <v>188.1</v>
      </c>
      <c r="BC67" s="10">
        <v>124.2</v>
      </c>
      <c r="BD67" s="10">
        <v>318.60000000000002</v>
      </c>
      <c r="BE67" s="10">
        <v>156.30000000000001</v>
      </c>
      <c r="BF67" s="10">
        <v>223.1</v>
      </c>
      <c r="BG67" s="10">
        <v>122.9</v>
      </c>
      <c r="BJ67" s="9">
        <v>39783</v>
      </c>
      <c r="BK67" s="42"/>
      <c r="BL67" s="42"/>
      <c r="BM67" s="42"/>
      <c r="BN67" s="42"/>
      <c r="BO67" s="42"/>
      <c r="BP67" s="42"/>
      <c r="BQ67" s="42"/>
      <c r="BR67" s="42"/>
      <c r="BS67" s="42"/>
      <c r="BT67" s="42"/>
      <c r="BV67" s="9">
        <v>39783</v>
      </c>
      <c r="BW67" s="42">
        <v>-3.5222467607841956</v>
      </c>
      <c r="BX67" s="42">
        <v>14.961561206386753</v>
      </c>
      <c r="BY67" s="42">
        <v>-15.301049236474389</v>
      </c>
      <c r="BZ67" s="42">
        <v>127998</v>
      </c>
      <c r="CA67" s="42">
        <v>91368</v>
      </c>
      <c r="CB67" s="42">
        <v>424368</v>
      </c>
      <c r="CD67" s="9">
        <v>39783</v>
      </c>
      <c r="CE67" s="42">
        <v>28621730</v>
      </c>
      <c r="CF67" s="42">
        <v>22.654219144386399</v>
      </c>
      <c r="CH67" s="9">
        <v>39783</v>
      </c>
      <c r="CI67" s="42"/>
      <c r="CJ67" s="42">
        <v>147</v>
      </c>
      <c r="CK67" s="42">
        <v>69.318147782170229</v>
      </c>
      <c r="CL67" s="42">
        <v>9.7014925373134435</v>
      </c>
      <c r="CM67" s="93">
        <f t="shared" si="22"/>
        <v>412903.84864210093</v>
      </c>
      <c r="CN67" s="4">
        <f t="shared" si="27"/>
        <v>11.807247383318199</v>
      </c>
      <c r="CP67" s="9">
        <v>39783</v>
      </c>
      <c r="CQ67" s="42">
        <v>-10.502883196996111</v>
      </c>
      <c r="CR67" s="42">
        <v>533904</v>
      </c>
      <c r="CS67" s="9">
        <v>39783</v>
      </c>
      <c r="CT67" s="42">
        <v>-58.232310737258786</v>
      </c>
      <c r="CU67" s="42">
        <v>20259</v>
      </c>
      <c r="CW67" s="14">
        <v>39783</v>
      </c>
      <c r="CX67" s="15">
        <v>606840</v>
      </c>
      <c r="CY67" s="15"/>
      <c r="CZ67" s="13"/>
      <c r="DA67" s="13"/>
      <c r="DB67" s="39">
        <v>39783</v>
      </c>
      <c r="DC67" s="40">
        <v>934290</v>
      </c>
      <c r="DD67" s="40">
        <v>120550</v>
      </c>
      <c r="DE67" s="2"/>
      <c r="DF67" s="39">
        <v>39783</v>
      </c>
      <c r="DG67" s="40"/>
      <c r="DH67" s="40">
        <v>147</v>
      </c>
      <c r="DI67" s="40">
        <v>69.318147782170229</v>
      </c>
      <c r="DJ67" s="40">
        <v>9.7014925373134435</v>
      </c>
      <c r="DK67" s="2"/>
      <c r="DL67" s="99">
        <f t="shared" si="23"/>
        <v>813740</v>
      </c>
      <c r="DM67" s="100">
        <f t="shared" si="24"/>
        <v>11739.205764082855</v>
      </c>
      <c r="DN67" s="101">
        <f t="shared" si="28"/>
        <v>93.136021645740868</v>
      </c>
      <c r="DO67" s="101">
        <f t="shared" si="28"/>
        <v>76.055965309722936</v>
      </c>
      <c r="DQ67" s="9">
        <v>39783</v>
      </c>
      <c r="DR67" s="42">
        <v>-8.596629175070932</v>
      </c>
      <c r="DS67" s="42">
        <v>-3.2838061530355178</v>
      </c>
      <c r="DT67" s="42"/>
      <c r="DU67" s="42"/>
      <c r="DV67" s="42">
        <v>13368.2</v>
      </c>
      <c r="DW67" s="42">
        <v>19456.3</v>
      </c>
      <c r="DX67" s="42">
        <v>-6088.1</v>
      </c>
      <c r="DY67" s="42"/>
      <c r="DZ67" s="42"/>
      <c r="EA67" s="42">
        <v>4580.6000000000004</v>
      </c>
      <c r="EB67" s="42">
        <v>14875.7</v>
      </c>
      <c r="EC67" s="42"/>
      <c r="ED67" s="42"/>
      <c r="EE67" s="42"/>
      <c r="EF67" s="42"/>
      <c r="EG67" s="42"/>
      <c r="EH67" s="9">
        <v>43435</v>
      </c>
      <c r="EI67" s="42">
        <v>32069251.156319901</v>
      </c>
      <c r="EJ67" s="10"/>
      <c r="EK67" s="10"/>
      <c r="EL67" s="10"/>
      <c r="EM67" s="10">
        <v>32069251.156319901</v>
      </c>
      <c r="EN67" s="10">
        <v>5.6237725251720851</v>
      </c>
      <c r="ER67" s="9">
        <v>43435</v>
      </c>
      <c r="ES67" s="42">
        <v>35000331.552135497</v>
      </c>
      <c r="ET67" s="10"/>
      <c r="EU67" s="10"/>
      <c r="EV67" s="10"/>
      <c r="EW67" s="10">
        <v>35000331.552135497</v>
      </c>
      <c r="EX67" s="10">
        <v>5.5880359917629834</v>
      </c>
    </row>
    <row r="68" spans="1:154" x14ac:dyDescent="0.3">
      <c r="A68" s="9">
        <v>39814</v>
      </c>
      <c r="B68" s="82">
        <f t="shared" si="5"/>
        <v>1.2224938875305684</v>
      </c>
      <c r="C68" s="82">
        <f t="shared" si="6"/>
        <v>-7.032695866748921</v>
      </c>
      <c r="D68" s="82">
        <f t="shared" si="7"/>
        <v>1.8653690186536824</v>
      </c>
      <c r="E68" s="93">
        <f t="shared" si="8"/>
        <v>-5.3114754098360635</v>
      </c>
      <c r="F68" s="93">
        <f t="shared" si="9"/>
        <v>-4.9907976193321701</v>
      </c>
      <c r="G68" s="93">
        <f t="shared" si="10"/>
        <v>7.8416762125070898</v>
      </c>
      <c r="H68" s="93">
        <f t="shared" si="11"/>
        <v>-3.0276472142519548</v>
      </c>
      <c r="I68" s="4">
        <f t="shared" si="25"/>
        <v>20.469360214069017</v>
      </c>
      <c r="J68" s="4">
        <f t="shared" si="12"/>
        <v>-5.9543046732879885</v>
      </c>
      <c r="K68" s="4">
        <f t="shared" si="13"/>
        <v>-52.279385015987287</v>
      </c>
      <c r="L68" s="4"/>
      <c r="M68" s="4">
        <f t="shared" si="26"/>
        <v>6.1662484651113125</v>
      </c>
      <c r="N68" s="4">
        <f t="shared" si="14"/>
        <v>-13.567643443861618</v>
      </c>
      <c r="O68" s="4">
        <f t="shared" si="15"/>
        <v>-20.207140480818058</v>
      </c>
      <c r="P68" s="4"/>
      <c r="Q68" s="4"/>
      <c r="T68" s="81">
        <f t="shared" si="16"/>
        <v>1.2224938875305684</v>
      </c>
      <c r="U68" s="81">
        <f t="shared" si="17"/>
        <v>-7.032695866748921</v>
      </c>
      <c r="V68" s="81">
        <f t="shared" si="18"/>
        <v>1.8653690186536824</v>
      </c>
      <c r="W68" s="81">
        <f t="shared" si="19"/>
        <v>-5.1348807181813614</v>
      </c>
      <c r="Y68" s="108">
        <f t="shared" si="20"/>
        <v>0</v>
      </c>
      <c r="Z68" s="108">
        <f t="shared" si="21"/>
        <v>0</v>
      </c>
      <c r="AF68" s="9">
        <v>39814</v>
      </c>
      <c r="AG68" s="42"/>
      <c r="AH68" s="10">
        <v>144.4</v>
      </c>
      <c r="AI68" s="10">
        <v>297.3</v>
      </c>
      <c r="AJ68" s="10">
        <v>144.4</v>
      </c>
      <c r="AK68" s="10">
        <v>90.643762331251878</v>
      </c>
      <c r="AL68" s="10">
        <v>-5.3114754098360635</v>
      </c>
      <c r="AO68" s="9">
        <v>39814</v>
      </c>
      <c r="AP68" s="10">
        <v>1.2224938875305684</v>
      </c>
      <c r="AQ68" s="10">
        <v>-7.032695866748921</v>
      </c>
      <c r="AR68" s="10">
        <v>1.8653690186536824</v>
      </c>
      <c r="AS68" s="10">
        <v>93.715935354589021</v>
      </c>
      <c r="AT68" s="10">
        <v>91.133350155241416</v>
      </c>
      <c r="AU68" s="10">
        <v>87.258003118283554</v>
      </c>
      <c r="AV68" s="42"/>
      <c r="AW68" s="42"/>
      <c r="AX68" s="42"/>
      <c r="AY68" s="10">
        <v>124.2</v>
      </c>
      <c r="AZ68" s="10">
        <v>150.69999999999999</v>
      </c>
      <c r="BA68" s="10">
        <v>125.6</v>
      </c>
      <c r="BB68" s="10">
        <v>188.1</v>
      </c>
      <c r="BC68" s="10">
        <v>124.2</v>
      </c>
      <c r="BD68" s="10">
        <v>320.60000000000002</v>
      </c>
      <c r="BE68" s="10">
        <v>150.69999999999999</v>
      </c>
      <c r="BF68" s="10">
        <v>227.9</v>
      </c>
      <c r="BG68" s="10">
        <v>125.6</v>
      </c>
      <c r="BJ68" s="9">
        <v>39814</v>
      </c>
      <c r="BK68" s="42"/>
      <c r="BL68" s="42"/>
      <c r="BM68" s="42"/>
      <c r="BN68" s="42"/>
      <c r="BO68" s="42"/>
      <c r="BP68" s="42"/>
      <c r="BQ68" s="42"/>
      <c r="BR68" s="42"/>
      <c r="BS68" s="42"/>
      <c r="BT68" s="42"/>
      <c r="BV68" s="9">
        <v>39814</v>
      </c>
      <c r="BW68" s="42">
        <v>-4.9907976193321701</v>
      </c>
      <c r="BX68" s="42">
        <v>7.8416762125070898</v>
      </c>
      <c r="BY68" s="42">
        <v>-3.0276472142519548</v>
      </c>
      <c r="BZ68" s="42">
        <v>158996</v>
      </c>
      <c r="CA68" s="42">
        <v>96968</v>
      </c>
      <c r="CB68" s="42">
        <v>521143</v>
      </c>
      <c r="CD68" s="9">
        <v>39814</v>
      </c>
      <c r="CE68" s="42">
        <v>28610690</v>
      </c>
      <c r="CF68" s="42">
        <v>20.469360214069017</v>
      </c>
      <c r="CH68" s="9">
        <v>39814</v>
      </c>
      <c r="CI68" s="42"/>
      <c r="CJ68" s="42">
        <v>148</v>
      </c>
      <c r="CK68" s="42">
        <v>69.789699807899268</v>
      </c>
      <c r="CL68" s="42">
        <v>10.447761194029848</v>
      </c>
      <c r="CM68" s="93">
        <f t="shared" si="22"/>
        <v>409955.76824019593</v>
      </c>
      <c r="CN68" s="4">
        <f t="shared" si="27"/>
        <v>9.0736099235489753</v>
      </c>
      <c r="CP68" s="9">
        <v>39814</v>
      </c>
      <c r="CQ68" s="42">
        <v>-5.9543046732879885</v>
      </c>
      <c r="CR68" s="42">
        <v>481308</v>
      </c>
      <c r="CS68" s="9">
        <v>39814</v>
      </c>
      <c r="CT68" s="42">
        <v>-52.279385015987287</v>
      </c>
      <c r="CU68" s="42">
        <v>24924</v>
      </c>
      <c r="CW68" s="14">
        <v>39814</v>
      </c>
      <c r="CX68" s="15">
        <v>999580</v>
      </c>
      <c r="CY68" s="15"/>
      <c r="CZ68" s="13"/>
      <c r="DA68" s="13"/>
      <c r="DB68" s="39">
        <v>39814</v>
      </c>
      <c r="DC68" s="40">
        <v>642980</v>
      </c>
      <c r="DD68" s="40">
        <v>245260</v>
      </c>
      <c r="DE68" s="2"/>
      <c r="DF68" s="39">
        <v>39814</v>
      </c>
      <c r="DG68" s="40"/>
      <c r="DH68" s="40">
        <v>148</v>
      </c>
      <c r="DI68" s="40">
        <v>69.789699807899268</v>
      </c>
      <c r="DJ68" s="40">
        <v>10.447761194029848</v>
      </c>
      <c r="DK68" s="2"/>
      <c r="DL68" s="99">
        <f t="shared" si="23"/>
        <v>397720</v>
      </c>
      <c r="DM68" s="100">
        <f t="shared" si="24"/>
        <v>5698.8352306250126</v>
      </c>
      <c r="DN68" s="101">
        <f t="shared" si="28"/>
        <v>6.1662484651113125</v>
      </c>
      <c r="DO68" s="101">
        <f t="shared" si="28"/>
        <v>-3.8765047680748843</v>
      </c>
      <c r="DQ68" s="9">
        <v>39814</v>
      </c>
      <c r="DR68" s="42">
        <v>-13.567643443861618</v>
      </c>
      <c r="DS68" s="42">
        <v>-20.207140480818058</v>
      </c>
      <c r="DT68" s="42"/>
      <c r="DU68" s="42"/>
      <c r="DV68" s="42">
        <v>12869</v>
      </c>
      <c r="DW68" s="42">
        <v>18228.2</v>
      </c>
      <c r="DX68" s="42">
        <v>-5359.1</v>
      </c>
      <c r="DY68" s="42"/>
      <c r="DZ68" s="42"/>
      <c r="EA68" s="42">
        <v>4523.7</v>
      </c>
      <c r="EB68" s="42">
        <v>13704.4</v>
      </c>
      <c r="EC68" s="42"/>
      <c r="ED68" s="42"/>
      <c r="EE68" s="42"/>
      <c r="EF68" s="42"/>
      <c r="EG68" s="42"/>
      <c r="EH68" s="9">
        <v>43525</v>
      </c>
      <c r="EI68" s="42">
        <v>32968066.263479199</v>
      </c>
      <c r="EJ68" s="10"/>
      <c r="EK68" s="10"/>
      <c r="EL68" s="10"/>
      <c r="EM68" s="10">
        <v>32968066.263479199</v>
      </c>
      <c r="EN68" s="10">
        <v>5.5501262161703622</v>
      </c>
      <c r="ER68" s="9">
        <v>43525</v>
      </c>
      <c r="ES68" s="42">
        <v>36896744.961825602</v>
      </c>
      <c r="ET68" s="10"/>
      <c r="EU68" s="10"/>
      <c r="EV68" s="10"/>
      <c r="EW68" s="10">
        <v>36896744.961825602</v>
      </c>
      <c r="EX68" s="10">
        <v>5.6692993499180488</v>
      </c>
    </row>
    <row r="69" spans="1:154" x14ac:dyDescent="0.3">
      <c r="A69" s="9">
        <v>39845</v>
      </c>
      <c r="B69" s="82">
        <f t="shared" si="5"/>
        <v>0.33277870216305483</v>
      </c>
      <c r="C69" s="82">
        <f t="shared" si="6"/>
        <v>-9.1023226616446848</v>
      </c>
      <c r="D69" s="82">
        <f t="shared" si="7"/>
        <v>0.68728522336770148</v>
      </c>
      <c r="E69" s="93">
        <f t="shared" si="8"/>
        <v>-7.233757535164095</v>
      </c>
      <c r="F69" s="93">
        <f t="shared" si="9"/>
        <v>17.047394076764476</v>
      </c>
      <c r="G69" s="93">
        <f t="shared" si="10"/>
        <v>19.992941176470588</v>
      </c>
      <c r="H69" s="93">
        <f t="shared" si="11"/>
        <v>11.69002578082916</v>
      </c>
      <c r="I69" s="4">
        <f t="shared" si="25"/>
        <v>17.378472285593425</v>
      </c>
      <c r="J69" s="4">
        <f t="shared" si="12"/>
        <v>-19.903089651067145</v>
      </c>
      <c r="K69" s="4">
        <f t="shared" si="13"/>
        <v>-34.53839140603322</v>
      </c>
      <c r="L69" s="4"/>
      <c r="M69" s="4">
        <f t="shared" si="26"/>
        <v>90.117531461396027</v>
      </c>
      <c r="N69" s="4">
        <f t="shared" si="14"/>
        <v>-21.005940646458772</v>
      </c>
      <c r="O69" s="4">
        <f t="shared" si="15"/>
        <v>-27.600892118974834</v>
      </c>
      <c r="P69" s="4"/>
      <c r="Q69" s="4"/>
      <c r="T69" s="81">
        <f t="shared" si="16"/>
        <v>0.33277870216305483</v>
      </c>
      <c r="U69" s="81">
        <f t="shared" si="17"/>
        <v>-9.1023226616446848</v>
      </c>
      <c r="V69" s="81">
        <f t="shared" si="18"/>
        <v>0.68728522336770148</v>
      </c>
      <c r="W69" s="81">
        <f t="shared" si="19"/>
        <v>-6.9636520949798717</v>
      </c>
      <c r="Y69" s="108">
        <f t="shared" si="20"/>
        <v>0</v>
      </c>
      <c r="Z69" s="108">
        <f t="shared" si="21"/>
        <v>0</v>
      </c>
      <c r="AF69" s="9">
        <v>39845</v>
      </c>
      <c r="AG69" s="42"/>
      <c r="AH69" s="10">
        <v>138.5</v>
      </c>
      <c r="AI69" s="10">
        <v>287.60000000000002</v>
      </c>
      <c r="AJ69" s="10">
        <v>138.5</v>
      </c>
      <c r="AK69" s="10">
        <v>86.940173704143945</v>
      </c>
      <c r="AL69" s="10">
        <v>-7.233757535164095</v>
      </c>
      <c r="AO69" s="9">
        <v>39845</v>
      </c>
      <c r="AP69" s="10">
        <v>0.33277870216305483</v>
      </c>
      <c r="AQ69" s="10">
        <v>-9.1023226616446848</v>
      </c>
      <c r="AR69" s="10">
        <v>0.68728522336770148</v>
      </c>
      <c r="AS69" s="10">
        <v>90.999531431267599</v>
      </c>
      <c r="AT69" s="10">
        <v>87.56542204697385</v>
      </c>
      <c r="AU69" s="10">
        <v>81.422276795086262</v>
      </c>
      <c r="AV69" s="42"/>
      <c r="AW69" s="42"/>
      <c r="AX69" s="42"/>
      <c r="AY69" s="10">
        <v>120.6</v>
      </c>
      <c r="AZ69" s="10">
        <v>144.80000000000001</v>
      </c>
      <c r="BA69" s="10">
        <v>117.2</v>
      </c>
      <c r="BB69" s="10">
        <v>183.2</v>
      </c>
      <c r="BC69" s="10">
        <v>120.6</v>
      </c>
      <c r="BD69" s="10">
        <v>311</v>
      </c>
      <c r="BE69" s="10">
        <v>144.80000000000001</v>
      </c>
      <c r="BF69" s="10">
        <v>212.7</v>
      </c>
      <c r="BG69" s="10">
        <v>117.2</v>
      </c>
      <c r="BJ69" s="9">
        <v>39845</v>
      </c>
      <c r="BK69" s="42"/>
      <c r="BL69" s="42"/>
      <c r="BM69" s="42"/>
      <c r="BN69" s="42"/>
      <c r="BO69" s="42"/>
      <c r="BP69" s="42"/>
      <c r="BQ69" s="42"/>
      <c r="BR69" s="42"/>
      <c r="BS69" s="42"/>
      <c r="BT69" s="42"/>
      <c r="BV69" s="9">
        <v>39845</v>
      </c>
      <c r="BW69" s="42">
        <v>17.047394076764476</v>
      </c>
      <c r="BX69" s="42">
        <v>19.992941176470588</v>
      </c>
      <c r="BY69" s="42">
        <v>11.69002578082916</v>
      </c>
      <c r="BZ69" s="42">
        <v>171444</v>
      </c>
      <c r="CA69" s="42">
        <v>101994</v>
      </c>
      <c r="CB69" s="42">
        <v>561898</v>
      </c>
      <c r="CD69" s="9">
        <v>39845</v>
      </c>
      <c r="CE69" s="42">
        <v>28941200</v>
      </c>
      <c r="CF69" s="42">
        <v>17.378472285593425</v>
      </c>
      <c r="CH69" s="9">
        <v>39845</v>
      </c>
      <c r="CI69" s="42"/>
      <c r="CJ69" s="42">
        <v>148</v>
      </c>
      <c r="CK69" s="42">
        <v>69.789699807899268</v>
      </c>
      <c r="CL69" s="42">
        <v>9.6296296296296191</v>
      </c>
      <c r="CM69" s="93">
        <f t="shared" si="22"/>
        <v>414691.56737545156</v>
      </c>
      <c r="CN69" s="4">
        <f t="shared" si="27"/>
        <v>7.0682010713183363</v>
      </c>
      <c r="CP69" s="9">
        <v>39845</v>
      </c>
      <c r="CQ69" s="42">
        <v>-19.903089651067145</v>
      </c>
      <c r="CR69" s="42">
        <v>489787</v>
      </c>
      <c r="CS69" s="9">
        <v>39845</v>
      </c>
      <c r="CT69" s="42">
        <v>-34.53839140603322</v>
      </c>
      <c r="CU69" s="42">
        <v>33028</v>
      </c>
      <c r="CW69" s="14">
        <v>39845</v>
      </c>
      <c r="CX69" s="15">
        <v>589840</v>
      </c>
      <c r="CY69" s="15"/>
      <c r="CZ69" s="13"/>
      <c r="DA69" s="13"/>
      <c r="DB69" s="39">
        <v>39845</v>
      </c>
      <c r="DC69" s="40">
        <v>678450</v>
      </c>
      <c r="DD69" s="40">
        <v>175380</v>
      </c>
      <c r="DE69" s="2"/>
      <c r="DF69" s="39">
        <v>39845</v>
      </c>
      <c r="DG69" s="40"/>
      <c r="DH69" s="40">
        <v>148</v>
      </c>
      <c r="DI69" s="40">
        <v>69.789699807899268</v>
      </c>
      <c r="DJ69" s="40">
        <v>9.6296296296296191</v>
      </c>
      <c r="DK69" s="2"/>
      <c r="DL69" s="99">
        <f t="shared" si="23"/>
        <v>503070</v>
      </c>
      <c r="DM69" s="100">
        <f t="shared" si="24"/>
        <v>7208.3703094401208</v>
      </c>
      <c r="DN69" s="101">
        <f t="shared" si="28"/>
        <v>90.117531461396027</v>
      </c>
      <c r="DO69" s="101">
        <f t="shared" si="28"/>
        <v>73.418018562759897</v>
      </c>
      <c r="DQ69" s="9">
        <v>39845</v>
      </c>
      <c r="DR69" s="42">
        <v>-21.005940646458772</v>
      </c>
      <c r="DS69" s="42">
        <v>-27.600892118974834</v>
      </c>
      <c r="DT69" s="42"/>
      <c r="DU69" s="42"/>
      <c r="DV69" s="42">
        <v>11940.9</v>
      </c>
      <c r="DW69" s="42">
        <v>15062.2</v>
      </c>
      <c r="DX69" s="42">
        <v>-3121.3</v>
      </c>
      <c r="DY69" s="42"/>
      <c r="DZ69" s="42"/>
      <c r="EA69" s="42">
        <v>3869.1</v>
      </c>
      <c r="EB69" s="42">
        <v>11193.2</v>
      </c>
      <c r="EC69" s="42"/>
      <c r="ED69" s="42"/>
      <c r="EE69" s="42"/>
      <c r="EF69" s="42"/>
      <c r="EG69" s="42"/>
      <c r="EH69" s="9">
        <v>43617</v>
      </c>
      <c r="EI69" s="42">
        <v>33276318.873571299</v>
      </c>
      <c r="EJ69" s="10"/>
      <c r="EK69" s="10"/>
      <c r="EL69" s="10"/>
      <c r="EM69" s="10">
        <v>33276318.873571299</v>
      </c>
      <c r="EN69" s="10">
        <v>5.3926581686658066</v>
      </c>
      <c r="ER69" s="9">
        <v>43617</v>
      </c>
      <c r="ES69" s="42">
        <v>35475163.766116001</v>
      </c>
      <c r="ET69" s="10"/>
      <c r="EU69" s="10"/>
      <c r="EV69" s="10"/>
      <c r="EW69" s="10">
        <v>35475163.766116001</v>
      </c>
      <c r="EX69" s="10">
        <v>5.6071883627627273</v>
      </c>
    </row>
    <row r="70" spans="1:154" x14ac:dyDescent="0.3">
      <c r="A70" s="9">
        <v>39873</v>
      </c>
      <c r="B70" s="82">
        <f t="shared" si="5"/>
        <v>0.96798212956067942</v>
      </c>
      <c r="C70" s="82">
        <f t="shared" si="6"/>
        <v>-7.2051133062173216</v>
      </c>
      <c r="D70" s="82">
        <f t="shared" si="7"/>
        <v>6.3149480415667476</v>
      </c>
      <c r="E70" s="93">
        <f t="shared" si="8"/>
        <v>-5.1883878937615835</v>
      </c>
      <c r="F70" s="93">
        <f t="shared" si="9"/>
        <v>3.5869746323988836</v>
      </c>
      <c r="G70" s="93">
        <f t="shared" si="10"/>
        <v>5.381865072387316</v>
      </c>
      <c r="H70" s="93">
        <f t="shared" si="11"/>
        <v>1.6115936621129514</v>
      </c>
      <c r="I70" s="4">
        <f t="shared" si="25"/>
        <v>16.446990358920395</v>
      </c>
      <c r="J70" s="4">
        <f t="shared" si="12"/>
        <v>-7.8586391254051469</v>
      </c>
      <c r="K70" s="4">
        <f t="shared" si="13"/>
        <v>-30.375996132432981</v>
      </c>
      <c r="L70" s="4"/>
      <c r="M70" s="4">
        <f t="shared" si="26"/>
        <v>11.817028345694514</v>
      </c>
      <c r="N70" s="4">
        <f t="shared" si="14"/>
        <v>-25.140257331633247</v>
      </c>
      <c r="O70" s="4">
        <f t="shared" si="15"/>
        <v>-29.596966110538446</v>
      </c>
      <c r="P70" s="4"/>
      <c r="Q70" s="4"/>
      <c r="T70" s="81">
        <f t="shared" si="16"/>
        <v>0.96798212956067942</v>
      </c>
      <c r="U70" s="81">
        <f t="shared" si="17"/>
        <v>-7.2051133062173216</v>
      </c>
      <c r="V70" s="81">
        <f t="shared" si="18"/>
        <v>6.3149480415667476</v>
      </c>
      <c r="W70" s="81">
        <f t="shared" si="19"/>
        <v>-4.9496009003842252</v>
      </c>
      <c r="Y70" s="108">
        <f t="shared" si="20"/>
        <v>0</v>
      </c>
      <c r="Z70" s="108">
        <f t="shared" si="21"/>
        <v>0</v>
      </c>
      <c r="AF70" s="9">
        <v>39873</v>
      </c>
      <c r="AG70" s="42"/>
      <c r="AH70" s="10">
        <v>153.5</v>
      </c>
      <c r="AI70" s="10">
        <v>323.5</v>
      </c>
      <c r="AJ70" s="10">
        <v>153.5</v>
      </c>
      <c r="AK70" s="10">
        <v>96.356076993401402</v>
      </c>
      <c r="AL70" s="10">
        <v>-5.1883878937615835</v>
      </c>
      <c r="AO70" s="9">
        <v>39873</v>
      </c>
      <c r="AP70" s="10">
        <v>0.96798212956067942</v>
      </c>
      <c r="AQ70" s="10">
        <v>-7.2051133062173216</v>
      </c>
      <c r="AR70" s="10">
        <v>6.3149480415667476</v>
      </c>
      <c r="AS70" s="10">
        <v>102.31788111177352</v>
      </c>
      <c r="AT70" s="10">
        <v>96.575952354293648</v>
      </c>
      <c r="AU70" s="10">
        <v>92.399000117290711</v>
      </c>
      <c r="AV70" s="42"/>
      <c r="AW70" s="42"/>
      <c r="AX70" s="42"/>
      <c r="AY70" s="10">
        <v>135.6</v>
      </c>
      <c r="AZ70" s="10">
        <v>159.69999999999999</v>
      </c>
      <c r="BA70" s="10">
        <v>133</v>
      </c>
      <c r="BB70" s="10">
        <v>209.8</v>
      </c>
      <c r="BC70" s="10">
        <v>135.6</v>
      </c>
      <c r="BD70" s="10">
        <v>349</v>
      </c>
      <c r="BE70" s="10">
        <v>159.69999999999999</v>
      </c>
      <c r="BF70" s="10">
        <v>241.3</v>
      </c>
      <c r="BG70" s="10">
        <v>133</v>
      </c>
      <c r="BJ70" s="9">
        <v>39873</v>
      </c>
      <c r="BK70" s="42"/>
      <c r="BL70" s="42"/>
      <c r="BM70" s="42"/>
      <c r="BN70" s="42"/>
      <c r="BO70" s="42"/>
      <c r="BP70" s="42"/>
      <c r="BQ70" s="42"/>
      <c r="BR70" s="42"/>
      <c r="BS70" s="42"/>
      <c r="BT70" s="42"/>
      <c r="BV70" s="9">
        <v>39873</v>
      </c>
      <c r="BW70" s="42">
        <v>3.5869746323988836</v>
      </c>
      <c r="BX70" s="42">
        <v>5.381865072387316</v>
      </c>
      <c r="BY70" s="42">
        <v>1.6115936621129514</v>
      </c>
      <c r="BZ70" s="42">
        <v>198945</v>
      </c>
      <c r="CA70" s="42">
        <v>89896</v>
      </c>
      <c r="CB70" s="42">
        <v>588197</v>
      </c>
      <c r="CD70" s="9">
        <v>39873</v>
      </c>
      <c r="CE70" s="42">
        <v>30010730</v>
      </c>
      <c r="CF70" s="42">
        <v>16.446990358920395</v>
      </c>
      <c r="CH70" s="9">
        <v>39873</v>
      </c>
      <c r="CI70" s="42"/>
      <c r="CJ70" s="42">
        <v>148</v>
      </c>
      <c r="CK70" s="42">
        <v>69.789699807899268</v>
      </c>
      <c r="CL70" s="42">
        <v>8.0291970802919561</v>
      </c>
      <c r="CM70" s="93">
        <f t="shared" si="22"/>
        <v>430016.6082187845</v>
      </c>
      <c r="CN70" s="4">
        <f t="shared" si="27"/>
        <v>7.7921464808925478</v>
      </c>
      <c r="CP70" s="9">
        <v>39873</v>
      </c>
      <c r="CQ70" s="42">
        <v>-7.8586391254051469</v>
      </c>
      <c r="CR70" s="42">
        <v>442062</v>
      </c>
      <c r="CS70" s="9">
        <v>39873</v>
      </c>
      <c r="CT70" s="42">
        <v>-30.375996132432981</v>
      </c>
      <c r="CU70" s="42">
        <v>44645</v>
      </c>
      <c r="CW70" s="14">
        <v>39873</v>
      </c>
      <c r="CX70" s="15">
        <v>688740</v>
      </c>
      <c r="CY70" s="15"/>
      <c r="CZ70" s="13"/>
      <c r="DA70" s="13"/>
      <c r="DB70" s="39">
        <v>39873</v>
      </c>
      <c r="DC70" s="40">
        <v>1118880</v>
      </c>
      <c r="DD70" s="40">
        <v>264050</v>
      </c>
      <c r="DE70" s="2"/>
      <c r="DF70" s="39">
        <v>39873</v>
      </c>
      <c r="DG70" s="40"/>
      <c r="DH70" s="40">
        <v>148</v>
      </c>
      <c r="DI70" s="40">
        <v>69.789699807899268</v>
      </c>
      <c r="DJ70" s="40">
        <v>8.0291970802919561</v>
      </c>
      <c r="DK70" s="2"/>
      <c r="DL70" s="99">
        <f t="shared" si="23"/>
        <v>854830</v>
      </c>
      <c r="DM70" s="100">
        <f t="shared" si="24"/>
        <v>12248.655637622396</v>
      </c>
      <c r="DN70" s="101">
        <f t="shared" si="28"/>
        <v>11.817028345694514</v>
      </c>
      <c r="DO70" s="101">
        <f t="shared" si="28"/>
        <v>3.506303265946964</v>
      </c>
      <c r="DQ70" s="9">
        <v>39873</v>
      </c>
      <c r="DR70" s="42">
        <v>-25.140257331633247</v>
      </c>
      <c r="DS70" s="42">
        <v>-29.596966110538446</v>
      </c>
      <c r="DT70" s="42"/>
      <c r="DU70" s="42"/>
      <c r="DV70" s="42">
        <v>12916.3</v>
      </c>
      <c r="DW70" s="42">
        <v>16596.599999999999</v>
      </c>
      <c r="DX70" s="42">
        <v>-3680.3</v>
      </c>
      <c r="DY70" s="42"/>
      <c r="DZ70" s="42"/>
      <c r="EA70" s="42">
        <v>4174.7</v>
      </c>
      <c r="EB70" s="42">
        <v>12421.9</v>
      </c>
      <c r="EC70" s="42"/>
      <c r="ED70" s="42"/>
      <c r="EE70" s="42"/>
      <c r="EF70" s="42"/>
      <c r="EG70" s="42"/>
      <c r="EH70" s="9">
        <v>43709</v>
      </c>
      <c r="EI70" s="42">
        <v>32943430.818076301</v>
      </c>
      <c r="EJ70" s="10"/>
      <c r="EK70" s="10"/>
      <c r="EL70" s="10"/>
      <c r="EM70" s="10">
        <v>32943430.818076301</v>
      </c>
      <c r="EN70" s="10">
        <v>4.8477104211200359</v>
      </c>
      <c r="ER70" s="9">
        <v>43709</v>
      </c>
      <c r="ES70" s="42">
        <v>36071567.410866402</v>
      </c>
      <c r="ET70" s="10"/>
      <c r="EU70" s="10"/>
      <c r="EV70" s="10"/>
      <c r="EW70" s="10">
        <v>36071567.410866402</v>
      </c>
      <c r="EX70" s="10">
        <v>5.0867103422460849</v>
      </c>
    </row>
    <row r="71" spans="1:154" x14ac:dyDescent="0.3">
      <c r="A71" s="9">
        <v>39904</v>
      </c>
      <c r="B71" s="82">
        <f t="shared" si="5"/>
        <v>3.1166518254675015</v>
      </c>
      <c r="C71" s="82">
        <f t="shared" si="6"/>
        <v>-3.6423841059602649</v>
      </c>
      <c r="D71" s="82">
        <f t="shared" si="7"/>
        <v>7.0715474209650413</v>
      </c>
      <c r="E71" s="93">
        <f t="shared" si="8"/>
        <v>-1.8973998594518771</v>
      </c>
      <c r="F71" s="93">
        <f t="shared" si="9"/>
        <v>8.8652645567038793</v>
      </c>
      <c r="G71" s="93">
        <f t="shared" si="10"/>
        <v>19.783577493025447</v>
      </c>
      <c r="H71" s="93">
        <f t="shared" si="11"/>
        <v>7.2350542317145283</v>
      </c>
      <c r="I71" s="4">
        <f t="shared" si="25"/>
        <v>17.027259510158256</v>
      </c>
      <c r="J71" s="4">
        <f t="shared" si="12"/>
        <v>-3.7543512756818727</v>
      </c>
      <c r="K71" s="4">
        <f t="shared" si="13"/>
        <v>-13.026798774597742</v>
      </c>
      <c r="L71" s="4"/>
      <c r="M71" s="4">
        <f t="shared" si="26"/>
        <v>60.274059506439137</v>
      </c>
      <c r="N71" s="4">
        <f t="shared" si="14"/>
        <v>-32.419124179324392</v>
      </c>
      <c r="O71" s="4">
        <f t="shared" si="15"/>
        <v>-36.204889022294495</v>
      </c>
      <c r="P71" s="4"/>
      <c r="Q71" s="4"/>
      <c r="T71" s="81">
        <f t="shared" si="16"/>
        <v>3.1166518254675015</v>
      </c>
      <c r="U71" s="81">
        <f t="shared" si="17"/>
        <v>-3.6423841059602649</v>
      </c>
      <c r="V71" s="81">
        <f t="shared" si="18"/>
        <v>7.0715474209650413</v>
      </c>
      <c r="W71" s="81">
        <f t="shared" si="19"/>
        <v>-1.8144378386588196</v>
      </c>
      <c r="Y71" s="108">
        <f t="shared" si="20"/>
        <v>0</v>
      </c>
      <c r="Z71" s="108">
        <f t="shared" si="21"/>
        <v>0</v>
      </c>
      <c r="AF71" s="9">
        <v>39904</v>
      </c>
      <c r="AG71" s="42"/>
      <c r="AH71" s="10">
        <v>139.6</v>
      </c>
      <c r="AI71" s="10">
        <v>277.7</v>
      </c>
      <c r="AJ71" s="10">
        <v>139.6</v>
      </c>
      <c r="AK71" s="10">
        <v>87.630673278689486</v>
      </c>
      <c r="AL71" s="10">
        <v>-1.8973998594518771</v>
      </c>
      <c r="AO71" s="9">
        <v>39904</v>
      </c>
      <c r="AP71" s="10">
        <v>3.1166518254675015</v>
      </c>
      <c r="AQ71" s="10">
        <v>-3.6423841059602649</v>
      </c>
      <c r="AR71" s="10">
        <v>7.0715474209650413</v>
      </c>
      <c r="AS71" s="10">
        <v>87.377659533505707</v>
      </c>
      <c r="AT71" s="10">
        <v>87.988735551344575</v>
      </c>
      <c r="AU71" s="10">
        <v>89.411664023273033</v>
      </c>
      <c r="AV71" s="42"/>
      <c r="AW71" s="42"/>
      <c r="AX71" s="42"/>
      <c r="AY71" s="10">
        <v>115.8</v>
      </c>
      <c r="AZ71" s="10">
        <v>145.5</v>
      </c>
      <c r="BA71" s="10">
        <v>128.69999999999999</v>
      </c>
      <c r="BB71" s="10">
        <v>176.9</v>
      </c>
      <c r="BC71" s="10">
        <v>115.8</v>
      </c>
      <c r="BD71" s="10">
        <v>296.7</v>
      </c>
      <c r="BE71" s="10">
        <v>145.5</v>
      </c>
      <c r="BF71" s="10">
        <v>232.9</v>
      </c>
      <c r="BG71" s="10">
        <v>128.69999999999999</v>
      </c>
      <c r="BJ71" s="9">
        <v>39904</v>
      </c>
      <c r="BK71" s="42"/>
      <c r="BL71" s="42"/>
      <c r="BM71" s="42"/>
      <c r="BN71" s="42"/>
      <c r="BO71" s="42"/>
      <c r="BP71" s="42"/>
      <c r="BQ71" s="42"/>
      <c r="BR71" s="42"/>
      <c r="BS71" s="42"/>
      <c r="BT71" s="42"/>
      <c r="BV71" s="9">
        <v>39904</v>
      </c>
      <c r="BW71" s="42">
        <v>8.8652645567038793</v>
      </c>
      <c r="BX71" s="42">
        <v>19.783577493025447</v>
      </c>
      <c r="BY71" s="42">
        <v>7.2350542317145283</v>
      </c>
      <c r="BZ71" s="42">
        <v>165485</v>
      </c>
      <c r="CA71" s="42">
        <v>99182</v>
      </c>
      <c r="CB71" s="42">
        <v>627413</v>
      </c>
      <c r="CD71" s="9">
        <v>39904</v>
      </c>
      <c r="CE71" s="42">
        <v>29685790</v>
      </c>
      <c r="CF71" s="42">
        <v>17.027259510158256</v>
      </c>
      <c r="CH71" s="9">
        <v>39904</v>
      </c>
      <c r="CI71" s="42"/>
      <c r="CJ71" s="42">
        <v>150</v>
      </c>
      <c r="CK71" s="42">
        <v>70.732803859357375</v>
      </c>
      <c r="CL71" s="42">
        <v>8.6956521739130608</v>
      </c>
      <c r="CM71" s="93">
        <f t="shared" si="22"/>
        <v>419689.14535080758</v>
      </c>
      <c r="CN71" s="4">
        <f t="shared" si="27"/>
        <v>7.6650787493455885</v>
      </c>
      <c r="CP71" s="9">
        <v>39904</v>
      </c>
      <c r="CQ71" s="42">
        <v>-3.7543512756818727</v>
      </c>
      <c r="CR71" s="42">
        <v>347544</v>
      </c>
      <c r="CS71" s="9">
        <v>39904</v>
      </c>
      <c r="CT71" s="42">
        <v>-13.026798774597742</v>
      </c>
      <c r="CU71" s="42">
        <v>31513</v>
      </c>
      <c r="CW71" s="14">
        <v>39904</v>
      </c>
      <c r="CX71" s="15">
        <v>1136840</v>
      </c>
      <c r="CY71" s="15"/>
      <c r="CZ71" s="13"/>
      <c r="DA71" s="13"/>
      <c r="DB71" s="39">
        <v>39904</v>
      </c>
      <c r="DC71" s="40">
        <v>622050</v>
      </c>
      <c r="DD71" s="40">
        <v>116770</v>
      </c>
      <c r="DE71" s="2"/>
      <c r="DF71" s="39">
        <v>39904</v>
      </c>
      <c r="DG71" s="40"/>
      <c r="DH71" s="40">
        <v>150</v>
      </c>
      <c r="DI71" s="40">
        <v>70.732803859357375</v>
      </c>
      <c r="DJ71" s="40">
        <v>8.6956521739130608</v>
      </c>
      <c r="DK71" s="2"/>
      <c r="DL71" s="99">
        <f t="shared" si="23"/>
        <v>505280</v>
      </c>
      <c r="DM71" s="100">
        <f t="shared" si="24"/>
        <v>7143.5030485244306</v>
      </c>
      <c r="DN71" s="101">
        <f t="shared" si="28"/>
        <v>60.274059506439137</v>
      </c>
      <c r="DO71" s="101">
        <f t="shared" si="28"/>
        <v>47.452134745923978</v>
      </c>
      <c r="DQ71" s="9">
        <v>39904</v>
      </c>
      <c r="DR71" s="42">
        <v>-32.419124179324392</v>
      </c>
      <c r="DS71" s="42">
        <v>-36.204889022294495</v>
      </c>
      <c r="DT71" s="42"/>
      <c r="DU71" s="42"/>
      <c r="DV71" s="42">
        <v>12475.7</v>
      </c>
      <c r="DW71" s="42">
        <v>19340.7</v>
      </c>
      <c r="DX71" s="42">
        <v>-6865</v>
      </c>
      <c r="DY71" s="42"/>
      <c r="DZ71" s="42"/>
      <c r="EA71" s="42">
        <v>4739.8999999999996</v>
      </c>
      <c r="EB71" s="42">
        <v>14600.8</v>
      </c>
      <c r="EC71" s="42"/>
      <c r="ED71" s="42"/>
      <c r="EE71" s="42"/>
      <c r="EF71" s="42"/>
      <c r="EG71" s="42"/>
      <c r="EH71" s="9">
        <v>43800</v>
      </c>
      <c r="EI71" s="42">
        <v>33506693.943123799</v>
      </c>
      <c r="EJ71" s="10"/>
      <c r="EK71" s="10"/>
      <c r="EL71" s="10"/>
      <c r="EM71" s="10">
        <v>33506693.943123799</v>
      </c>
      <c r="EN71" s="10">
        <v>4.4823085509454437</v>
      </c>
      <c r="ER71" s="9">
        <v>43800</v>
      </c>
      <c r="ES71" s="42">
        <v>36650031.466526799</v>
      </c>
      <c r="ET71" s="10"/>
      <c r="EU71" s="10"/>
      <c r="EV71" s="10"/>
      <c r="EW71" s="10">
        <v>36650031.466526799</v>
      </c>
      <c r="EX71" s="10">
        <v>4.7133836773344724</v>
      </c>
    </row>
    <row r="72" spans="1:154" x14ac:dyDescent="0.3">
      <c r="A72" s="9">
        <v>39934</v>
      </c>
      <c r="B72" s="82">
        <f t="shared" si="5"/>
        <v>3.2006920415224918</v>
      </c>
      <c r="C72" s="82">
        <f t="shared" si="6"/>
        <v>-2.8976175144880818</v>
      </c>
      <c r="D72" s="82">
        <f t="shared" si="7"/>
        <v>3.2334384858044207</v>
      </c>
      <c r="E72" s="93">
        <f t="shared" si="8"/>
        <v>-1.6359918200408787</v>
      </c>
      <c r="F72" s="93">
        <f t="shared" si="9"/>
        <v>4.6473750596994821</v>
      </c>
      <c r="G72" s="93">
        <f t="shared" si="10"/>
        <v>10.43601495597636</v>
      </c>
      <c r="H72" s="93">
        <f t="shared" si="11"/>
        <v>11.434201190077133</v>
      </c>
      <c r="I72" s="4">
        <f t="shared" si="25"/>
        <v>14.778122039180644</v>
      </c>
      <c r="J72" s="4">
        <f t="shared" si="12"/>
        <v>0.27007402393867808</v>
      </c>
      <c r="K72" s="4">
        <f t="shared" si="13"/>
        <v>-18.900031876026777</v>
      </c>
      <c r="L72" s="4"/>
      <c r="M72" s="4">
        <f t="shared" si="26"/>
        <v>-18.510865217970938</v>
      </c>
      <c r="N72" s="4">
        <f t="shared" si="14"/>
        <v>-34.089133389701701</v>
      </c>
      <c r="O72" s="4">
        <f t="shared" si="15"/>
        <v>-31.949897431020659</v>
      </c>
      <c r="P72" s="4"/>
      <c r="Q72" s="4"/>
      <c r="T72" s="81">
        <f t="shared" si="16"/>
        <v>3.2006920415224918</v>
      </c>
      <c r="U72" s="81">
        <f t="shared" si="17"/>
        <v>-2.8976175144880818</v>
      </c>
      <c r="V72" s="81">
        <f t="shared" si="18"/>
        <v>3.2334384858044207</v>
      </c>
      <c r="W72" s="81">
        <f t="shared" si="19"/>
        <v>-1.5310029637190785</v>
      </c>
      <c r="Y72" s="108">
        <f t="shared" si="20"/>
        <v>0</v>
      </c>
      <c r="Z72" s="108">
        <f t="shared" si="21"/>
        <v>0</v>
      </c>
      <c r="AF72" s="9">
        <v>39934</v>
      </c>
      <c r="AG72" s="42"/>
      <c r="AH72" s="10">
        <v>144.30000000000001</v>
      </c>
      <c r="AI72" s="10">
        <v>288.7</v>
      </c>
      <c r="AJ72" s="10">
        <v>144.30000000000001</v>
      </c>
      <c r="AK72" s="10">
        <v>90.580989642656832</v>
      </c>
      <c r="AL72" s="10">
        <v>-1.6359918200408787</v>
      </c>
      <c r="AO72" s="9">
        <v>39934</v>
      </c>
      <c r="AP72" s="10">
        <v>3.2006920415224918</v>
      </c>
      <c r="AQ72" s="10">
        <v>-2.8976175144880818</v>
      </c>
      <c r="AR72" s="10">
        <v>3.2334384858044207</v>
      </c>
      <c r="AS72" s="10">
        <v>90.01860779229041</v>
      </c>
      <c r="AT72" s="10">
        <v>91.193823513008681</v>
      </c>
      <c r="AU72" s="10">
        <v>90.940068536491395</v>
      </c>
      <c r="AV72" s="42"/>
      <c r="AW72" s="42"/>
      <c r="AX72" s="42"/>
      <c r="AY72" s="10">
        <v>119.3</v>
      </c>
      <c r="AZ72" s="10">
        <v>150.80000000000001</v>
      </c>
      <c r="BA72" s="10">
        <v>130.9</v>
      </c>
      <c r="BB72" s="10">
        <v>183.4</v>
      </c>
      <c r="BC72" s="10">
        <v>119.3</v>
      </c>
      <c r="BD72" s="10">
        <v>309.2</v>
      </c>
      <c r="BE72" s="10">
        <v>150.80000000000001</v>
      </c>
      <c r="BF72" s="10">
        <v>237</v>
      </c>
      <c r="BG72" s="10">
        <v>130.9</v>
      </c>
      <c r="BJ72" s="9">
        <v>39934</v>
      </c>
      <c r="BK72" s="42"/>
      <c r="BL72" s="42"/>
      <c r="BM72" s="42"/>
      <c r="BN72" s="42"/>
      <c r="BO72" s="42"/>
      <c r="BP72" s="42"/>
      <c r="BQ72" s="42"/>
      <c r="BR72" s="42"/>
      <c r="BS72" s="42"/>
      <c r="BT72" s="42"/>
      <c r="BV72" s="9">
        <v>39934</v>
      </c>
      <c r="BW72" s="42">
        <v>4.6473750596994821</v>
      </c>
      <c r="BX72" s="42">
        <v>10.43601495597636</v>
      </c>
      <c r="BY72" s="42">
        <v>11.434201190077133</v>
      </c>
      <c r="BZ72" s="42">
        <v>170908</v>
      </c>
      <c r="CA72" s="42">
        <v>109875</v>
      </c>
      <c r="CB72" s="42">
        <v>654891</v>
      </c>
      <c r="CD72" s="9">
        <v>39934</v>
      </c>
      <c r="CE72" s="42">
        <v>29595160</v>
      </c>
      <c r="CF72" s="42">
        <v>14.778122039180644</v>
      </c>
      <c r="CH72" s="9">
        <v>39934</v>
      </c>
      <c r="CI72" s="42"/>
      <c r="CJ72" s="42">
        <v>151</v>
      </c>
      <c r="CK72" s="42">
        <v>71.204355885086414</v>
      </c>
      <c r="CL72" s="42">
        <v>8.6330935251798504</v>
      </c>
      <c r="CM72" s="93">
        <f t="shared" si="22"/>
        <v>415636.93164730439</v>
      </c>
      <c r="CN72" s="4">
        <f t="shared" si="27"/>
        <v>5.656681877126557</v>
      </c>
      <c r="CP72" s="9">
        <v>39934</v>
      </c>
      <c r="CQ72" s="42">
        <v>0.27007402393867808</v>
      </c>
      <c r="CR72" s="42">
        <v>305183</v>
      </c>
      <c r="CS72" s="9">
        <v>39934</v>
      </c>
      <c r="CT72" s="42">
        <v>-18.900031876026777</v>
      </c>
      <c r="CU72" s="42">
        <v>33075</v>
      </c>
      <c r="CW72" s="14">
        <v>39934</v>
      </c>
      <c r="CX72" s="15">
        <v>628840</v>
      </c>
      <c r="CY72" s="15"/>
      <c r="CZ72" s="13"/>
      <c r="DA72" s="13"/>
      <c r="DB72" s="39">
        <v>39934</v>
      </c>
      <c r="DC72" s="40">
        <v>509360</v>
      </c>
      <c r="DD72" s="40">
        <v>142610</v>
      </c>
      <c r="DE72" s="2"/>
      <c r="DF72" s="39">
        <v>39934</v>
      </c>
      <c r="DG72" s="40"/>
      <c r="DH72" s="40">
        <v>151</v>
      </c>
      <c r="DI72" s="40">
        <v>71.204355885086414</v>
      </c>
      <c r="DJ72" s="40">
        <v>8.6330935251798504</v>
      </c>
      <c r="DK72" s="2"/>
      <c r="DL72" s="99">
        <f t="shared" si="23"/>
        <v>366750</v>
      </c>
      <c r="DM72" s="100">
        <f t="shared" si="24"/>
        <v>5150.6680376672703</v>
      </c>
      <c r="DN72" s="101">
        <f t="shared" si="28"/>
        <v>-18.510865217970938</v>
      </c>
      <c r="DO72" s="101">
        <f t="shared" si="28"/>
        <v>-24.986822948993115</v>
      </c>
      <c r="DQ72" s="9">
        <v>39934</v>
      </c>
      <c r="DR72" s="42">
        <v>-34.089133389701701</v>
      </c>
      <c r="DS72" s="42">
        <v>-31.949897431020659</v>
      </c>
      <c r="DT72" s="42"/>
      <c r="DU72" s="42"/>
      <c r="DV72" s="42">
        <v>12316.5</v>
      </c>
      <c r="DW72" s="42">
        <v>20036.400000000001</v>
      </c>
      <c r="DX72" s="42">
        <v>-7719.9</v>
      </c>
      <c r="DY72" s="42"/>
      <c r="DZ72" s="42"/>
      <c r="EA72" s="42">
        <v>5307.1</v>
      </c>
      <c r="EB72" s="42">
        <v>14729.3</v>
      </c>
      <c r="EC72" s="42"/>
      <c r="ED72" s="42"/>
      <c r="EE72" s="42"/>
      <c r="EF72" s="42"/>
      <c r="EG72" s="42"/>
      <c r="EH72" s="9"/>
      <c r="EJ72" s="12"/>
      <c r="EK72" s="12"/>
      <c r="EL72" s="12"/>
      <c r="EM72" s="12"/>
      <c r="EN72" s="12"/>
      <c r="ER72" s="9"/>
      <c r="ET72" s="12"/>
      <c r="EU72" s="12"/>
      <c r="EV72" s="12"/>
      <c r="EW72" s="12"/>
      <c r="EX72" s="12"/>
    </row>
    <row r="73" spans="1:154" x14ac:dyDescent="0.3">
      <c r="A73" s="9">
        <v>39965</v>
      </c>
      <c r="B73" s="82">
        <f t="shared" ref="B73:B136" si="29">IF(AP73="","",AP73)</f>
        <v>13.030888030888041</v>
      </c>
      <c r="C73" s="82">
        <f t="shared" ref="C73:C136" si="30">IF(AQ73="","",AQ73)</f>
        <v>-4.5426260112009853</v>
      </c>
      <c r="D73" s="82">
        <f t="shared" ref="D73:D136" si="31">IF(AR73="","",AR73)</f>
        <v>7.9431438127090219</v>
      </c>
      <c r="E73" s="93">
        <f t="shared" ref="E73:E136" si="32">IF(AL73="","",AL73)</f>
        <v>-1.8194070080862677</v>
      </c>
      <c r="F73" s="93">
        <f t="shared" ref="F73:F136" si="33">IF(BW73="","",BW73)</f>
        <v>16.55892558378741</v>
      </c>
      <c r="G73" s="93">
        <f t="shared" ref="G73:G136" si="34">IF(BX73="","",BX73)</f>
        <v>24.409973873785241</v>
      </c>
      <c r="H73" s="93">
        <f t="shared" ref="H73:H136" si="35">IF(BY73="","",BY73)</f>
        <v>13.407847130214288</v>
      </c>
      <c r="I73" s="4">
        <f t="shared" si="25"/>
        <v>14.818472523120557</v>
      </c>
      <c r="J73" s="4">
        <f t="shared" ref="J73:J136" si="36">IF(CQ73="","",CQ73)</f>
        <v>3.1662562694157916</v>
      </c>
      <c r="K73" s="4">
        <f t="shared" ref="K73:K136" si="37">IF(CT73="","",CT73)</f>
        <v>-15.076257436452137</v>
      </c>
      <c r="L73" s="4"/>
      <c r="M73" s="4">
        <f t="shared" si="26"/>
        <v>22.637201688636168</v>
      </c>
      <c r="N73" s="4">
        <f t="shared" ref="N73:N136" si="38">IF(DR73="","",DR73)</f>
        <v>-29.063286915629622</v>
      </c>
      <c r="O73" s="4">
        <f t="shared" ref="O73:O136" si="39">IF(DS73="","",DS73)</f>
        <v>-20.364344780419056</v>
      </c>
      <c r="P73" s="4"/>
      <c r="Q73" s="4"/>
      <c r="T73" s="81">
        <f t="shared" ref="T73:T136" si="40">B73</f>
        <v>13.030888030888041</v>
      </c>
      <c r="U73" s="81">
        <f t="shared" ref="U73:U136" si="41">C73</f>
        <v>-4.5426260112009853</v>
      </c>
      <c r="V73" s="81">
        <f t="shared" ref="V73:V136" si="42">D73</f>
        <v>7.9431438127090219</v>
      </c>
      <c r="W73" s="81">
        <f t="shared" ref="W73:W136" si="43">SUMPRODUCT($T$6:$V$6,T73:V73)/100</f>
        <v>-1.0187228084689022</v>
      </c>
      <c r="Y73" s="108">
        <f t="shared" ref="Y73:Y136" si="44">EC73</f>
        <v>0</v>
      </c>
      <c r="Z73" s="108">
        <f t="shared" ref="Z73:Z136" si="45">ED73</f>
        <v>0</v>
      </c>
      <c r="AF73" s="9">
        <v>39965</v>
      </c>
      <c r="AG73" s="42"/>
      <c r="AH73" s="10">
        <v>145.69999999999999</v>
      </c>
      <c r="AI73" s="10">
        <v>304.10000000000002</v>
      </c>
      <c r="AJ73" s="10">
        <v>145.69999999999999</v>
      </c>
      <c r="AK73" s="10">
        <v>91.459807282987512</v>
      </c>
      <c r="AL73" s="10">
        <v>-1.8194070080862677</v>
      </c>
      <c r="AO73" s="9">
        <v>39965</v>
      </c>
      <c r="AP73" s="10">
        <v>13.030888030888041</v>
      </c>
      <c r="AQ73" s="10">
        <v>-4.5426260112009853</v>
      </c>
      <c r="AR73" s="10">
        <v>7.9431438127090219</v>
      </c>
      <c r="AS73" s="10">
        <v>88.358583172482881</v>
      </c>
      <c r="AT73" s="10">
        <v>92.766130814957094</v>
      </c>
      <c r="AU73" s="10">
        <v>89.689555752949104</v>
      </c>
      <c r="AV73" s="42"/>
      <c r="AW73" s="42"/>
      <c r="AX73" s="42"/>
      <c r="AY73" s="10">
        <v>117.1</v>
      </c>
      <c r="AZ73" s="10">
        <v>153.4</v>
      </c>
      <c r="BA73" s="10">
        <v>129.1</v>
      </c>
      <c r="BB73" s="10">
        <v>181.4</v>
      </c>
      <c r="BC73" s="10">
        <v>117.1</v>
      </c>
      <c r="BD73" s="10">
        <v>329.2</v>
      </c>
      <c r="BE73" s="10">
        <v>153.4</v>
      </c>
      <c r="BF73" s="10">
        <v>234.4</v>
      </c>
      <c r="BG73" s="10">
        <v>129.1</v>
      </c>
      <c r="BJ73" s="9">
        <v>39965</v>
      </c>
      <c r="BK73" s="42"/>
      <c r="BL73" s="42"/>
      <c r="BM73" s="42"/>
      <c r="BN73" s="42"/>
      <c r="BO73" s="42"/>
      <c r="BP73" s="42"/>
      <c r="BQ73" s="42"/>
      <c r="BR73" s="42"/>
      <c r="BS73" s="42"/>
      <c r="BT73" s="42"/>
      <c r="BV73" s="9">
        <v>39965</v>
      </c>
      <c r="BW73" s="42">
        <v>16.55892558378741</v>
      </c>
      <c r="BX73" s="42">
        <v>24.409973873785241</v>
      </c>
      <c r="BY73" s="42">
        <v>13.407847130214288</v>
      </c>
      <c r="BZ73" s="42">
        <v>179045</v>
      </c>
      <c r="CA73" s="42">
        <v>113809</v>
      </c>
      <c r="CB73" s="42">
        <v>635981</v>
      </c>
      <c r="CD73" s="9">
        <v>39965</v>
      </c>
      <c r="CE73" s="42">
        <v>29949170</v>
      </c>
      <c r="CF73" s="42">
        <v>14.818472523120557</v>
      </c>
      <c r="CH73" s="9">
        <v>39965</v>
      </c>
      <c r="CI73" s="42"/>
      <c r="CJ73" s="42">
        <v>153</v>
      </c>
      <c r="CK73" s="42">
        <v>72.147459936544521</v>
      </c>
      <c r="CL73" s="42">
        <v>9.2857142857142865</v>
      </c>
      <c r="CM73" s="93">
        <f t="shared" ref="CM73:CM136" si="46">CE73/CK73</f>
        <v>415110.5253925923</v>
      </c>
      <c r="CN73" s="4">
        <f t="shared" si="27"/>
        <v>5.0626545963194713</v>
      </c>
      <c r="CP73" s="9">
        <v>39965</v>
      </c>
      <c r="CQ73" s="42">
        <v>3.1662562694157916</v>
      </c>
      <c r="CR73" s="42">
        <v>352353</v>
      </c>
      <c r="CS73" s="9">
        <v>39965</v>
      </c>
      <c r="CT73" s="42">
        <v>-15.076257436452137</v>
      </c>
      <c r="CU73" s="42">
        <v>39256</v>
      </c>
      <c r="CW73" s="14">
        <v>39965</v>
      </c>
      <c r="CX73" s="15">
        <v>599810</v>
      </c>
      <c r="CY73" s="15"/>
      <c r="CZ73" s="13"/>
      <c r="DA73" s="13"/>
      <c r="DB73" s="39">
        <v>39965</v>
      </c>
      <c r="DC73" s="40">
        <v>664440</v>
      </c>
      <c r="DD73" s="40">
        <v>95060</v>
      </c>
      <c r="DE73" s="2"/>
      <c r="DF73" s="39">
        <v>39965</v>
      </c>
      <c r="DG73" s="40"/>
      <c r="DH73" s="40">
        <v>153</v>
      </c>
      <c r="DI73" s="40">
        <v>72.147459936544521</v>
      </c>
      <c r="DJ73" s="40">
        <v>9.2857142857142865</v>
      </c>
      <c r="DK73" s="2"/>
      <c r="DL73" s="99">
        <f t="shared" ref="DL73:DL136" si="47">DC73-DD73</f>
        <v>569380</v>
      </c>
      <c r="DM73" s="100">
        <f t="shared" ref="DM73:DM136" si="48">DL73/DI73</f>
        <v>7891.8925281747106</v>
      </c>
      <c r="DN73" s="101">
        <f t="shared" si="28"/>
        <v>22.637201688636168</v>
      </c>
      <c r="DO73" s="101">
        <f t="shared" si="28"/>
        <v>12.217047296791272</v>
      </c>
      <c r="DQ73" s="9">
        <v>39965</v>
      </c>
      <c r="DR73" s="42">
        <v>-29.063286915629622</v>
      </c>
      <c r="DS73" s="42">
        <v>-20.364344780419056</v>
      </c>
      <c r="DT73" s="42"/>
      <c r="DU73" s="42"/>
      <c r="DV73" s="42">
        <v>13606.3</v>
      </c>
      <c r="DW73" s="42">
        <v>23055</v>
      </c>
      <c r="DX73" s="42">
        <v>-9448.7000000000007</v>
      </c>
      <c r="DY73" s="42"/>
      <c r="DZ73" s="42"/>
      <c r="EA73" s="42">
        <v>6602.1</v>
      </c>
      <c r="EB73" s="42">
        <v>16452.900000000001</v>
      </c>
      <c r="EC73" s="42"/>
      <c r="ED73" s="42"/>
      <c r="EE73" s="42"/>
      <c r="EF73" s="42"/>
      <c r="EG73" s="42"/>
      <c r="EH73" s="9"/>
      <c r="EJ73" s="12"/>
      <c r="EK73" s="12"/>
      <c r="EL73" s="12"/>
      <c r="EM73" s="12"/>
      <c r="EN73" s="12"/>
      <c r="ER73" s="9"/>
      <c r="ET73" s="12"/>
      <c r="EU73" s="12"/>
      <c r="EV73" s="12"/>
      <c r="EW73" s="12"/>
      <c r="EX73" s="12"/>
    </row>
    <row r="74" spans="1:154" x14ac:dyDescent="0.3">
      <c r="A74" s="9">
        <v>39995</v>
      </c>
      <c r="B74" s="82">
        <f t="shared" si="29"/>
        <v>7.590132827324485</v>
      </c>
      <c r="C74" s="82">
        <f t="shared" si="30"/>
        <v>0.64808813998704384</v>
      </c>
      <c r="D74" s="82">
        <f t="shared" si="31"/>
        <v>4.1767068273092365</v>
      </c>
      <c r="E74" s="93">
        <f t="shared" si="32"/>
        <v>1.6632016632016415</v>
      </c>
      <c r="F74" s="93">
        <f t="shared" si="33"/>
        <v>27.554936943776625</v>
      </c>
      <c r="G74" s="93">
        <f t="shared" si="34"/>
        <v>23.991457281486511</v>
      </c>
      <c r="H74" s="93">
        <f t="shared" si="35"/>
        <v>17.236971938140336</v>
      </c>
      <c r="I74" s="4">
        <f t="shared" si="25"/>
        <v>15.629814442631773</v>
      </c>
      <c r="J74" s="4">
        <f t="shared" si="36"/>
        <v>0.22387731430569091</v>
      </c>
      <c r="K74" s="4">
        <f t="shared" si="37"/>
        <v>5.1099028525781431</v>
      </c>
      <c r="L74" s="4"/>
      <c r="M74" s="4">
        <f t="shared" si="26"/>
        <v>1.7532060944783323</v>
      </c>
      <c r="N74" s="4">
        <f t="shared" si="38"/>
        <v>-24.640049604842787</v>
      </c>
      <c r="O74" s="4">
        <f t="shared" si="39"/>
        <v>-31.310176914198983</v>
      </c>
      <c r="P74" s="4"/>
      <c r="Q74" s="4"/>
      <c r="T74" s="81">
        <f t="shared" si="40"/>
        <v>7.590132827324485</v>
      </c>
      <c r="U74" s="81">
        <f t="shared" si="41"/>
        <v>0.64808813998704384</v>
      </c>
      <c r="V74" s="81">
        <f t="shared" si="42"/>
        <v>4.1767068273092365</v>
      </c>
      <c r="W74" s="81">
        <f t="shared" si="43"/>
        <v>1.9279218763952155</v>
      </c>
      <c r="Y74" s="108">
        <f t="shared" si="44"/>
        <v>0</v>
      </c>
      <c r="Z74" s="108">
        <f t="shared" si="45"/>
        <v>0</v>
      </c>
      <c r="AF74" s="9">
        <v>39995</v>
      </c>
      <c r="AG74" s="42"/>
      <c r="AH74" s="10">
        <v>146.69999999999999</v>
      </c>
      <c r="AI74" s="10">
        <v>300.89999999999998</v>
      </c>
      <c r="AJ74" s="10">
        <v>146.69999999999999</v>
      </c>
      <c r="AK74" s="10">
        <v>92.087534168938006</v>
      </c>
      <c r="AL74" s="10">
        <v>1.6632016632016415</v>
      </c>
      <c r="AO74" s="9">
        <v>39995</v>
      </c>
      <c r="AP74" s="10">
        <v>7.590132827324485</v>
      </c>
      <c r="AQ74" s="10">
        <v>0.64808813998704384</v>
      </c>
      <c r="AR74" s="10">
        <v>4.1767068273092365</v>
      </c>
      <c r="AS74" s="10">
        <v>85.566723584624768</v>
      </c>
      <c r="AT74" s="10">
        <v>93.915124612534797</v>
      </c>
      <c r="AU74" s="10">
        <v>90.106393347463197</v>
      </c>
      <c r="AV74" s="42"/>
      <c r="AW74" s="42"/>
      <c r="AX74" s="42"/>
      <c r="AY74" s="10">
        <v>113.4</v>
      </c>
      <c r="AZ74" s="10">
        <v>155.30000000000001</v>
      </c>
      <c r="BA74" s="10">
        <v>129.69999999999999</v>
      </c>
      <c r="BB74" s="10">
        <v>175.5</v>
      </c>
      <c r="BC74" s="10">
        <v>113.4</v>
      </c>
      <c r="BD74" s="10">
        <v>325.8</v>
      </c>
      <c r="BE74" s="10">
        <v>155.30000000000001</v>
      </c>
      <c r="BF74" s="10">
        <v>235.4</v>
      </c>
      <c r="BG74" s="10">
        <v>129.69999999999999</v>
      </c>
      <c r="BJ74" s="9">
        <v>39995</v>
      </c>
      <c r="BK74" s="42"/>
      <c r="BL74" s="42"/>
      <c r="BM74" s="42"/>
      <c r="BN74" s="42"/>
      <c r="BO74" s="42"/>
      <c r="BP74" s="42"/>
      <c r="BQ74" s="42"/>
      <c r="BR74" s="42"/>
      <c r="BS74" s="42"/>
      <c r="BT74" s="42"/>
      <c r="BV74" s="9">
        <v>39995</v>
      </c>
      <c r="BW74" s="42">
        <v>27.554936943776625</v>
      </c>
      <c r="BX74" s="42">
        <v>23.991457281486511</v>
      </c>
      <c r="BY74" s="42">
        <v>17.236971938140336</v>
      </c>
      <c r="BZ74" s="42">
        <v>181452</v>
      </c>
      <c r="CA74" s="42">
        <v>125984</v>
      </c>
      <c r="CB74" s="42">
        <v>635653</v>
      </c>
      <c r="CD74" s="9">
        <v>39995</v>
      </c>
      <c r="CE74" s="42">
        <v>30314310</v>
      </c>
      <c r="CF74" s="42">
        <v>15.629814442631773</v>
      </c>
      <c r="CH74" s="9">
        <v>39995</v>
      </c>
      <c r="CI74" s="42"/>
      <c r="CJ74" s="42">
        <v>160</v>
      </c>
      <c r="CK74" s="42">
        <v>75.448324116647868</v>
      </c>
      <c r="CL74" s="42">
        <v>11.888111888111894</v>
      </c>
      <c r="CM74" s="93">
        <f t="shared" si="46"/>
        <v>401789.04375837644</v>
      </c>
      <c r="CN74" s="4">
        <f t="shared" si="27"/>
        <v>3.3441466581021428</v>
      </c>
      <c r="CP74" s="9">
        <v>39995</v>
      </c>
      <c r="CQ74" s="42">
        <v>0.22387731430569091</v>
      </c>
      <c r="CR74" s="42">
        <v>432900</v>
      </c>
      <c r="CS74" s="9">
        <v>39995</v>
      </c>
      <c r="CT74" s="42">
        <v>5.1099028525781431</v>
      </c>
      <c r="CU74" s="42">
        <v>40790</v>
      </c>
      <c r="CW74" s="14">
        <v>39995</v>
      </c>
      <c r="CX74" s="15">
        <v>795550</v>
      </c>
      <c r="CY74" s="15"/>
      <c r="CZ74" s="13"/>
      <c r="DA74" s="13"/>
      <c r="DB74" s="39">
        <v>39995</v>
      </c>
      <c r="DC74" s="40">
        <v>605710</v>
      </c>
      <c r="DD74" s="40">
        <v>166940</v>
      </c>
      <c r="DE74" s="2"/>
      <c r="DF74" s="39">
        <v>39995</v>
      </c>
      <c r="DG74" s="40"/>
      <c r="DH74" s="40">
        <v>160</v>
      </c>
      <c r="DI74" s="40">
        <v>75.448324116647868</v>
      </c>
      <c r="DJ74" s="40">
        <v>11.888111888111894</v>
      </c>
      <c r="DK74" s="2"/>
      <c r="DL74" s="99">
        <f t="shared" si="47"/>
        <v>438770</v>
      </c>
      <c r="DM74" s="100">
        <f t="shared" si="48"/>
        <v>5815.5035931829834</v>
      </c>
      <c r="DN74" s="101">
        <f t="shared" si="28"/>
        <v>1.7532060944783323</v>
      </c>
      <c r="DO74" s="101">
        <f t="shared" si="28"/>
        <v>-9.0580720530599947</v>
      </c>
      <c r="DQ74" s="9">
        <v>39995</v>
      </c>
      <c r="DR74" s="42">
        <v>-24.640049604842787</v>
      </c>
      <c r="DS74" s="42">
        <v>-31.310176914198983</v>
      </c>
      <c r="DT74" s="42"/>
      <c r="DU74" s="42"/>
      <c r="DV74" s="42">
        <v>14341.3</v>
      </c>
      <c r="DW74" s="42">
        <v>21723.5</v>
      </c>
      <c r="DX74" s="42">
        <v>-7382.2</v>
      </c>
      <c r="DY74" s="42"/>
      <c r="DZ74" s="42"/>
      <c r="EA74" s="42">
        <v>7344.3</v>
      </c>
      <c r="EB74" s="42">
        <v>14379.2</v>
      </c>
      <c r="EC74" s="42"/>
      <c r="ED74" s="42"/>
      <c r="EE74" s="42"/>
      <c r="EF74" s="42"/>
      <c r="EG74" s="42"/>
      <c r="EH74" s="9"/>
      <c r="EJ74" s="12"/>
      <c r="EK74" s="12"/>
      <c r="EL74" s="12"/>
      <c r="EM74" s="12"/>
      <c r="EN74" s="12"/>
      <c r="ER74" s="9"/>
      <c r="ET74" s="12"/>
      <c r="EU74" s="12"/>
      <c r="EV74" s="12"/>
      <c r="EW74" s="12"/>
      <c r="EX74" s="12"/>
    </row>
    <row r="75" spans="1:154" x14ac:dyDescent="0.3">
      <c r="A75" s="9">
        <v>40026</v>
      </c>
      <c r="B75" s="82">
        <f t="shared" si="29"/>
        <v>9.0132827324478129</v>
      </c>
      <c r="C75" s="82">
        <f t="shared" si="30"/>
        <v>4.2932628797886299</v>
      </c>
      <c r="D75" s="82">
        <f t="shared" si="31"/>
        <v>10.565110565110562</v>
      </c>
      <c r="E75" s="93">
        <f t="shared" si="32"/>
        <v>5.2854122621564512</v>
      </c>
      <c r="F75" s="93">
        <f t="shared" si="33"/>
        <v>25.331355350271433</v>
      </c>
      <c r="G75" s="93">
        <f t="shared" si="34"/>
        <v>22.148125694654947</v>
      </c>
      <c r="H75" s="93">
        <f t="shared" si="35"/>
        <v>21.833361237844098</v>
      </c>
      <c r="I75" s="4">
        <f t="shared" si="25"/>
        <v>13.490061336478565</v>
      </c>
      <c r="J75" s="4">
        <f t="shared" si="36"/>
        <v>-3.5556181636523481</v>
      </c>
      <c r="K75" s="4">
        <f t="shared" si="37"/>
        <v>10.750471401634194</v>
      </c>
      <c r="L75" s="4"/>
      <c r="M75" s="4">
        <f t="shared" si="26"/>
        <v>89.791757681665942</v>
      </c>
      <c r="N75" s="4">
        <f t="shared" si="38"/>
        <v>-23.497547763706901</v>
      </c>
      <c r="O75" s="4">
        <f t="shared" si="39"/>
        <v>-33.035330756013735</v>
      </c>
      <c r="P75" s="4"/>
      <c r="Q75" s="4"/>
      <c r="T75" s="81">
        <f t="shared" si="40"/>
        <v>9.0132827324478129</v>
      </c>
      <c r="U75" s="81">
        <f t="shared" si="41"/>
        <v>4.2932628797886299</v>
      </c>
      <c r="V75" s="81">
        <f t="shared" si="42"/>
        <v>10.565110565110562</v>
      </c>
      <c r="W75" s="81">
        <f t="shared" si="43"/>
        <v>5.4730380526197617</v>
      </c>
      <c r="Y75" s="108">
        <f t="shared" si="44"/>
        <v>0</v>
      </c>
      <c r="Z75" s="108">
        <f t="shared" si="45"/>
        <v>0</v>
      </c>
      <c r="AF75" s="9">
        <v>40026</v>
      </c>
      <c r="AG75" s="42"/>
      <c r="AH75" s="10">
        <v>149.4</v>
      </c>
      <c r="AI75" s="10">
        <v>302.10000000000002</v>
      </c>
      <c r="AJ75" s="10">
        <v>149.4</v>
      </c>
      <c r="AK75" s="10">
        <v>93.782396761004364</v>
      </c>
      <c r="AL75" s="10">
        <v>5.2854122621564512</v>
      </c>
      <c r="AO75" s="9">
        <v>40026</v>
      </c>
      <c r="AP75" s="10">
        <v>9.0132827324478129</v>
      </c>
      <c r="AQ75" s="10">
        <v>4.2932628797886299</v>
      </c>
      <c r="AR75" s="10">
        <v>10.565110565110562</v>
      </c>
      <c r="AS75" s="10">
        <v>86.698558552675351</v>
      </c>
      <c r="AT75" s="10">
        <v>95.48743191448321</v>
      </c>
      <c r="AU75" s="10">
        <v>93.788458765671024</v>
      </c>
      <c r="AV75" s="42"/>
      <c r="AW75" s="42"/>
      <c r="AX75" s="42"/>
      <c r="AY75" s="10">
        <v>114.9</v>
      </c>
      <c r="AZ75" s="10">
        <v>157.9</v>
      </c>
      <c r="BA75" s="10">
        <v>135</v>
      </c>
      <c r="BB75" s="10">
        <v>178.1</v>
      </c>
      <c r="BC75" s="10">
        <v>114.9</v>
      </c>
      <c r="BD75" s="10">
        <v>325.8</v>
      </c>
      <c r="BE75" s="10">
        <v>157.9</v>
      </c>
      <c r="BF75" s="10">
        <v>245.1</v>
      </c>
      <c r="BG75" s="10">
        <v>135</v>
      </c>
      <c r="BJ75" s="9">
        <v>40026</v>
      </c>
      <c r="BK75" s="42"/>
      <c r="BL75" s="42"/>
      <c r="BM75" s="42"/>
      <c r="BN75" s="42"/>
      <c r="BO75" s="42"/>
      <c r="BP75" s="42"/>
      <c r="BQ75" s="42"/>
      <c r="BR75" s="42"/>
      <c r="BS75" s="42"/>
      <c r="BT75" s="42"/>
      <c r="BV75" s="9">
        <v>40026</v>
      </c>
      <c r="BW75" s="42">
        <v>25.331355350271433</v>
      </c>
      <c r="BX75" s="42">
        <v>22.148125694654947</v>
      </c>
      <c r="BY75" s="42">
        <v>21.833361237844098</v>
      </c>
      <c r="BZ75" s="42">
        <v>193469</v>
      </c>
      <c r="CA75" s="42">
        <v>120890</v>
      </c>
      <c r="CB75" s="42">
        <v>698573</v>
      </c>
      <c r="CD75" s="9">
        <v>40026</v>
      </c>
      <c r="CE75" s="42">
        <v>30348400</v>
      </c>
      <c r="CF75" s="42">
        <v>13.490061336478565</v>
      </c>
      <c r="CH75" s="9">
        <v>40026</v>
      </c>
      <c r="CI75" s="42"/>
      <c r="CJ75" s="42">
        <v>162</v>
      </c>
      <c r="CK75" s="42">
        <v>76.391428168105961</v>
      </c>
      <c r="CL75" s="42">
        <v>11.724137931034488</v>
      </c>
      <c r="CM75" s="93">
        <f t="shared" si="46"/>
        <v>397274.93945021834</v>
      </c>
      <c r="CN75" s="4">
        <f t="shared" si="27"/>
        <v>1.5806104554900502</v>
      </c>
      <c r="CP75" s="9">
        <v>40026</v>
      </c>
      <c r="CQ75" s="42">
        <v>-3.5556181636523481</v>
      </c>
      <c r="CR75" s="42">
        <v>369707</v>
      </c>
      <c r="CS75" s="9">
        <v>40026</v>
      </c>
      <c r="CT75" s="42">
        <v>10.750471401634194</v>
      </c>
      <c r="CU75" s="42">
        <v>44051</v>
      </c>
      <c r="CW75" s="14">
        <v>40026</v>
      </c>
      <c r="CX75" s="15">
        <v>257930</v>
      </c>
      <c r="CY75" s="15"/>
      <c r="CZ75" s="13"/>
      <c r="DA75" s="13"/>
      <c r="DB75" s="39">
        <v>40026</v>
      </c>
      <c r="DC75" s="40">
        <v>721270</v>
      </c>
      <c r="DD75" s="40">
        <v>199950</v>
      </c>
      <c r="DE75" s="2"/>
      <c r="DF75" s="39">
        <v>40026</v>
      </c>
      <c r="DG75" s="40"/>
      <c r="DH75" s="40">
        <v>162</v>
      </c>
      <c r="DI75" s="40">
        <v>76.391428168105961</v>
      </c>
      <c r="DJ75" s="40">
        <v>11.724137931034488</v>
      </c>
      <c r="DK75" s="2"/>
      <c r="DL75" s="99">
        <f t="shared" si="47"/>
        <v>521320</v>
      </c>
      <c r="DM75" s="100">
        <f t="shared" si="48"/>
        <v>6824.325876625714</v>
      </c>
      <c r="DN75" s="101">
        <f t="shared" si="28"/>
        <v>89.791757681665942</v>
      </c>
      <c r="DO75" s="101">
        <f t="shared" si="28"/>
        <v>69.875338665688631</v>
      </c>
      <c r="DQ75" s="9">
        <v>40026</v>
      </c>
      <c r="DR75" s="42">
        <v>-23.497547763706901</v>
      </c>
      <c r="DS75" s="42">
        <v>-33.035330756013735</v>
      </c>
      <c r="DT75" s="42"/>
      <c r="DU75" s="42"/>
      <c r="DV75" s="42">
        <v>13586.3</v>
      </c>
      <c r="DW75" s="42">
        <v>22448.7</v>
      </c>
      <c r="DX75" s="42">
        <v>-8862.2999999999993</v>
      </c>
      <c r="DY75" s="42"/>
      <c r="DZ75" s="42"/>
      <c r="EA75" s="42">
        <v>6935.9</v>
      </c>
      <c r="EB75" s="42">
        <v>15512.8</v>
      </c>
      <c r="EC75" s="42"/>
      <c r="ED75" s="42"/>
      <c r="EE75" s="42"/>
      <c r="EF75" s="42"/>
      <c r="EG75" s="42"/>
      <c r="EH75" s="9"/>
      <c r="EJ75" s="12"/>
      <c r="EK75" s="12"/>
      <c r="EL75" s="12"/>
      <c r="EM75" s="12"/>
      <c r="EN75" s="12"/>
      <c r="ER75" s="9"/>
      <c r="ET75" s="12"/>
      <c r="EU75" s="12"/>
      <c r="EV75" s="12"/>
      <c r="EW75" s="12"/>
      <c r="EX75" s="12"/>
    </row>
    <row r="76" spans="1:154" x14ac:dyDescent="0.3">
      <c r="A76" s="9">
        <v>40057</v>
      </c>
      <c r="B76" s="82">
        <f t="shared" si="29"/>
        <v>5.0279329608938408</v>
      </c>
      <c r="C76" s="82">
        <f t="shared" si="30"/>
        <v>0.62460961898812306</v>
      </c>
      <c r="D76" s="82">
        <f t="shared" si="31"/>
        <v>7.5331125827814569</v>
      </c>
      <c r="E76" s="93">
        <f t="shared" si="32"/>
        <v>1.6150740242261197</v>
      </c>
      <c r="F76" s="93">
        <f t="shared" si="33"/>
        <v>20.564796272835014</v>
      </c>
      <c r="G76" s="93">
        <f t="shared" si="34"/>
        <v>8.1152956106300387</v>
      </c>
      <c r="H76" s="93">
        <f t="shared" si="35"/>
        <v>6.9206857034378695</v>
      </c>
      <c r="I76" s="4">
        <f t="shared" si="25"/>
        <v>12.014127389734872</v>
      </c>
      <c r="J76" s="4">
        <f t="shared" si="36"/>
        <v>-3.2151668310442414</v>
      </c>
      <c r="K76" s="4">
        <f t="shared" si="37"/>
        <v>4.1075241803793494</v>
      </c>
      <c r="L76" s="4"/>
      <c r="M76" s="4">
        <f t="shared" si="26"/>
        <v>89.525469599321099</v>
      </c>
      <c r="N76" s="4">
        <f t="shared" si="38"/>
        <v>-7.3778746096990933</v>
      </c>
      <c r="O76" s="4">
        <f t="shared" si="39"/>
        <v>-30.860073805952652</v>
      </c>
      <c r="P76" s="4"/>
      <c r="Q76" s="4"/>
      <c r="T76" s="81">
        <f t="shared" si="40"/>
        <v>5.0279329608938408</v>
      </c>
      <c r="U76" s="81">
        <f t="shared" si="41"/>
        <v>0.62460961898812306</v>
      </c>
      <c r="V76" s="81">
        <f t="shared" si="42"/>
        <v>7.5331125827814569</v>
      </c>
      <c r="W76" s="81">
        <f t="shared" si="43"/>
        <v>1.8097637187380529</v>
      </c>
      <c r="Y76" s="108">
        <f t="shared" si="44"/>
        <v>0</v>
      </c>
      <c r="Z76" s="108">
        <f t="shared" si="45"/>
        <v>0</v>
      </c>
      <c r="AF76" s="9">
        <v>40057</v>
      </c>
      <c r="AG76" s="42"/>
      <c r="AH76" s="10">
        <v>151</v>
      </c>
      <c r="AI76" s="10">
        <v>312</v>
      </c>
      <c r="AJ76" s="10">
        <v>151</v>
      </c>
      <c r="AK76" s="10">
        <v>94.786759778525166</v>
      </c>
      <c r="AL76" s="10">
        <v>1.6150740242261197</v>
      </c>
      <c r="AO76" s="9">
        <v>40057</v>
      </c>
      <c r="AP76" s="10">
        <v>5.0279329608938408</v>
      </c>
      <c r="AQ76" s="10">
        <v>0.62460961898812306</v>
      </c>
      <c r="AR76" s="10">
        <v>7.5331125827814569</v>
      </c>
      <c r="AS76" s="10">
        <v>85.113989597404512</v>
      </c>
      <c r="AT76" s="10">
        <v>97.422579363035112</v>
      </c>
      <c r="AU76" s="10">
        <v>90.245339212301232</v>
      </c>
      <c r="AV76" s="42"/>
      <c r="AW76" s="42"/>
      <c r="AX76" s="42"/>
      <c r="AY76" s="10">
        <v>112.8</v>
      </c>
      <c r="AZ76" s="10">
        <v>161.1</v>
      </c>
      <c r="BA76" s="10">
        <v>129.9</v>
      </c>
      <c r="BB76" s="10">
        <v>174.9</v>
      </c>
      <c r="BC76" s="10">
        <v>112.8</v>
      </c>
      <c r="BD76" s="10">
        <v>339.8</v>
      </c>
      <c r="BE76" s="10">
        <v>161.1</v>
      </c>
      <c r="BF76" s="10">
        <v>235.8</v>
      </c>
      <c r="BG76" s="10">
        <v>129.9</v>
      </c>
      <c r="BJ76" s="9">
        <v>40057</v>
      </c>
      <c r="BK76" s="42"/>
      <c r="BL76" s="42"/>
      <c r="BM76" s="42"/>
      <c r="BN76" s="42"/>
      <c r="BO76" s="42"/>
      <c r="BP76" s="42"/>
      <c r="BQ76" s="42"/>
      <c r="BR76" s="42"/>
      <c r="BS76" s="42"/>
      <c r="BT76" s="42"/>
      <c r="BV76" s="9">
        <v>40057</v>
      </c>
      <c r="BW76" s="42">
        <v>20.564796272835014</v>
      </c>
      <c r="BX76" s="42">
        <v>8.1152956106300387</v>
      </c>
      <c r="BY76" s="42">
        <v>6.9206857034378695</v>
      </c>
      <c r="BZ76" s="42">
        <v>206507</v>
      </c>
      <c r="CA76" s="42">
        <v>115865</v>
      </c>
      <c r="CB76" s="42">
        <v>765983</v>
      </c>
      <c r="CD76" s="9">
        <v>40057</v>
      </c>
      <c r="CE76" s="42">
        <v>31039910</v>
      </c>
      <c r="CF76" s="42">
        <v>12.014127389734872</v>
      </c>
      <c r="CH76" s="9">
        <v>40057</v>
      </c>
      <c r="CI76" s="42"/>
      <c r="CJ76" s="42">
        <v>163</v>
      </c>
      <c r="CK76" s="42">
        <v>76.862980193835014</v>
      </c>
      <c r="CL76" s="42">
        <v>11.643835616438361</v>
      </c>
      <c r="CM76" s="93">
        <f t="shared" si="46"/>
        <v>403834.32858995016</v>
      </c>
      <c r="CN76" s="4">
        <f t="shared" si="27"/>
        <v>0.33167238589748571</v>
      </c>
      <c r="CP76" s="9">
        <v>40057</v>
      </c>
      <c r="CQ76" s="42">
        <v>-3.2151668310442414</v>
      </c>
      <c r="CR76" s="42">
        <v>330707</v>
      </c>
      <c r="CS76" s="9">
        <v>40057</v>
      </c>
      <c r="CT76" s="42">
        <v>4.1075241803793494</v>
      </c>
      <c r="CU76" s="42">
        <v>49728</v>
      </c>
      <c r="CW76" s="14">
        <v>40057</v>
      </c>
      <c r="CX76" s="15">
        <v>531640</v>
      </c>
      <c r="CY76" s="15"/>
      <c r="CZ76" s="13"/>
      <c r="DA76" s="13"/>
      <c r="DB76" s="39">
        <v>40057</v>
      </c>
      <c r="DC76" s="40">
        <v>971710</v>
      </c>
      <c r="DD76" s="40">
        <v>145360</v>
      </c>
      <c r="DE76" s="2"/>
      <c r="DF76" s="39">
        <v>40057</v>
      </c>
      <c r="DG76" s="40"/>
      <c r="DH76" s="40">
        <v>163</v>
      </c>
      <c r="DI76" s="40">
        <v>76.862980193835014</v>
      </c>
      <c r="DJ76" s="40">
        <v>11.643835616438361</v>
      </c>
      <c r="DK76" s="2"/>
      <c r="DL76" s="99">
        <f t="shared" si="47"/>
        <v>826350</v>
      </c>
      <c r="DM76" s="100">
        <f t="shared" si="48"/>
        <v>10750.949259527664</v>
      </c>
      <c r="DN76" s="101">
        <f t="shared" si="28"/>
        <v>89.525469599321099</v>
      </c>
      <c r="DO76" s="101">
        <f t="shared" si="28"/>
        <v>69.759009579760047</v>
      </c>
      <c r="DQ76" s="9">
        <v>40057</v>
      </c>
      <c r="DR76" s="42">
        <v>-7.3778746096990933</v>
      </c>
      <c r="DS76" s="42">
        <v>-30.860073805952652</v>
      </c>
      <c r="DT76" s="42"/>
      <c r="DU76" s="42"/>
      <c r="DV76" s="42">
        <v>14624.2</v>
      </c>
      <c r="DW76" s="42">
        <v>21527.200000000001</v>
      </c>
      <c r="DX76" s="42">
        <v>-6903</v>
      </c>
      <c r="DY76" s="42"/>
      <c r="DZ76" s="42"/>
      <c r="EA76" s="42">
        <v>6546.1</v>
      </c>
      <c r="EB76" s="42">
        <v>14981.1</v>
      </c>
      <c r="EC76" s="42"/>
      <c r="ED76" s="42"/>
      <c r="EE76" s="42"/>
      <c r="EF76" s="42"/>
      <c r="EG76" s="42"/>
      <c r="EH76" s="9"/>
      <c r="EJ76" s="12"/>
      <c r="EK76" s="12"/>
      <c r="EL76" s="12"/>
      <c r="EM76" s="12"/>
      <c r="EN76" s="12"/>
      <c r="ER76" s="9"/>
      <c r="ET76" s="12"/>
      <c r="EU76" s="12"/>
      <c r="EV76" s="12"/>
      <c r="EW76" s="12"/>
      <c r="EX76" s="12"/>
    </row>
    <row r="77" spans="1:154" x14ac:dyDescent="0.3">
      <c r="A77" s="9">
        <v>40087</v>
      </c>
      <c r="B77" s="82">
        <f t="shared" si="29"/>
        <v>7.0619006102876938</v>
      </c>
      <c r="C77" s="82">
        <f t="shared" si="30"/>
        <v>1.552393272962479</v>
      </c>
      <c r="D77" s="82">
        <f t="shared" si="31"/>
        <v>4.0031397174254284</v>
      </c>
      <c r="E77" s="93">
        <f t="shared" si="32"/>
        <v>2.3255813953488436</v>
      </c>
      <c r="F77" s="93">
        <f t="shared" si="33"/>
        <v>29.668564112541347</v>
      </c>
      <c r="G77" s="93">
        <f t="shared" si="34"/>
        <v>-10.943010524958794</v>
      </c>
      <c r="H77" s="93">
        <f t="shared" si="35"/>
        <v>13.692434934098227</v>
      </c>
      <c r="I77" s="4">
        <f t="shared" si="25"/>
        <v>9.3899497898738673</v>
      </c>
      <c r="J77" s="4">
        <f t="shared" si="36"/>
        <v>1.9634988322559572</v>
      </c>
      <c r="K77" s="4">
        <f t="shared" si="37"/>
        <v>47.449782759272082</v>
      </c>
      <c r="L77" s="4"/>
      <c r="M77" s="4">
        <f t="shared" si="26"/>
        <v>75.379931300093688</v>
      </c>
      <c r="N77" s="4">
        <f t="shared" si="38"/>
        <v>4.7782149630594217</v>
      </c>
      <c r="O77" s="4">
        <f t="shared" si="39"/>
        <v>0.25706145894941107</v>
      </c>
      <c r="P77" s="4"/>
      <c r="Q77" s="4"/>
      <c r="T77" s="81">
        <f t="shared" si="40"/>
        <v>7.0619006102876938</v>
      </c>
      <c r="U77" s="81">
        <f t="shared" si="41"/>
        <v>1.552393272962479</v>
      </c>
      <c r="V77" s="81">
        <f t="shared" si="42"/>
        <v>4.0031397174254284</v>
      </c>
      <c r="W77" s="81">
        <f t="shared" si="43"/>
        <v>2.5401672380292473</v>
      </c>
      <c r="Y77" s="108">
        <f t="shared" si="44"/>
        <v>0</v>
      </c>
      <c r="Z77" s="108">
        <f t="shared" si="45"/>
        <v>0</v>
      </c>
      <c r="AF77" s="9">
        <v>40087</v>
      </c>
      <c r="AG77" s="42"/>
      <c r="AH77" s="10">
        <v>149.6</v>
      </c>
      <c r="AI77" s="10">
        <v>299.3</v>
      </c>
      <c r="AJ77" s="10">
        <v>149.6</v>
      </c>
      <c r="AK77" s="10">
        <v>93.907942138194457</v>
      </c>
      <c r="AL77" s="10">
        <v>2.3255813953488436</v>
      </c>
      <c r="AO77" s="9">
        <v>40087</v>
      </c>
      <c r="AP77" s="10">
        <v>7.0619006102876938</v>
      </c>
      <c r="AQ77" s="10">
        <v>1.552393272962479</v>
      </c>
      <c r="AR77" s="10">
        <v>4.0031397174254284</v>
      </c>
      <c r="AS77" s="10">
        <v>92.659556051075128</v>
      </c>
      <c r="AT77" s="10">
        <v>94.943171694577984</v>
      </c>
      <c r="AU77" s="10">
        <v>92.051635455195637</v>
      </c>
      <c r="AV77" s="42"/>
      <c r="AW77" s="42"/>
      <c r="AX77" s="42"/>
      <c r="AY77" s="10">
        <v>122.8</v>
      </c>
      <c r="AZ77" s="10">
        <v>157</v>
      </c>
      <c r="BA77" s="10">
        <v>132.5</v>
      </c>
      <c r="BB77" s="10">
        <v>191.1</v>
      </c>
      <c r="BC77" s="10">
        <v>122.8</v>
      </c>
      <c r="BD77" s="10">
        <v>321.10000000000002</v>
      </c>
      <c r="BE77" s="10">
        <v>157</v>
      </c>
      <c r="BF77" s="10">
        <v>240.4</v>
      </c>
      <c r="BG77" s="10">
        <v>132.5</v>
      </c>
      <c r="BJ77" s="9">
        <v>40087</v>
      </c>
      <c r="BK77" s="42"/>
      <c r="BL77" s="42"/>
      <c r="BM77" s="42"/>
      <c r="BN77" s="42"/>
      <c r="BO77" s="42"/>
      <c r="BP77" s="42"/>
      <c r="BQ77" s="42"/>
      <c r="BR77" s="42"/>
      <c r="BS77" s="42"/>
      <c r="BT77" s="42"/>
      <c r="BV77" s="9">
        <v>40087</v>
      </c>
      <c r="BW77" s="42">
        <v>29.668564112541347</v>
      </c>
      <c r="BX77" s="42">
        <v>-10.943010524958794</v>
      </c>
      <c r="BY77" s="42">
        <v>13.692434934098227</v>
      </c>
      <c r="BZ77" s="42">
        <v>206610</v>
      </c>
      <c r="CA77" s="42">
        <v>96715</v>
      </c>
      <c r="CB77" s="42">
        <v>710688</v>
      </c>
      <c r="CD77" s="9">
        <v>40087</v>
      </c>
      <c r="CE77" s="42">
        <v>31006450</v>
      </c>
      <c r="CF77" s="42">
        <v>9.3899497898738673</v>
      </c>
      <c r="CH77" s="9">
        <v>40087</v>
      </c>
      <c r="CI77" s="42"/>
      <c r="CJ77" s="42">
        <v>165</v>
      </c>
      <c r="CK77" s="42">
        <v>77.806084245293107</v>
      </c>
      <c r="CL77" s="42">
        <v>11.486486486486493</v>
      </c>
      <c r="CM77" s="93">
        <f t="shared" si="46"/>
        <v>398509.32354143937</v>
      </c>
      <c r="CN77" s="4">
        <f t="shared" si="27"/>
        <v>-1.8805298854464692</v>
      </c>
      <c r="CP77" s="9">
        <v>40087</v>
      </c>
      <c r="CQ77" s="42">
        <v>1.9634988322559572</v>
      </c>
      <c r="CR77" s="42">
        <v>458849</v>
      </c>
      <c r="CS77" s="9">
        <v>40087</v>
      </c>
      <c r="CT77" s="42">
        <v>47.449782759272082</v>
      </c>
      <c r="CU77" s="42">
        <v>46833</v>
      </c>
      <c r="CW77" s="14">
        <v>40087</v>
      </c>
      <c r="CX77" s="15">
        <v>1344900</v>
      </c>
      <c r="CY77" s="15"/>
      <c r="CZ77" s="13"/>
      <c r="DA77" s="13"/>
      <c r="DB77" s="39">
        <v>40087</v>
      </c>
      <c r="DC77" s="40">
        <v>818190</v>
      </c>
      <c r="DD77" s="40">
        <v>144240</v>
      </c>
      <c r="DE77" s="2"/>
      <c r="DF77" s="39">
        <v>40087</v>
      </c>
      <c r="DG77" s="40"/>
      <c r="DH77" s="40">
        <v>165</v>
      </c>
      <c r="DI77" s="40">
        <v>77.806084245293107</v>
      </c>
      <c r="DJ77" s="40">
        <v>11.486486486486493</v>
      </c>
      <c r="DK77" s="2"/>
      <c r="DL77" s="99">
        <f t="shared" si="47"/>
        <v>673950</v>
      </c>
      <c r="DM77" s="100">
        <f t="shared" si="48"/>
        <v>8661.9190071986013</v>
      </c>
      <c r="DN77" s="101">
        <f t="shared" si="28"/>
        <v>75.379931300093688</v>
      </c>
      <c r="DO77" s="101">
        <f t="shared" si="28"/>
        <v>57.310483832811279</v>
      </c>
      <c r="DQ77" s="9">
        <v>40087</v>
      </c>
      <c r="DR77" s="42">
        <v>4.7782149630594217</v>
      </c>
      <c r="DS77" s="42">
        <v>0.25706145894941107</v>
      </c>
      <c r="DT77" s="42"/>
      <c r="DU77" s="42"/>
      <c r="DV77" s="42">
        <v>14806</v>
      </c>
      <c r="DW77" s="42">
        <v>25935.8</v>
      </c>
      <c r="DX77" s="42">
        <v>-11129.8</v>
      </c>
      <c r="DY77" s="42"/>
      <c r="DZ77" s="42"/>
      <c r="EA77" s="42">
        <v>8389.1</v>
      </c>
      <c r="EB77" s="42">
        <v>17546.7</v>
      </c>
      <c r="EC77" s="42"/>
      <c r="ED77" s="42"/>
      <c r="EE77" s="42"/>
      <c r="EF77" s="42"/>
      <c r="EG77" s="42"/>
    </row>
    <row r="78" spans="1:154" x14ac:dyDescent="0.3">
      <c r="A78" s="9">
        <v>40118</v>
      </c>
      <c r="B78" s="82">
        <f t="shared" si="29"/>
        <v>7.8583765112262549</v>
      </c>
      <c r="C78" s="82">
        <f t="shared" si="30"/>
        <v>6.6031313818924273</v>
      </c>
      <c r="D78" s="82">
        <f t="shared" si="31"/>
        <v>1.8456375838926065</v>
      </c>
      <c r="E78" s="93">
        <f t="shared" si="32"/>
        <v>6.2992125984252008</v>
      </c>
      <c r="F78" s="93">
        <f t="shared" si="33"/>
        <v>53.460494907112256</v>
      </c>
      <c r="G78" s="93">
        <f t="shared" si="34"/>
        <v>24.799721688039352</v>
      </c>
      <c r="H78" s="93">
        <f t="shared" si="35"/>
        <v>41.163299272333177</v>
      </c>
      <c r="I78" s="4">
        <f t="shared" si="25"/>
        <v>10.047022516280808</v>
      </c>
      <c r="J78" s="4">
        <f t="shared" si="36"/>
        <v>1.8509149248706467</v>
      </c>
      <c r="K78" s="4">
        <f t="shared" si="37"/>
        <v>95.511339323919557</v>
      </c>
      <c r="L78" s="4"/>
      <c r="M78" s="4">
        <f t="shared" si="26"/>
        <v>-19.885639837869139</v>
      </c>
      <c r="N78" s="4">
        <f t="shared" si="38"/>
        <v>33.766001092866823</v>
      </c>
      <c r="O78" s="4">
        <f t="shared" si="39"/>
        <v>6.4215222963019691</v>
      </c>
      <c r="P78" s="4"/>
      <c r="Q78" s="4"/>
      <c r="T78" s="81">
        <f t="shared" si="40"/>
        <v>7.8583765112262549</v>
      </c>
      <c r="U78" s="81">
        <f t="shared" si="41"/>
        <v>6.6031313818924273</v>
      </c>
      <c r="V78" s="81">
        <f t="shared" si="42"/>
        <v>1.8456375838926065</v>
      </c>
      <c r="W78" s="81">
        <f t="shared" si="43"/>
        <v>6.4032131614124319</v>
      </c>
      <c r="Y78" s="108">
        <f t="shared" si="44"/>
        <v>0</v>
      </c>
      <c r="Z78" s="108">
        <f t="shared" si="45"/>
        <v>0</v>
      </c>
      <c r="AF78" s="9">
        <v>40118</v>
      </c>
      <c r="AG78" s="42"/>
      <c r="AH78" s="10">
        <v>148.5</v>
      </c>
      <c r="AI78" s="10">
        <v>309.5</v>
      </c>
      <c r="AJ78" s="10">
        <v>148.5</v>
      </c>
      <c r="AK78" s="10">
        <v>93.217442563648916</v>
      </c>
      <c r="AL78" s="10">
        <v>6.2992125984252008</v>
      </c>
      <c r="AO78" s="9">
        <v>40118</v>
      </c>
      <c r="AP78" s="10">
        <v>7.8583765112262549</v>
      </c>
      <c r="AQ78" s="10">
        <v>6.6031313818924273</v>
      </c>
      <c r="AR78" s="10">
        <v>1.8456375838926065</v>
      </c>
      <c r="AS78" s="10">
        <v>94.244125006345968</v>
      </c>
      <c r="AT78" s="10">
        <v>94.701278263508996</v>
      </c>
      <c r="AU78" s="10">
        <v>84.340139956684908</v>
      </c>
      <c r="AV78" s="42"/>
      <c r="AW78" s="42"/>
      <c r="AX78" s="42"/>
      <c r="AY78" s="10">
        <v>124.9</v>
      </c>
      <c r="AZ78" s="10">
        <v>156.6</v>
      </c>
      <c r="BA78" s="10">
        <v>121.4</v>
      </c>
      <c r="BB78" s="10">
        <v>194.2</v>
      </c>
      <c r="BC78" s="10">
        <v>124.9</v>
      </c>
      <c r="BD78" s="10">
        <v>336.1</v>
      </c>
      <c r="BE78" s="10">
        <v>156.6</v>
      </c>
      <c r="BF78" s="10">
        <v>220.4</v>
      </c>
      <c r="BG78" s="10">
        <v>121.4</v>
      </c>
      <c r="BJ78" s="9">
        <v>40118</v>
      </c>
      <c r="BK78" s="42"/>
      <c r="BL78" s="42"/>
      <c r="BM78" s="42"/>
      <c r="BN78" s="42"/>
      <c r="BO78" s="42"/>
      <c r="BP78" s="42"/>
      <c r="BQ78" s="42"/>
      <c r="BR78" s="42"/>
      <c r="BS78" s="42"/>
      <c r="BT78" s="42"/>
      <c r="BV78" s="9">
        <v>40118</v>
      </c>
      <c r="BW78" s="42">
        <v>53.460494907112256</v>
      </c>
      <c r="BX78" s="42">
        <v>24.799721688039352</v>
      </c>
      <c r="BY78" s="42">
        <v>41.163299272333177</v>
      </c>
      <c r="BZ78" s="42">
        <v>207009</v>
      </c>
      <c r="CA78" s="42">
        <v>129144</v>
      </c>
      <c r="CB78" s="42">
        <v>729419</v>
      </c>
      <c r="CD78" s="9">
        <v>40118</v>
      </c>
      <c r="CE78" s="42">
        <v>31322640</v>
      </c>
      <c r="CF78" s="42">
        <v>10.047022516280808</v>
      </c>
      <c r="CH78" s="9">
        <v>40118</v>
      </c>
      <c r="CI78" s="42"/>
      <c r="CJ78" s="42">
        <v>168</v>
      </c>
      <c r="CK78" s="42">
        <v>79.220740322480253</v>
      </c>
      <c r="CL78" s="42">
        <v>13.513513513513518</v>
      </c>
      <c r="CM78" s="93">
        <f t="shared" si="46"/>
        <v>395384.33840047894</v>
      </c>
      <c r="CN78" s="4">
        <f t="shared" si="27"/>
        <v>-3.0538134975621523</v>
      </c>
      <c r="CP78" s="9">
        <v>40118</v>
      </c>
      <c r="CQ78" s="42">
        <v>1.8509149248706467</v>
      </c>
      <c r="CR78" s="42">
        <v>541524</v>
      </c>
      <c r="CS78" s="9">
        <v>40118</v>
      </c>
      <c r="CT78" s="42">
        <v>95.511339323919557</v>
      </c>
      <c r="CU78" s="42">
        <v>45691</v>
      </c>
      <c r="CW78" s="14">
        <v>40118</v>
      </c>
      <c r="CX78" s="15">
        <v>1293770</v>
      </c>
      <c r="CY78" s="15"/>
      <c r="CZ78" s="13"/>
      <c r="DA78" s="13"/>
      <c r="DB78" s="39">
        <v>40118</v>
      </c>
      <c r="DC78" s="40">
        <v>737540</v>
      </c>
      <c r="DD78" s="40">
        <v>184110</v>
      </c>
      <c r="DE78" s="2"/>
      <c r="DF78" s="39">
        <v>40118</v>
      </c>
      <c r="DG78" s="40"/>
      <c r="DH78" s="40">
        <v>168</v>
      </c>
      <c r="DI78" s="40">
        <v>79.220740322480253</v>
      </c>
      <c r="DJ78" s="40">
        <v>13.513513513513518</v>
      </c>
      <c r="DK78" s="2"/>
      <c r="DL78" s="99">
        <f t="shared" si="47"/>
        <v>553430</v>
      </c>
      <c r="DM78" s="100">
        <f t="shared" si="48"/>
        <v>6985.923102298435</v>
      </c>
      <c r="DN78" s="101">
        <f t="shared" si="28"/>
        <v>-19.885639837869139</v>
      </c>
      <c r="DO78" s="101">
        <f t="shared" si="28"/>
        <v>-29.423063666694237</v>
      </c>
      <c r="DQ78" s="9">
        <v>40118</v>
      </c>
      <c r="DR78" s="42">
        <v>33.766001092866823</v>
      </c>
      <c r="DS78" s="42">
        <v>6.4215222963019691</v>
      </c>
      <c r="DT78" s="42"/>
      <c r="DU78" s="42"/>
      <c r="DV78" s="42">
        <v>14932.7</v>
      </c>
      <c r="DW78" s="42">
        <v>24996.5</v>
      </c>
      <c r="DX78" s="42">
        <v>-10063.799999999999</v>
      </c>
      <c r="DY78" s="42"/>
      <c r="DZ78" s="42"/>
      <c r="EA78" s="42">
        <v>7550.3</v>
      </c>
      <c r="EB78" s="42">
        <v>17446.2</v>
      </c>
      <c r="EC78" s="42"/>
      <c r="ED78" s="42"/>
      <c r="EE78" s="42"/>
      <c r="EF78" s="42"/>
      <c r="EG78" s="42"/>
    </row>
    <row r="79" spans="1:154" x14ac:dyDescent="0.3">
      <c r="A79" s="9">
        <v>40148</v>
      </c>
      <c r="B79" s="82">
        <f t="shared" si="29"/>
        <v>7.5684380032206091</v>
      </c>
      <c r="C79" s="82">
        <f t="shared" si="30"/>
        <v>10.236724248240577</v>
      </c>
      <c r="D79" s="82">
        <f t="shared" si="31"/>
        <v>5.4515866558177262</v>
      </c>
      <c r="E79" s="93">
        <f t="shared" si="32"/>
        <v>9.5077545515846165</v>
      </c>
      <c r="F79" s="93">
        <f t="shared" si="33"/>
        <v>47.856216503382868</v>
      </c>
      <c r="G79" s="93">
        <f t="shared" si="34"/>
        <v>42.559758339900185</v>
      </c>
      <c r="H79" s="93">
        <f t="shared" si="35"/>
        <v>65.64797534215586</v>
      </c>
      <c r="I79" s="4">
        <f t="shared" si="25"/>
        <v>11.040562537624385</v>
      </c>
      <c r="J79" s="4">
        <f t="shared" si="36"/>
        <v>15.334404686984925</v>
      </c>
      <c r="K79" s="4">
        <f t="shared" si="37"/>
        <v>162.79184559948666</v>
      </c>
      <c r="L79" s="4"/>
      <c r="M79" s="4">
        <f t="shared" si="26"/>
        <v>-20.125592941234306</v>
      </c>
      <c r="N79" s="4">
        <f t="shared" si="38"/>
        <v>23.378614921979018</v>
      </c>
      <c r="O79" s="4">
        <f t="shared" si="39"/>
        <v>45.204381100209204</v>
      </c>
      <c r="P79" s="4"/>
      <c r="Q79" s="4"/>
      <c r="T79" s="81">
        <f t="shared" si="40"/>
        <v>7.5684380032206091</v>
      </c>
      <c r="U79" s="81">
        <f t="shared" si="41"/>
        <v>10.236724248240577</v>
      </c>
      <c r="V79" s="81">
        <f t="shared" si="42"/>
        <v>5.4515866558177262</v>
      </c>
      <c r="W79" s="81">
        <f t="shared" si="43"/>
        <v>9.4706865531240219</v>
      </c>
      <c r="Y79" s="108">
        <f t="shared" si="44"/>
        <v>0</v>
      </c>
      <c r="Z79" s="108">
        <f t="shared" si="45"/>
        <v>0</v>
      </c>
      <c r="AF79" s="9">
        <v>40148</v>
      </c>
      <c r="AG79" s="42"/>
      <c r="AH79" s="10">
        <v>162.4</v>
      </c>
      <c r="AI79" s="10">
        <v>348.2</v>
      </c>
      <c r="AJ79" s="10">
        <v>162.4</v>
      </c>
      <c r="AK79" s="10">
        <v>101.94284627836083</v>
      </c>
      <c r="AL79" s="10">
        <v>9.5077545515846165</v>
      </c>
      <c r="AO79" s="9">
        <v>40148</v>
      </c>
      <c r="AP79" s="10">
        <v>7.5684380032206091</v>
      </c>
      <c r="AQ79" s="10">
        <v>10.236724248240577</v>
      </c>
      <c r="AR79" s="10">
        <v>5.4515866558177262</v>
      </c>
      <c r="AS79" s="10">
        <v>100.8087678210394</v>
      </c>
      <c r="AT79" s="10">
        <v>104.19559543296681</v>
      </c>
      <c r="AU79" s="10">
        <v>90.036920415044179</v>
      </c>
      <c r="AV79" s="42"/>
      <c r="AW79" s="42"/>
      <c r="AX79" s="42"/>
      <c r="AY79" s="10">
        <v>133.6</v>
      </c>
      <c r="AZ79" s="10">
        <v>172.3</v>
      </c>
      <c r="BA79" s="10">
        <v>129.6</v>
      </c>
      <c r="BB79" s="10">
        <v>209</v>
      </c>
      <c r="BC79" s="10">
        <v>133.6</v>
      </c>
      <c r="BD79" s="10">
        <v>381.1</v>
      </c>
      <c r="BE79" s="10">
        <v>172.3</v>
      </c>
      <c r="BF79" s="10">
        <v>235.2</v>
      </c>
      <c r="BG79" s="10">
        <v>129.6</v>
      </c>
      <c r="BJ79" s="9">
        <v>40148</v>
      </c>
      <c r="BK79" s="42"/>
      <c r="BL79" s="42"/>
      <c r="BM79" s="42"/>
      <c r="BN79" s="42"/>
      <c r="BO79" s="42"/>
      <c r="BP79" s="42"/>
      <c r="BQ79" s="42"/>
      <c r="BR79" s="42"/>
      <c r="BS79" s="42"/>
      <c r="BT79" s="42"/>
      <c r="BV79" s="9">
        <v>40148</v>
      </c>
      <c r="BW79" s="42">
        <v>47.856216503382868</v>
      </c>
      <c r="BX79" s="42">
        <v>42.559758339900185</v>
      </c>
      <c r="BY79" s="42">
        <v>65.64797534215586</v>
      </c>
      <c r="BZ79" s="42">
        <v>189253</v>
      </c>
      <c r="CA79" s="42">
        <v>130254</v>
      </c>
      <c r="CB79" s="42">
        <v>702957</v>
      </c>
      <c r="CD79" s="9">
        <v>40148</v>
      </c>
      <c r="CE79" s="42">
        <v>31781730</v>
      </c>
      <c r="CF79" s="42">
        <v>11.040562537624385</v>
      </c>
      <c r="CH79" s="9">
        <v>40148</v>
      </c>
      <c r="CI79" s="42"/>
      <c r="CJ79" s="42">
        <v>169</v>
      </c>
      <c r="CK79" s="42">
        <v>79.692292348209307</v>
      </c>
      <c r="CL79" s="42">
        <v>14.965986394557817</v>
      </c>
      <c r="CM79" s="93">
        <f t="shared" si="46"/>
        <v>398805.56906472449</v>
      </c>
      <c r="CN79" s="4">
        <f t="shared" si="27"/>
        <v>-3.4144219347290727</v>
      </c>
      <c r="CP79" s="9">
        <v>40148</v>
      </c>
      <c r="CQ79" s="42">
        <v>15.334404686984925</v>
      </c>
      <c r="CR79" s="42">
        <v>615775</v>
      </c>
      <c r="CS79" s="9">
        <v>40148</v>
      </c>
      <c r="CT79" s="42">
        <v>162.79184559948666</v>
      </c>
      <c r="CU79" s="42">
        <v>53239</v>
      </c>
      <c r="CW79" s="14">
        <v>40148</v>
      </c>
      <c r="CX79" s="15">
        <v>1535150</v>
      </c>
      <c r="CY79" s="15"/>
      <c r="CZ79" s="13"/>
      <c r="DA79" s="13"/>
      <c r="DB79" s="39">
        <v>40148</v>
      </c>
      <c r="DC79" s="40">
        <v>754980</v>
      </c>
      <c r="DD79" s="40">
        <v>105010</v>
      </c>
      <c r="DE79" s="2"/>
      <c r="DF79" s="39">
        <v>40148</v>
      </c>
      <c r="DG79" s="40"/>
      <c r="DH79" s="40">
        <v>169</v>
      </c>
      <c r="DI79" s="40">
        <v>79.692292348209307</v>
      </c>
      <c r="DJ79" s="40">
        <v>14.965986394557817</v>
      </c>
      <c r="DK79" s="2"/>
      <c r="DL79" s="99">
        <f t="shared" si="47"/>
        <v>649970</v>
      </c>
      <c r="DM79" s="100">
        <f t="shared" si="48"/>
        <v>8155.9957788641132</v>
      </c>
      <c r="DN79" s="101">
        <f t="shared" si="28"/>
        <v>-20.125592941234306</v>
      </c>
      <c r="DO79" s="101">
        <f t="shared" si="28"/>
        <v>-30.523444747700836</v>
      </c>
      <c r="DQ79" s="9">
        <v>40148</v>
      </c>
      <c r="DR79" s="42">
        <v>23.378614921979018</v>
      </c>
      <c r="DS79" s="42">
        <v>45.204381100209204</v>
      </c>
      <c r="DT79" s="42"/>
      <c r="DU79" s="42"/>
      <c r="DV79" s="42">
        <v>16493.5</v>
      </c>
      <c r="DW79" s="42">
        <v>28251.4</v>
      </c>
      <c r="DX79" s="42">
        <v>-11758</v>
      </c>
      <c r="DY79" s="42"/>
      <c r="DZ79" s="42"/>
      <c r="EA79" s="42">
        <v>8246.6</v>
      </c>
      <c r="EB79" s="42">
        <v>20004.900000000001</v>
      </c>
      <c r="EC79" s="42"/>
      <c r="ED79" s="42"/>
      <c r="EE79" s="42"/>
      <c r="EF79" s="42"/>
      <c r="EG79" s="42"/>
    </row>
    <row r="80" spans="1:154" x14ac:dyDescent="0.3">
      <c r="A80" s="9">
        <v>40179</v>
      </c>
      <c r="B80" s="82">
        <f t="shared" si="29"/>
        <v>11.594202898550716</v>
      </c>
      <c r="C80" s="82">
        <f t="shared" si="30"/>
        <v>14.532183145321831</v>
      </c>
      <c r="D80" s="82">
        <f t="shared" si="31"/>
        <v>5.4936305732484172</v>
      </c>
      <c r="E80" s="93">
        <f t="shared" si="32"/>
        <v>13.296398891966756</v>
      </c>
      <c r="F80" s="93">
        <f t="shared" si="33"/>
        <v>42.322448363480838</v>
      </c>
      <c r="G80" s="93">
        <f t="shared" si="34"/>
        <v>45.295355168715453</v>
      </c>
      <c r="H80" s="93">
        <f t="shared" si="35"/>
        <v>41.466161878793343</v>
      </c>
      <c r="I80" s="4">
        <f t="shared" si="25"/>
        <v>14.343100428546112</v>
      </c>
      <c r="J80" s="4">
        <f t="shared" si="36"/>
        <v>18.161135904659805</v>
      </c>
      <c r="K80" s="4">
        <f t="shared" si="37"/>
        <v>133.26512598298828</v>
      </c>
      <c r="L80" s="4"/>
      <c r="M80" s="4">
        <f t="shared" si="26"/>
        <v>4.4101377853766444</v>
      </c>
      <c r="N80" s="4">
        <f t="shared" si="38"/>
        <v>20.888180899836819</v>
      </c>
      <c r="O80" s="4">
        <f t="shared" si="39"/>
        <v>38.614893406918945</v>
      </c>
      <c r="P80" s="4"/>
      <c r="Q80" s="4"/>
      <c r="T80" s="81">
        <f t="shared" si="40"/>
        <v>11.594202898550716</v>
      </c>
      <c r="U80" s="81">
        <f t="shared" si="41"/>
        <v>14.532183145321831</v>
      </c>
      <c r="V80" s="81">
        <f t="shared" si="42"/>
        <v>5.4936305732484172</v>
      </c>
      <c r="W80" s="81">
        <f t="shared" si="43"/>
        <v>13.38735292608539</v>
      </c>
      <c r="Y80" s="108">
        <f t="shared" si="44"/>
        <v>0</v>
      </c>
      <c r="Z80" s="108">
        <f t="shared" si="45"/>
        <v>0</v>
      </c>
      <c r="AF80" s="9">
        <v>40179</v>
      </c>
      <c r="AG80" s="42"/>
      <c r="AH80" s="10">
        <v>163.6</v>
      </c>
      <c r="AI80" s="10">
        <v>347.2</v>
      </c>
      <c r="AJ80" s="10">
        <v>163.6</v>
      </c>
      <c r="AK80" s="10">
        <v>102.69611854150143</v>
      </c>
      <c r="AL80" s="10">
        <v>13.296398891966756</v>
      </c>
      <c r="AO80" s="9">
        <v>40179</v>
      </c>
      <c r="AP80" s="10">
        <v>11.594202898550716</v>
      </c>
      <c r="AQ80" s="10">
        <v>14.532183145321831</v>
      </c>
      <c r="AR80" s="10">
        <v>5.4936305732484172</v>
      </c>
      <c r="AS80" s="10">
        <v>104.5815510478747</v>
      </c>
      <c r="AT80" s="10">
        <v>104.37701550626853</v>
      </c>
      <c r="AU80" s="10">
        <v>92.051635455195637</v>
      </c>
      <c r="AV80" s="42"/>
      <c r="AW80" s="42"/>
      <c r="AX80" s="42"/>
      <c r="AY80" s="10">
        <v>138.6</v>
      </c>
      <c r="AZ80" s="10">
        <v>172.6</v>
      </c>
      <c r="BA80" s="10">
        <v>132.5</v>
      </c>
      <c r="BB80" s="10">
        <v>216.9</v>
      </c>
      <c r="BC80" s="10">
        <v>138.6</v>
      </c>
      <c r="BD80" s="10">
        <v>378</v>
      </c>
      <c r="BE80" s="10">
        <v>172.6</v>
      </c>
      <c r="BF80" s="10">
        <v>240.6</v>
      </c>
      <c r="BG80" s="10">
        <v>132.5</v>
      </c>
      <c r="BJ80" s="9">
        <v>40179</v>
      </c>
      <c r="BK80" s="42"/>
      <c r="BL80" s="42"/>
      <c r="BM80" s="42"/>
      <c r="BN80" s="42"/>
      <c r="BO80" s="42"/>
      <c r="BP80" s="42"/>
      <c r="BQ80" s="42"/>
      <c r="BR80" s="42"/>
      <c r="BS80" s="42"/>
      <c r="BT80" s="42"/>
      <c r="BV80" s="9">
        <v>40179</v>
      </c>
      <c r="BW80" s="42">
        <v>42.322448363480838</v>
      </c>
      <c r="BX80" s="42">
        <v>45.295355168715453</v>
      </c>
      <c r="BY80" s="42">
        <v>41.466161878793343</v>
      </c>
      <c r="BZ80" s="42">
        <v>226287</v>
      </c>
      <c r="CA80" s="42">
        <v>140890</v>
      </c>
      <c r="CB80" s="42">
        <v>737241</v>
      </c>
      <c r="CD80" s="9">
        <v>40179</v>
      </c>
      <c r="CE80" s="42">
        <v>32714350</v>
      </c>
      <c r="CF80" s="42">
        <v>14.343100428546112</v>
      </c>
      <c r="CH80" s="9">
        <v>40179</v>
      </c>
      <c r="CI80" s="42"/>
      <c r="CJ80" s="42">
        <v>172</v>
      </c>
      <c r="CK80" s="42">
        <v>81.106948425396453</v>
      </c>
      <c r="CL80" s="42">
        <v>16.216216216216225</v>
      </c>
      <c r="CM80" s="93">
        <f t="shared" si="46"/>
        <v>403348.30289036472</v>
      </c>
      <c r="CN80" s="4">
        <f t="shared" si="27"/>
        <v>-1.6117507940417219</v>
      </c>
      <c r="CP80" s="9">
        <v>40179</v>
      </c>
      <c r="CQ80" s="42">
        <v>18.161135904659805</v>
      </c>
      <c r="CR80" s="42">
        <v>568719</v>
      </c>
      <c r="CS80" s="9">
        <v>40179</v>
      </c>
      <c r="CT80" s="42">
        <v>133.26512598298828</v>
      </c>
      <c r="CU80" s="42">
        <v>58139</v>
      </c>
      <c r="CW80" s="14">
        <v>40179</v>
      </c>
      <c r="CX80" s="15">
        <v>1047010</v>
      </c>
      <c r="CY80" s="15">
        <v>9220</v>
      </c>
      <c r="CZ80" s="13"/>
      <c r="DA80" s="13"/>
      <c r="DB80" s="39">
        <v>40179</v>
      </c>
      <c r="DC80" s="40">
        <v>687870</v>
      </c>
      <c r="DD80" s="40">
        <v>272610</v>
      </c>
      <c r="DE80" s="2"/>
      <c r="DF80" s="39">
        <v>40179</v>
      </c>
      <c r="DG80" s="40"/>
      <c r="DH80" s="40">
        <v>172</v>
      </c>
      <c r="DI80" s="40">
        <v>81.106948425396453</v>
      </c>
      <c r="DJ80" s="40">
        <v>16.216216216216225</v>
      </c>
      <c r="DK80" s="2"/>
      <c r="DL80" s="99">
        <f t="shared" si="47"/>
        <v>415260</v>
      </c>
      <c r="DM80" s="100">
        <f t="shared" si="48"/>
        <v>5119.9065932305812</v>
      </c>
      <c r="DN80" s="101">
        <f t="shared" si="28"/>
        <v>4.4101377853766444</v>
      </c>
      <c r="DO80" s="101">
        <f t="shared" si="28"/>
        <v>-10.158718649792197</v>
      </c>
      <c r="DQ80" s="9">
        <v>40179</v>
      </c>
      <c r="DR80" s="42">
        <v>20.888180899836819</v>
      </c>
      <c r="DS80" s="42">
        <v>38.614893406918945</v>
      </c>
      <c r="DT80" s="42"/>
      <c r="DU80" s="42"/>
      <c r="DV80" s="42">
        <v>15557.1</v>
      </c>
      <c r="DW80" s="42">
        <v>25267</v>
      </c>
      <c r="DX80" s="42">
        <v>-9709.9</v>
      </c>
      <c r="DY80" s="42"/>
      <c r="DZ80" s="42"/>
      <c r="EA80" s="42">
        <v>8513.1</v>
      </c>
      <c r="EB80" s="42">
        <v>16753.900000000001</v>
      </c>
      <c r="EC80" s="42"/>
      <c r="ED80" s="42"/>
      <c r="EE80" s="42"/>
      <c r="EF80" s="42"/>
      <c r="EG80" s="42"/>
    </row>
    <row r="81" spans="1:137" x14ac:dyDescent="0.3">
      <c r="A81" s="9">
        <v>40210</v>
      </c>
      <c r="B81" s="82">
        <f t="shared" si="29"/>
        <v>8.2089552238806025</v>
      </c>
      <c r="C81" s="82">
        <f t="shared" si="30"/>
        <v>15.262430939226507</v>
      </c>
      <c r="D81" s="82">
        <f t="shared" si="31"/>
        <v>7.337883959044353</v>
      </c>
      <c r="E81" s="93">
        <f t="shared" si="32"/>
        <v>13.718411552346559</v>
      </c>
      <c r="F81" s="93">
        <f t="shared" si="33"/>
        <v>35.040596346328826</v>
      </c>
      <c r="G81" s="93">
        <f t="shared" si="34"/>
        <v>45.567386316842168</v>
      </c>
      <c r="H81" s="93">
        <f t="shared" si="35"/>
        <v>32.309600674855574</v>
      </c>
      <c r="I81" s="4">
        <f t="shared" si="25"/>
        <v>15.359556618246653</v>
      </c>
      <c r="J81" s="4">
        <f t="shared" si="36"/>
        <v>12.73308601494119</v>
      </c>
      <c r="K81" s="4">
        <f t="shared" si="37"/>
        <v>88.61874772919947</v>
      </c>
      <c r="L81" s="4"/>
      <c r="M81" s="4">
        <f t="shared" si="26"/>
        <v>-9.9489136700657959</v>
      </c>
      <c r="N81" s="4">
        <f t="shared" si="38"/>
        <v>31.964089808975881</v>
      </c>
      <c r="O81" s="4">
        <f t="shared" si="39"/>
        <v>73.705036448858721</v>
      </c>
      <c r="P81" s="4"/>
      <c r="Q81" s="4"/>
      <c r="T81" s="81">
        <f t="shared" si="40"/>
        <v>8.2089552238806025</v>
      </c>
      <c r="U81" s="81">
        <f t="shared" si="41"/>
        <v>15.262430939226507</v>
      </c>
      <c r="V81" s="81">
        <f t="shared" si="42"/>
        <v>7.337883959044353</v>
      </c>
      <c r="W81" s="81">
        <f t="shared" si="43"/>
        <v>13.615158082801715</v>
      </c>
      <c r="Y81" s="108">
        <f t="shared" si="44"/>
        <v>0</v>
      </c>
      <c r="Z81" s="108">
        <f t="shared" si="45"/>
        <v>0</v>
      </c>
      <c r="AF81" s="9">
        <v>40210</v>
      </c>
      <c r="AG81" s="42"/>
      <c r="AH81" s="10">
        <v>157.5</v>
      </c>
      <c r="AI81" s="10">
        <v>331.1</v>
      </c>
      <c r="AJ81" s="10">
        <v>157.5</v>
      </c>
      <c r="AK81" s="10">
        <v>98.866984537203393</v>
      </c>
      <c r="AL81" s="10">
        <v>13.718411552346559</v>
      </c>
      <c r="AO81" s="9">
        <v>40210</v>
      </c>
      <c r="AP81" s="10">
        <v>8.2089552238806025</v>
      </c>
      <c r="AQ81" s="10">
        <v>15.262430939226507</v>
      </c>
      <c r="AR81" s="10">
        <v>7.337883959044353</v>
      </c>
      <c r="AS81" s="10">
        <v>98.469642220401511</v>
      </c>
      <c r="AT81" s="10">
        <v>100.93003411353546</v>
      </c>
      <c r="AU81" s="10">
        <v>87.39694898312159</v>
      </c>
      <c r="AV81" s="42"/>
      <c r="AW81" s="42"/>
      <c r="AX81" s="42"/>
      <c r="AY81" s="10">
        <v>130.5</v>
      </c>
      <c r="AZ81" s="10">
        <v>166.9</v>
      </c>
      <c r="BA81" s="10">
        <v>125.8</v>
      </c>
      <c r="BB81" s="10">
        <v>203.3</v>
      </c>
      <c r="BC81" s="10">
        <v>130.5</v>
      </c>
      <c r="BD81" s="10">
        <v>361.1</v>
      </c>
      <c r="BE81" s="10">
        <v>166.9</v>
      </c>
      <c r="BF81" s="10">
        <v>228.3</v>
      </c>
      <c r="BG81" s="10">
        <v>125.8</v>
      </c>
      <c r="BJ81" s="9">
        <v>40210</v>
      </c>
      <c r="BK81" s="42"/>
      <c r="BL81" s="42"/>
      <c r="BM81" s="42"/>
      <c r="BN81" s="42"/>
      <c r="BO81" s="42"/>
      <c r="BP81" s="42"/>
      <c r="BQ81" s="42"/>
      <c r="BR81" s="42"/>
      <c r="BS81" s="42"/>
      <c r="BT81" s="42"/>
      <c r="BV81" s="9">
        <v>40210</v>
      </c>
      <c r="BW81" s="42">
        <v>35.040596346328826</v>
      </c>
      <c r="BX81" s="42">
        <v>45.567386316842168</v>
      </c>
      <c r="BY81" s="42">
        <v>32.309600674855574</v>
      </c>
      <c r="BZ81" s="42">
        <v>231519</v>
      </c>
      <c r="CA81" s="42">
        <v>148470</v>
      </c>
      <c r="CB81" s="42">
        <v>743445</v>
      </c>
      <c r="CD81" s="9">
        <v>40210</v>
      </c>
      <c r="CE81" s="42">
        <v>33386440</v>
      </c>
      <c r="CF81" s="42">
        <v>15.359556618246653</v>
      </c>
      <c r="CH81" s="9">
        <v>40210</v>
      </c>
      <c r="CI81" s="42"/>
      <c r="CJ81" s="42">
        <v>170</v>
      </c>
      <c r="CK81" s="42">
        <v>80.16384437393836</v>
      </c>
      <c r="CL81" s="42">
        <v>14.864864864864883</v>
      </c>
      <c r="CM81" s="93">
        <f t="shared" si="46"/>
        <v>416477.53124542127</v>
      </c>
      <c r="CN81" s="4">
        <f t="shared" si="27"/>
        <v>0.43067282059119361</v>
      </c>
      <c r="CP81" s="9">
        <v>40210</v>
      </c>
      <c r="CQ81" s="42">
        <v>12.73308601494119</v>
      </c>
      <c r="CR81" s="42">
        <v>552152</v>
      </c>
      <c r="CS81" s="9">
        <v>40210</v>
      </c>
      <c r="CT81" s="42">
        <v>88.61874772919947</v>
      </c>
      <c r="CU81" s="42">
        <v>62297</v>
      </c>
      <c r="CW81" s="14">
        <v>40210</v>
      </c>
      <c r="CX81" s="15">
        <v>1312910</v>
      </c>
      <c r="CY81" s="15">
        <v>17700</v>
      </c>
      <c r="CZ81" s="13"/>
      <c r="DA81" s="13"/>
      <c r="DB81" s="39">
        <v>40210</v>
      </c>
      <c r="DC81" s="40">
        <v>652930</v>
      </c>
      <c r="DD81" s="40">
        <v>199910</v>
      </c>
      <c r="DE81" s="2"/>
      <c r="DF81" s="39">
        <v>40210</v>
      </c>
      <c r="DG81" s="40"/>
      <c r="DH81" s="40">
        <v>170</v>
      </c>
      <c r="DI81" s="40">
        <v>80.16384437393836</v>
      </c>
      <c r="DJ81" s="40">
        <v>14.864864864864883</v>
      </c>
      <c r="DK81" s="2"/>
      <c r="DL81" s="99">
        <f t="shared" si="47"/>
        <v>453020</v>
      </c>
      <c r="DM81" s="100">
        <f t="shared" si="48"/>
        <v>5651.1760824095272</v>
      </c>
      <c r="DN81" s="101">
        <f t="shared" si="28"/>
        <v>-9.9489136700657959</v>
      </c>
      <c r="DO81" s="101">
        <f t="shared" si="28"/>
        <v>-21.602583665704344</v>
      </c>
      <c r="DQ81" s="9">
        <v>40210</v>
      </c>
      <c r="DR81" s="42">
        <v>31.964089808975881</v>
      </c>
      <c r="DS81" s="42">
        <v>73.705036448858721</v>
      </c>
      <c r="DT81" s="42"/>
      <c r="DU81" s="42"/>
      <c r="DV81" s="42">
        <v>15757.7</v>
      </c>
      <c r="DW81" s="42">
        <v>26163.8</v>
      </c>
      <c r="DX81" s="42">
        <v>-10406.1</v>
      </c>
      <c r="DY81" s="42"/>
      <c r="DZ81" s="42"/>
      <c r="EA81" s="42">
        <v>8240</v>
      </c>
      <c r="EB81" s="42">
        <v>17923.900000000001</v>
      </c>
      <c r="EC81" s="42"/>
      <c r="ED81" s="42"/>
      <c r="EE81" s="42"/>
      <c r="EF81" s="42"/>
      <c r="EG81" s="42"/>
    </row>
    <row r="82" spans="1:137" x14ac:dyDescent="0.3">
      <c r="A82" s="9">
        <v>40238</v>
      </c>
      <c r="B82" s="82">
        <f t="shared" si="29"/>
        <v>11.135693215339229</v>
      </c>
      <c r="C82" s="82">
        <f t="shared" si="30"/>
        <v>16.28052598622418</v>
      </c>
      <c r="D82" s="82">
        <f t="shared" si="31"/>
        <v>8.2706766917293368</v>
      </c>
      <c r="E82" s="93">
        <f t="shared" si="32"/>
        <v>14.983713355048867</v>
      </c>
      <c r="F82" s="93">
        <f t="shared" si="33"/>
        <v>20.603684435396719</v>
      </c>
      <c r="G82" s="93">
        <f t="shared" si="34"/>
        <v>79.742146480377329</v>
      </c>
      <c r="H82" s="93">
        <f t="shared" si="35"/>
        <v>36.324394718096151</v>
      </c>
      <c r="I82" s="4">
        <f t="shared" si="25"/>
        <v>16.294438689095532</v>
      </c>
      <c r="J82" s="4">
        <f t="shared" si="36"/>
        <v>15.85524202487434</v>
      </c>
      <c r="K82" s="4">
        <f t="shared" si="37"/>
        <v>63.776458729980959</v>
      </c>
      <c r="L82" s="4"/>
      <c r="M82" s="4">
        <f t="shared" si="26"/>
        <v>18.582642162769215</v>
      </c>
      <c r="N82" s="4">
        <f t="shared" si="38"/>
        <v>56.810386875498395</v>
      </c>
      <c r="O82" s="4">
        <f t="shared" si="39"/>
        <v>78.51186387573361</v>
      </c>
      <c r="P82" s="4"/>
      <c r="Q82" s="4"/>
      <c r="T82" s="81">
        <f t="shared" si="40"/>
        <v>11.135693215339229</v>
      </c>
      <c r="U82" s="81">
        <f t="shared" si="41"/>
        <v>16.28052598622418</v>
      </c>
      <c r="V82" s="81">
        <f t="shared" si="42"/>
        <v>8.2706766917293368</v>
      </c>
      <c r="W82" s="81">
        <f t="shared" si="43"/>
        <v>14.900753514078938</v>
      </c>
      <c r="Y82" s="108">
        <f t="shared" si="44"/>
        <v>0</v>
      </c>
      <c r="Z82" s="108">
        <f t="shared" si="45"/>
        <v>0</v>
      </c>
      <c r="AF82" s="9">
        <v>40238</v>
      </c>
      <c r="AG82" s="42"/>
      <c r="AH82" s="10">
        <v>176.5</v>
      </c>
      <c r="AI82" s="10">
        <v>373.8</v>
      </c>
      <c r="AJ82" s="10">
        <v>176.5</v>
      </c>
      <c r="AK82" s="10">
        <v>110.79379537026286</v>
      </c>
      <c r="AL82" s="10">
        <v>14.983713355048867</v>
      </c>
      <c r="AO82" s="9">
        <v>40238</v>
      </c>
      <c r="AP82" s="10">
        <v>11.135693215339229</v>
      </c>
      <c r="AQ82" s="10">
        <v>16.28052598622418</v>
      </c>
      <c r="AR82" s="10">
        <v>8.2706766917293368</v>
      </c>
      <c r="AS82" s="10">
        <v>113.71168645681614</v>
      </c>
      <c r="AT82" s="10">
        <v>112.29902537377791</v>
      </c>
      <c r="AU82" s="10">
        <v>100.04102268338244</v>
      </c>
      <c r="AV82" s="42"/>
      <c r="AW82" s="42"/>
      <c r="AX82" s="42"/>
      <c r="AY82" s="10">
        <v>150.69999999999999</v>
      </c>
      <c r="AZ82" s="10">
        <v>185.7</v>
      </c>
      <c r="BA82" s="10">
        <v>144</v>
      </c>
      <c r="BB82" s="10">
        <v>235.6</v>
      </c>
      <c r="BC82" s="10">
        <v>150.69999999999999</v>
      </c>
      <c r="BD82" s="10">
        <v>406.4</v>
      </c>
      <c r="BE82" s="10">
        <v>185.7</v>
      </c>
      <c r="BF82" s="10">
        <v>261.39999999999998</v>
      </c>
      <c r="BG82" s="10">
        <v>144</v>
      </c>
      <c r="BJ82" s="9">
        <v>40238</v>
      </c>
      <c r="BK82" s="42"/>
      <c r="BL82" s="42"/>
      <c r="BM82" s="42"/>
      <c r="BN82" s="42"/>
      <c r="BO82" s="42"/>
      <c r="BP82" s="42"/>
      <c r="BQ82" s="42"/>
      <c r="BR82" s="42"/>
      <c r="BS82" s="42"/>
      <c r="BT82" s="42"/>
      <c r="BV82" s="9">
        <v>40238</v>
      </c>
      <c r="BW82" s="42">
        <v>20.603684435396719</v>
      </c>
      <c r="BX82" s="42">
        <v>79.742146480377329</v>
      </c>
      <c r="BY82" s="42">
        <v>36.324394718096151</v>
      </c>
      <c r="BZ82" s="42">
        <v>239935</v>
      </c>
      <c r="CA82" s="42">
        <v>161581</v>
      </c>
      <c r="CB82" s="42">
        <v>801856</v>
      </c>
      <c r="CD82" s="9">
        <v>40238</v>
      </c>
      <c r="CE82" s="42">
        <v>34900810</v>
      </c>
      <c r="CF82" s="42">
        <v>16.294438689095532</v>
      </c>
      <c r="CH82" s="9">
        <v>40238</v>
      </c>
      <c r="CI82" s="42"/>
      <c r="CJ82" s="42">
        <v>170</v>
      </c>
      <c r="CK82" s="42">
        <v>80.16384437393836</v>
      </c>
      <c r="CL82" s="42">
        <v>14.864864864864883</v>
      </c>
      <c r="CM82" s="93">
        <f t="shared" si="46"/>
        <v>435368.46657701483</v>
      </c>
      <c r="CN82" s="4">
        <f t="shared" si="27"/>
        <v>1.2445701528596365</v>
      </c>
      <c r="CP82" s="9">
        <v>40238</v>
      </c>
      <c r="CQ82" s="42">
        <v>15.85524202487434</v>
      </c>
      <c r="CR82" s="42">
        <v>512152</v>
      </c>
      <c r="CS82" s="9">
        <v>40238</v>
      </c>
      <c r="CT82" s="42">
        <v>63.776458729980959</v>
      </c>
      <c r="CU82" s="42">
        <v>73118</v>
      </c>
      <c r="CW82" s="14">
        <v>40238</v>
      </c>
      <c r="CX82" s="15">
        <v>2193140</v>
      </c>
      <c r="CY82" s="15">
        <v>44380</v>
      </c>
      <c r="CZ82" s="13"/>
      <c r="DA82" s="13"/>
      <c r="DB82" s="39">
        <v>40238</v>
      </c>
      <c r="DC82" s="40">
        <v>1372040</v>
      </c>
      <c r="DD82" s="40">
        <v>358360</v>
      </c>
      <c r="DE82" s="2"/>
      <c r="DF82" s="39">
        <v>40238</v>
      </c>
      <c r="DG82" s="40"/>
      <c r="DH82" s="40">
        <v>170</v>
      </c>
      <c r="DI82" s="40">
        <v>80.16384437393836</v>
      </c>
      <c r="DJ82" s="40">
        <v>14.864864864864883</v>
      </c>
      <c r="DK82" s="2"/>
      <c r="DL82" s="99">
        <f t="shared" si="47"/>
        <v>1013680</v>
      </c>
      <c r="DM82" s="100">
        <f t="shared" si="48"/>
        <v>12645.102139457174</v>
      </c>
      <c r="DN82" s="101">
        <f t="shared" si="28"/>
        <v>18.582642162769215</v>
      </c>
      <c r="DO82" s="101">
        <f t="shared" si="28"/>
        <v>3.2366531769990381</v>
      </c>
      <c r="DQ82" s="9">
        <v>40238</v>
      </c>
      <c r="DR82" s="42">
        <v>56.810386875498395</v>
      </c>
      <c r="DS82" s="42">
        <v>78.51186387573361</v>
      </c>
      <c r="DT82" s="42"/>
      <c r="DU82" s="42"/>
      <c r="DV82" s="42">
        <v>20254.099999999999</v>
      </c>
      <c r="DW82" s="42">
        <v>29626.9</v>
      </c>
      <c r="DX82" s="42">
        <v>-9372.7999999999993</v>
      </c>
      <c r="DY82" s="42"/>
      <c r="DZ82" s="42"/>
      <c r="EA82" s="42">
        <v>8721.6</v>
      </c>
      <c r="EB82" s="42">
        <v>20905.3</v>
      </c>
      <c r="EC82" s="42"/>
      <c r="ED82" s="42"/>
      <c r="EE82" s="42"/>
      <c r="EF82" s="42"/>
      <c r="EG82" s="42"/>
    </row>
    <row r="83" spans="1:137" x14ac:dyDescent="0.3">
      <c r="A83" s="9">
        <v>40269</v>
      </c>
      <c r="B83" s="82">
        <f t="shared" si="29"/>
        <v>9.1537132987910272</v>
      </c>
      <c r="C83" s="82">
        <f t="shared" si="30"/>
        <v>14.501718213058401</v>
      </c>
      <c r="D83" s="82">
        <f t="shared" si="31"/>
        <v>6.5268065268065421</v>
      </c>
      <c r="E83" s="93">
        <f t="shared" si="32"/>
        <v>13.037249283667625</v>
      </c>
      <c r="F83" s="93">
        <f t="shared" si="33"/>
        <v>32.958878448197723</v>
      </c>
      <c r="G83" s="93">
        <f t="shared" si="34"/>
        <v>23.842027787300115</v>
      </c>
      <c r="H83" s="93">
        <f t="shared" si="35"/>
        <v>24.867033357612929</v>
      </c>
      <c r="I83" s="4">
        <f t="shared" si="25"/>
        <v>16.606430214590887</v>
      </c>
      <c r="J83" s="4">
        <f t="shared" si="36"/>
        <v>7.0241465828787151</v>
      </c>
      <c r="K83" s="4">
        <f t="shared" si="37"/>
        <v>68.244851331196656</v>
      </c>
      <c r="L83" s="4"/>
      <c r="M83" s="4">
        <f t="shared" si="26"/>
        <v>-2.0681602279923994</v>
      </c>
      <c r="N83" s="4">
        <f t="shared" si="38"/>
        <v>45.395448752374598</v>
      </c>
      <c r="O83" s="4">
        <f t="shared" si="39"/>
        <v>63.773286385704765</v>
      </c>
      <c r="P83" s="4"/>
      <c r="Q83" s="4"/>
      <c r="T83" s="81">
        <f t="shared" si="40"/>
        <v>9.1537132987910272</v>
      </c>
      <c r="U83" s="81">
        <f t="shared" si="41"/>
        <v>14.501718213058401</v>
      </c>
      <c r="V83" s="81">
        <f t="shared" si="42"/>
        <v>6.5268065268065421</v>
      </c>
      <c r="W83" s="81">
        <f t="shared" si="43"/>
        <v>13.095537841821292</v>
      </c>
      <c r="Y83" s="108">
        <f t="shared" si="44"/>
        <v>0</v>
      </c>
      <c r="Z83" s="108">
        <f t="shared" si="45"/>
        <v>0</v>
      </c>
      <c r="AF83" s="9">
        <v>40269</v>
      </c>
      <c r="AG83" s="42"/>
      <c r="AH83" s="10">
        <v>157.80000000000001</v>
      </c>
      <c r="AI83" s="10">
        <v>323.89999999999998</v>
      </c>
      <c r="AJ83" s="10">
        <v>157.80000000000001</v>
      </c>
      <c r="AK83" s="10">
        <v>99.055302602988547</v>
      </c>
      <c r="AL83" s="10">
        <v>13.037249283667625</v>
      </c>
      <c r="AO83" s="9">
        <v>40269</v>
      </c>
      <c r="AP83" s="10">
        <v>9.1537132987910272</v>
      </c>
      <c r="AQ83" s="10">
        <v>14.501718213058401</v>
      </c>
      <c r="AR83" s="10">
        <v>6.5268065268065421</v>
      </c>
      <c r="AS83" s="10">
        <v>95.375959974396565</v>
      </c>
      <c r="AT83" s="10">
        <v>100.7486140402337</v>
      </c>
      <c r="AU83" s="10">
        <v>95.247390346470354</v>
      </c>
      <c r="AV83" s="42"/>
      <c r="AW83" s="42"/>
      <c r="AX83" s="42"/>
      <c r="AY83" s="10">
        <v>126.4</v>
      </c>
      <c r="AZ83" s="10">
        <v>166.6</v>
      </c>
      <c r="BA83" s="10">
        <v>137.1</v>
      </c>
      <c r="BB83" s="10">
        <v>198.1</v>
      </c>
      <c r="BC83" s="10">
        <v>126.4</v>
      </c>
      <c r="BD83" s="10">
        <v>350.1</v>
      </c>
      <c r="BE83" s="10">
        <v>166.6</v>
      </c>
      <c r="BF83" s="10">
        <v>248.9</v>
      </c>
      <c r="BG83" s="10">
        <v>137.1</v>
      </c>
      <c r="BJ83" s="9">
        <v>40269</v>
      </c>
      <c r="BK83" s="42"/>
      <c r="BL83" s="42"/>
      <c r="BM83" s="42"/>
      <c r="BN83" s="42"/>
      <c r="BO83" s="42"/>
      <c r="BP83" s="42"/>
      <c r="BQ83" s="42"/>
      <c r="BR83" s="42"/>
      <c r="BS83" s="42"/>
      <c r="BT83" s="42"/>
      <c r="BV83" s="9">
        <v>40269</v>
      </c>
      <c r="BW83" s="42">
        <v>32.958878448197723</v>
      </c>
      <c r="BX83" s="42">
        <v>23.842027787300115</v>
      </c>
      <c r="BY83" s="42">
        <v>24.867033357612929</v>
      </c>
      <c r="BZ83" s="42">
        <v>220027</v>
      </c>
      <c r="CA83" s="42">
        <v>122829</v>
      </c>
      <c r="CB83" s="42">
        <v>783432</v>
      </c>
      <c r="CD83" s="9">
        <v>40269</v>
      </c>
      <c r="CE83" s="42">
        <v>34615540</v>
      </c>
      <c r="CF83" s="42">
        <v>16.606430214590887</v>
      </c>
      <c r="CH83" s="9">
        <v>40269</v>
      </c>
      <c r="CI83" s="42"/>
      <c r="CJ83" s="42">
        <v>170</v>
      </c>
      <c r="CK83" s="42">
        <v>80.16384437393836</v>
      </c>
      <c r="CL83" s="42">
        <v>13.333333333333336</v>
      </c>
      <c r="CM83" s="93">
        <f t="shared" si="46"/>
        <v>431809.87975738442</v>
      </c>
      <c r="CN83" s="4">
        <f t="shared" si="27"/>
        <v>2.8880266599331295</v>
      </c>
      <c r="CP83" s="9">
        <v>40269</v>
      </c>
      <c r="CQ83" s="42">
        <v>7.0241465828787151</v>
      </c>
      <c r="CR83" s="42">
        <v>371956</v>
      </c>
      <c r="CS83" s="9">
        <v>40269</v>
      </c>
      <c r="CT83" s="42">
        <v>68.244851331196656</v>
      </c>
      <c r="CU83" s="42">
        <v>53019</v>
      </c>
      <c r="CW83" s="14">
        <v>40269</v>
      </c>
      <c r="CX83" s="15">
        <v>1311250</v>
      </c>
      <c r="CY83" s="15">
        <v>168510</v>
      </c>
      <c r="CZ83" s="13"/>
      <c r="DA83" s="13"/>
      <c r="DB83" s="39">
        <v>40269</v>
      </c>
      <c r="DC83" s="40">
        <v>636170</v>
      </c>
      <c r="DD83" s="40">
        <v>141340</v>
      </c>
      <c r="DE83" s="2"/>
      <c r="DF83" s="39">
        <v>40269</v>
      </c>
      <c r="DG83" s="40"/>
      <c r="DH83" s="40">
        <v>170</v>
      </c>
      <c r="DI83" s="40">
        <v>80.16384437393836</v>
      </c>
      <c r="DJ83" s="40">
        <v>13.333333333333336</v>
      </c>
      <c r="DK83" s="2"/>
      <c r="DL83" s="99">
        <f t="shared" si="47"/>
        <v>494830</v>
      </c>
      <c r="DM83" s="100">
        <f t="shared" si="48"/>
        <v>6172.7329055200789</v>
      </c>
      <c r="DN83" s="101">
        <f t="shared" si="28"/>
        <v>-2.0681602279923994</v>
      </c>
      <c r="DO83" s="101">
        <f t="shared" si="28"/>
        <v>-13.589553142346244</v>
      </c>
      <c r="DQ83" s="9">
        <v>40269</v>
      </c>
      <c r="DR83" s="42">
        <v>45.395448752374598</v>
      </c>
      <c r="DS83" s="42">
        <v>63.773286385704765</v>
      </c>
      <c r="DT83" s="42"/>
      <c r="DU83" s="42"/>
      <c r="DV83" s="42">
        <v>18139.099999999999</v>
      </c>
      <c r="DW83" s="42">
        <v>31674.9</v>
      </c>
      <c r="DX83" s="42">
        <v>-13535.8</v>
      </c>
      <c r="DY83" s="42"/>
      <c r="DZ83" s="42"/>
      <c r="EA83" s="42">
        <v>9454.1</v>
      </c>
      <c r="EB83" s="42">
        <v>22220.9</v>
      </c>
      <c r="EC83" s="42"/>
      <c r="ED83" s="42"/>
      <c r="EE83" s="42"/>
      <c r="EF83" s="42"/>
      <c r="EG83" s="42"/>
    </row>
    <row r="84" spans="1:137" x14ac:dyDescent="0.3">
      <c r="A84" s="9">
        <v>40299</v>
      </c>
      <c r="B84" s="82">
        <f t="shared" si="29"/>
        <v>7.7954735959765307</v>
      </c>
      <c r="C84" s="82">
        <f t="shared" si="30"/>
        <v>8.8859416445623136</v>
      </c>
      <c r="D84" s="82">
        <f t="shared" si="31"/>
        <v>6.187929717341472</v>
      </c>
      <c r="E84" s="93">
        <f t="shared" si="32"/>
        <v>8.454608454608449</v>
      </c>
      <c r="F84" s="93">
        <f t="shared" si="33"/>
        <v>30.959931659138253</v>
      </c>
      <c r="G84" s="93">
        <f t="shared" si="34"/>
        <v>46.305346985210463</v>
      </c>
      <c r="H84" s="93">
        <f t="shared" si="35"/>
        <v>28.592849802486214</v>
      </c>
      <c r="I84" s="4">
        <f t="shared" si="25"/>
        <v>17.8019311265761</v>
      </c>
      <c r="J84" s="4">
        <f t="shared" si="36"/>
        <v>8.8156941900433505</v>
      </c>
      <c r="K84" s="4">
        <f t="shared" si="37"/>
        <v>61.21541950113378</v>
      </c>
      <c r="L84" s="4"/>
      <c r="M84" s="4">
        <f t="shared" si="26"/>
        <v>24.531697341513304</v>
      </c>
      <c r="N84" s="4">
        <f t="shared" si="38"/>
        <v>40.315836479519348</v>
      </c>
      <c r="O84" s="4">
        <f t="shared" si="39"/>
        <v>48.465293166437071</v>
      </c>
      <c r="P84" s="4"/>
      <c r="Q84" s="4"/>
      <c r="T84" s="81">
        <f t="shared" si="40"/>
        <v>7.7954735959765307</v>
      </c>
      <c r="U84" s="81">
        <f t="shared" si="41"/>
        <v>8.8859416445623136</v>
      </c>
      <c r="V84" s="81">
        <f t="shared" si="42"/>
        <v>6.187929717341472</v>
      </c>
      <c r="W84" s="81">
        <f t="shared" si="43"/>
        <v>8.5135269567815062</v>
      </c>
      <c r="Y84" s="108">
        <f t="shared" si="44"/>
        <v>0</v>
      </c>
      <c r="Z84" s="108">
        <f t="shared" si="45"/>
        <v>0</v>
      </c>
      <c r="AF84" s="9">
        <v>40299</v>
      </c>
      <c r="AG84" s="42"/>
      <c r="AH84" s="10">
        <v>156.5</v>
      </c>
      <c r="AI84" s="10">
        <v>323.89999999999998</v>
      </c>
      <c r="AJ84" s="10">
        <v>156.5</v>
      </c>
      <c r="AK84" s="10">
        <v>98.239257651252899</v>
      </c>
      <c r="AL84" s="10">
        <v>8.454608454608449</v>
      </c>
      <c r="AO84" s="9">
        <v>40299</v>
      </c>
      <c r="AP84" s="10">
        <v>7.7954735959765307</v>
      </c>
      <c r="AQ84" s="10">
        <v>8.8859416445623136</v>
      </c>
      <c r="AR84" s="10">
        <v>6.187929717341472</v>
      </c>
      <c r="AS84" s="10">
        <v>97.035984594204081</v>
      </c>
      <c r="AT84" s="10">
        <v>99.297253453819778</v>
      </c>
      <c r="AU84" s="10">
        <v>96.567376062431649</v>
      </c>
      <c r="AV84" s="42"/>
      <c r="AW84" s="42"/>
      <c r="AX84" s="42"/>
      <c r="AY84" s="10">
        <v>128.6</v>
      </c>
      <c r="AZ84" s="10">
        <v>164.2</v>
      </c>
      <c r="BA84" s="10">
        <v>139</v>
      </c>
      <c r="BB84" s="10">
        <v>201.6</v>
      </c>
      <c r="BC84" s="10">
        <v>128.6</v>
      </c>
      <c r="BD84" s="10">
        <v>349.2</v>
      </c>
      <c r="BE84" s="10">
        <v>164.2</v>
      </c>
      <c r="BF84" s="10">
        <v>252.2</v>
      </c>
      <c r="BG84" s="10">
        <v>139</v>
      </c>
      <c r="BJ84" s="9">
        <v>40299</v>
      </c>
      <c r="BK84" s="42"/>
      <c r="BL84" s="42"/>
      <c r="BM84" s="42"/>
      <c r="BN84" s="42"/>
      <c r="BO84" s="42"/>
      <c r="BP84" s="42"/>
      <c r="BQ84" s="42"/>
      <c r="BR84" s="42"/>
      <c r="BS84" s="42"/>
      <c r="BT84" s="42"/>
      <c r="BV84" s="9">
        <v>40299</v>
      </c>
      <c r="BW84" s="42">
        <v>30.959931659138253</v>
      </c>
      <c r="BX84" s="42">
        <v>46.305346985210463</v>
      </c>
      <c r="BY84" s="42">
        <v>28.592849802486214</v>
      </c>
      <c r="BZ84" s="42">
        <v>223821</v>
      </c>
      <c r="CA84" s="42">
        <v>160753</v>
      </c>
      <c r="CB84" s="42">
        <v>842143</v>
      </c>
      <c r="CD84" s="9">
        <v>40299</v>
      </c>
      <c r="CE84" s="42">
        <v>34863670</v>
      </c>
      <c r="CF84" s="42">
        <v>17.8019311265761</v>
      </c>
      <c r="CH84" s="9">
        <v>40299</v>
      </c>
      <c r="CI84" s="42"/>
      <c r="CJ84" s="42">
        <v>172</v>
      </c>
      <c r="CK84" s="42">
        <v>81.106948425396453</v>
      </c>
      <c r="CL84" s="42">
        <v>13.90728476821193</v>
      </c>
      <c r="CM84" s="93">
        <f t="shared" si="46"/>
        <v>429848.12863559026</v>
      </c>
      <c r="CN84" s="4">
        <f t="shared" si="27"/>
        <v>3.4191372099592554</v>
      </c>
      <c r="CP84" s="9">
        <v>40299</v>
      </c>
      <c r="CQ84" s="42">
        <v>8.8156941900433505</v>
      </c>
      <c r="CR84" s="42">
        <v>332087</v>
      </c>
      <c r="CS84" s="9">
        <v>40299</v>
      </c>
      <c r="CT84" s="42">
        <v>61.21541950113378</v>
      </c>
      <c r="CU84" s="42">
        <v>53322</v>
      </c>
      <c r="CW84" s="14">
        <v>40299</v>
      </c>
      <c r="CX84" s="15">
        <v>1415110</v>
      </c>
      <c r="CY84" s="15">
        <v>190940</v>
      </c>
      <c r="CZ84" s="13"/>
      <c r="DA84" s="13"/>
      <c r="DB84" s="39">
        <v>40299</v>
      </c>
      <c r="DC84" s="40">
        <v>622600</v>
      </c>
      <c r="DD84" s="40">
        <v>165880</v>
      </c>
      <c r="DE84" s="2"/>
      <c r="DF84" s="39">
        <v>40299</v>
      </c>
      <c r="DG84" s="40"/>
      <c r="DH84" s="40">
        <v>172</v>
      </c>
      <c r="DI84" s="40">
        <v>81.106948425396453</v>
      </c>
      <c r="DJ84" s="40">
        <v>13.90728476821193</v>
      </c>
      <c r="DK84" s="2"/>
      <c r="DL84" s="99">
        <f t="shared" si="47"/>
        <v>456720</v>
      </c>
      <c r="DM84" s="100">
        <f t="shared" si="48"/>
        <v>5631.0835121617083</v>
      </c>
      <c r="DN84" s="101">
        <f t="shared" si="28"/>
        <v>24.531697341513304</v>
      </c>
      <c r="DO84" s="101">
        <f t="shared" si="28"/>
        <v>9.3272459219099204</v>
      </c>
      <c r="DQ84" s="9">
        <v>40299</v>
      </c>
      <c r="DR84" s="42">
        <v>40.315836479519348</v>
      </c>
      <c r="DS84" s="42">
        <v>48.465293166437071</v>
      </c>
      <c r="DT84" s="42"/>
      <c r="DU84" s="42"/>
      <c r="DV84" s="42">
        <v>17282</v>
      </c>
      <c r="DW84" s="42">
        <v>29747.1</v>
      </c>
      <c r="DX84" s="42">
        <v>-12465.2</v>
      </c>
      <c r="DY84" s="42"/>
      <c r="DZ84" s="42"/>
      <c r="EA84" s="42">
        <v>8571.1</v>
      </c>
      <c r="EB84" s="42">
        <v>21176.1</v>
      </c>
      <c r="EC84" s="42"/>
      <c r="ED84" s="42"/>
      <c r="EE84" s="42"/>
      <c r="EF84" s="42"/>
      <c r="EG84" s="42"/>
    </row>
    <row r="85" spans="1:137" x14ac:dyDescent="0.3">
      <c r="A85" s="9">
        <v>40330</v>
      </c>
      <c r="B85" s="82">
        <f t="shared" si="29"/>
        <v>7.0025619128949641</v>
      </c>
      <c r="C85" s="82">
        <f t="shared" si="30"/>
        <v>7.8878748370273737</v>
      </c>
      <c r="D85" s="82">
        <f t="shared" si="31"/>
        <v>3.5631293570875302</v>
      </c>
      <c r="E85" s="93">
        <f t="shared" si="32"/>
        <v>7.481125600549082</v>
      </c>
      <c r="F85" s="93">
        <f t="shared" si="33"/>
        <v>22.257533022424532</v>
      </c>
      <c r="G85" s="93">
        <f t="shared" si="34"/>
        <v>46.892600760924005</v>
      </c>
      <c r="H85" s="93">
        <f t="shared" si="35"/>
        <v>34.183882851846207</v>
      </c>
      <c r="I85" s="4">
        <f t="shared" ref="I85:I148" si="49">IF(CF85="","",CF85)</f>
        <v>19.262002920281262</v>
      </c>
      <c r="J85" s="4">
        <f t="shared" si="36"/>
        <v>9.1638215085439878</v>
      </c>
      <c r="K85" s="4">
        <f t="shared" si="37"/>
        <v>47.865294477277359</v>
      </c>
      <c r="L85" s="4"/>
      <c r="M85" s="4">
        <f t="shared" ref="M85:M148" si="50">IF(DN85="","",DN85)</f>
        <v>31.738030840563415</v>
      </c>
      <c r="N85" s="4">
        <f t="shared" si="38"/>
        <v>51.893608108008792</v>
      </c>
      <c r="O85" s="4">
        <f t="shared" si="39"/>
        <v>24.261982216438945</v>
      </c>
      <c r="P85" s="4"/>
      <c r="Q85" s="4"/>
      <c r="T85" s="81">
        <f t="shared" si="40"/>
        <v>7.0025619128949641</v>
      </c>
      <c r="U85" s="81">
        <f t="shared" si="41"/>
        <v>7.8878748370273737</v>
      </c>
      <c r="V85" s="81">
        <f t="shared" si="42"/>
        <v>3.5631293570875302</v>
      </c>
      <c r="W85" s="81">
        <f t="shared" si="43"/>
        <v>7.4149001091036135</v>
      </c>
      <c r="Y85" s="108">
        <f t="shared" si="44"/>
        <v>0</v>
      </c>
      <c r="Z85" s="108">
        <f t="shared" si="45"/>
        <v>0</v>
      </c>
      <c r="AF85" s="9">
        <v>40330</v>
      </c>
      <c r="AG85" s="42"/>
      <c r="AH85" s="10">
        <v>156.6</v>
      </c>
      <c r="AI85" s="10">
        <v>325.89999999999998</v>
      </c>
      <c r="AJ85" s="10">
        <v>156.6</v>
      </c>
      <c r="AK85" s="10">
        <v>98.302030339847946</v>
      </c>
      <c r="AL85" s="10">
        <v>7.481125600549082</v>
      </c>
      <c r="AO85" s="9">
        <v>40330</v>
      </c>
      <c r="AP85" s="10">
        <v>7.0025619128949641</v>
      </c>
      <c r="AQ85" s="10">
        <v>7.8878748370273737</v>
      </c>
      <c r="AR85" s="10">
        <v>3.5631293570875302</v>
      </c>
      <c r="AS85" s="10">
        <v>94.545947664492786</v>
      </c>
      <c r="AT85" s="10">
        <v>100.08340710479399</v>
      </c>
      <c r="AU85" s="10">
        <v>92.885310644223821</v>
      </c>
      <c r="AV85" s="42"/>
      <c r="AW85" s="42"/>
      <c r="AX85" s="42"/>
      <c r="AY85" s="10">
        <v>125.3</v>
      </c>
      <c r="AZ85" s="10">
        <v>165.5</v>
      </c>
      <c r="BA85" s="10">
        <v>133.69999999999999</v>
      </c>
      <c r="BB85" s="10">
        <v>197.4</v>
      </c>
      <c r="BC85" s="10">
        <v>125.3</v>
      </c>
      <c r="BD85" s="10">
        <v>353.5</v>
      </c>
      <c r="BE85" s="10">
        <v>165.5</v>
      </c>
      <c r="BF85" s="10">
        <v>242.6</v>
      </c>
      <c r="BG85" s="10">
        <v>133.69999999999999</v>
      </c>
      <c r="BJ85" s="9">
        <v>40330</v>
      </c>
      <c r="BK85" s="42"/>
      <c r="BL85" s="42"/>
      <c r="BM85" s="42"/>
      <c r="BN85" s="42"/>
      <c r="BO85" s="42"/>
      <c r="BP85" s="42"/>
      <c r="BQ85" s="42"/>
      <c r="BR85" s="42"/>
      <c r="BS85" s="42"/>
      <c r="BT85" s="42"/>
      <c r="BV85" s="9">
        <v>40330</v>
      </c>
      <c r="BW85" s="42">
        <v>22.257533022424532</v>
      </c>
      <c r="BX85" s="42">
        <v>46.892600760924005</v>
      </c>
      <c r="BY85" s="42">
        <v>34.183882851846207</v>
      </c>
      <c r="BZ85" s="42">
        <v>218896</v>
      </c>
      <c r="CA85" s="42">
        <v>167177</v>
      </c>
      <c r="CB85" s="42">
        <v>853384</v>
      </c>
      <c r="CD85" s="9">
        <v>40330</v>
      </c>
      <c r="CE85" s="42">
        <v>35717980</v>
      </c>
      <c r="CF85" s="42">
        <v>19.262002920281262</v>
      </c>
      <c r="CH85" s="9">
        <v>40330</v>
      </c>
      <c r="CI85" s="42"/>
      <c r="CJ85" s="42">
        <v>174</v>
      </c>
      <c r="CK85" s="42">
        <v>82.050052476854546</v>
      </c>
      <c r="CL85" s="42">
        <v>13.725490196078422</v>
      </c>
      <c r="CM85" s="93">
        <f t="shared" si="46"/>
        <v>435319.40470209531</v>
      </c>
      <c r="CN85" s="4">
        <f t="shared" ref="CN85:CN148" si="51">(CM85/CM73-1)*100</f>
        <v>4.8683129126611213</v>
      </c>
      <c r="CP85" s="9">
        <v>40330</v>
      </c>
      <c r="CQ85" s="42">
        <v>9.1638215085439878</v>
      </c>
      <c r="CR85" s="42">
        <v>384642</v>
      </c>
      <c r="CS85" s="9">
        <v>40330</v>
      </c>
      <c r="CT85" s="42">
        <v>47.865294477277359</v>
      </c>
      <c r="CU85" s="42">
        <v>58046</v>
      </c>
      <c r="CW85" s="14">
        <v>40330</v>
      </c>
      <c r="CX85" s="15">
        <v>1413260</v>
      </c>
      <c r="CY85" s="15"/>
      <c r="CZ85" s="13"/>
      <c r="DA85" s="13"/>
      <c r="DB85" s="39">
        <v>40330</v>
      </c>
      <c r="DC85" s="40">
        <v>845100</v>
      </c>
      <c r="DD85" s="40">
        <v>95010</v>
      </c>
      <c r="DE85" s="2"/>
      <c r="DF85" s="39">
        <v>40330</v>
      </c>
      <c r="DG85" s="40"/>
      <c r="DH85" s="40">
        <v>174</v>
      </c>
      <c r="DI85" s="40">
        <v>82.050052476854546</v>
      </c>
      <c r="DJ85" s="40">
        <v>13.725490196078422</v>
      </c>
      <c r="DK85" s="2"/>
      <c r="DL85" s="99">
        <f t="shared" si="47"/>
        <v>750090</v>
      </c>
      <c r="DM85" s="100">
        <f t="shared" si="48"/>
        <v>9141.8588697623618</v>
      </c>
      <c r="DN85" s="101">
        <f t="shared" ref="DN85:DO148" si="52">(DL85/DL73-1)*100</f>
        <v>31.738030840563415</v>
      </c>
      <c r="DO85" s="101">
        <f t="shared" si="52"/>
        <v>15.838613325323013</v>
      </c>
      <c r="DQ85" s="9">
        <v>40330</v>
      </c>
      <c r="DR85" s="42">
        <v>51.893608108008792</v>
      </c>
      <c r="DS85" s="42">
        <v>24.261982216438945</v>
      </c>
      <c r="DT85" s="42"/>
      <c r="DU85" s="42"/>
      <c r="DV85" s="42">
        <v>20667.099999999999</v>
      </c>
      <c r="DW85" s="42">
        <v>28648.6</v>
      </c>
      <c r="DX85" s="42">
        <v>-7981.6</v>
      </c>
      <c r="DY85" s="42"/>
      <c r="DZ85" s="42"/>
      <c r="EA85" s="42">
        <v>7830.4</v>
      </c>
      <c r="EB85" s="42">
        <v>20818.3</v>
      </c>
      <c r="EC85" s="42"/>
      <c r="ED85" s="42"/>
      <c r="EE85" s="42"/>
      <c r="EF85" s="42"/>
      <c r="EG85" s="42"/>
    </row>
    <row r="86" spans="1:137" x14ac:dyDescent="0.3">
      <c r="A86" s="9">
        <v>40360</v>
      </c>
      <c r="B86" s="82">
        <f t="shared" si="29"/>
        <v>8.7301587301587187</v>
      </c>
      <c r="C86" s="82">
        <f t="shared" si="30"/>
        <v>10.817772054088842</v>
      </c>
      <c r="D86" s="82">
        <f t="shared" si="31"/>
        <v>3.700848111025449</v>
      </c>
      <c r="E86" s="93">
        <f t="shared" si="32"/>
        <v>9.9522835719154941</v>
      </c>
      <c r="F86" s="93">
        <f t="shared" si="33"/>
        <v>30.245464365231577</v>
      </c>
      <c r="G86" s="93">
        <f t="shared" si="34"/>
        <v>36.541148082296168</v>
      </c>
      <c r="H86" s="93">
        <f t="shared" si="35"/>
        <v>32.268549035401392</v>
      </c>
      <c r="I86" s="4">
        <f t="shared" si="49"/>
        <v>20.087641777101307</v>
      </c>
      <c r="J86" s="4">
        <f t="shared" si="36"/>
        <v>7.8112728112728114</v>
      </c>
      <c r="K86" s="4">
        <f t="shared" si="37"/>
        <v>41.392498161314045</v>
      </c>
      <c r="L86" s="4"/>
      <c r="M86" s="4">
        <f t="shared" si="50"/>
        <v>36.880370125578324</v>
      </c>
      <c r="N86" s="4">
        <f t="shared" si="38"/>
        <v>18.22150014294381</v>
      </c>
      <c r="O86" s="4">
        <f t="shared" si="39"/>
        <v>36.579740833659407</v>
      </c>
      <c r="P86" s="4"/>
      <c r="Q86" s="4"/>
      <c r="T86" s="81">
        <f t="shared" si="40"/>
        <v>8.7301587301587187</v>
      </c>
      <c r="U86" s="81">
        <f t="shared" si="41"/>
        <v>10.817772054088842</v>
      </c>
      <c r="V86" s="81">
        <f t="shared" si="42"/>
        <v>3.700848111025449</v>
      </c>
      <c r="W86" s="81">
        <f t="shared" si="43"/>
        <v>9.9487815783266687</v>
      </c>
      <c r="Y86" s="108">
        <f t="shared" si="44"/>
        <v>0</v>
      </c>
      <c r="Z86" s="108">
        <f t="shared" si="45"/>
        <v>0</v>
      </c>
      <c r="AF86" s="9">
        <v>40360</v>
      </c>
      <c r="AG86" s="42"/>
      <c r="AH86" s="10">
        <v>161.30000000000001</v>
      </c>
      <c r="AI86" s="10">
        <v>346.3</v>
      </c>
      <c r="AJ86" s="10">
        <v>161.30000000000001</v>
      </c>
      <c r="AK86" s="10">
        <v>101.25234670381529</v>
      </c>
      <c r="AL86" s="10">
        <v>9.9522835719154941</v>
      </c>
      <c r="AO86" s="9">
        <v>40360</v>
      </c>
      <c r="AP86" s="10">
        <v>8.7301587301587187</v>
      </c>
      <c r="AQ86" s="10">
        <v>10.817772054088842</v>
      </c>
      <c r="AR86" s="10">
        <v>3.700848111025449</v>
      </c>
      <c r="AS86" s="10">
        <v>93.036834373758666</v>
      </c>
      <c r="AT86" s="10">
        <v>104.0746487174323</v>
      </c>
      <c r="AU86" s="10">
        <v>93.441094103575949</v>
      </c>
      <c r="AV86" s="42"/>
      <c r="AW86" s="42"/>
      <c r="AX86" s="42"/>
      <c r="AY86" s="10">
        <v>123.3</v>
      </c>
      <c r="AZ86" s="10">
        <v>172.1</v>
      </c>
      <c r="BA86" s="10">
        <v>134.5</v>
      </c>
      <c r="BB86" s="10">
        <v>192.2</v>
      </c>
      <c r="BC86" s="10">
        <v>123.3</v>
      </c>
      <c r="BD86" s="10">
        <v>379.7</v>
      </c>
      <c r="BE86" s="10">
        <v>172.1</v>
      </c>
      <c r="BF86" s="10">
        <v>244.1</v>
      </c>
      <c r="BG86" s="10">
        <v>134.5</v>
      </c>
      <c r="BJ86" s="9">
        <v>40360</v>
      </c>
      <c r="BK86" s="42"/>
      <c r="BL86" s="42"/>
      <c r="BM86" s="42"/>
      <c r="BN86" s="42"/>
      <c r="BO86" s="42"/>
      <c r="BP86" s="42"/>
      <c r="BQ86" s="42"/>
      <c r="BR86" s="42"/>
      <c r="BS86" s="42"/>
      <c r="BT86" s="42"/>
      <c r="BV86" s="9">
        <v>40360</v>
      </c>
      <c r="BW86" s="42">
        <v>30.245464365231577</v>
      </c>
      <c r="BX86" s="42">
        <v>36.541148082296168</v>
      </c>
      <c r="BY86" s="42">
        <v>32.268549035401392</v>
      </c>
      <c r="BZ86" s="42">
        <v>236333</v>
      </c>
      <c r="CA86" s="42">
        <v>172020</v>
      </c>
      <c r="CB86" s="42">
        <v>840769</v>
      </c>
      <c r="CD86" s="9">
        <v>40360</v>
      </c>
      <c r="CE86" s="42">
        <v>36403740</v>
      </c>
      <c r="CF86" s="42">
        <v>20.087641777101307</v>
      </c>
      <c r="CH86" s="9">
        <v>40360</v>
      </c>
      <c r="CI86" s="42"/>
      <c r="CJ86" s="42">
        <v>178</v>
      </c>
      <c r="CK86" s="42">
        <v>83.936260579770746</v>
      </c>
      <c r="CL86" s="42">
        <v>11.249999999999991</v>
      </c>
      <c r="CM86" s="93">
        <f t="shared" si="46"/>
        <v>433706.95511748316</v>
      </c>
      <c r="CN86" s="4">
        <f t="shared" si="51"/>
        <v>7.9439476648101914</v>
      </c>
      <c r="CP86" s="9">
        <v>40360</v>
      </c>
      <c r="CQ86" s="42">
        <v>7.8112728112728114</v>
      </c>
      <c r="CR86" s="42">
        <v>466715</v>
      </c>
      <c r="CS86" s="9">
        <v>40360</v>
      </c>
      <c r="CT86" s="42">
        <v>41.392498161314045</v>
      </c>
      <c r="CU86" s="42">
        <v>57674</v>
      </c>
      <c r="CW86" s="14">
        <v>40360</v>
      </c>
      <c r="CX86" s="15">
        <v>1727160</v>
      </c>
      <c r="CY86" s="15"/>
      <c r="CZ86" s="13"/>
      <c r="DA86" s="13"/>
      <c r="DB86" s="39">
        <v>40360</v>
      </c>
      <c r="DC86" s="40">
        <v>782120</v>
      </c>
      <c r="DD86" s="40">
        <v>181530</v>
      </c>
      <c r="DE86" s="2"/>
      <c r="DF86" s="39">
        <v>40360</v>
      </c>
      <c r="DG86" s="40"/>
      <c r="DH86" s="40">
        <v>178</v>
      </c>
      <c r="DI86" s="40">
        <v>83.936260579770746</v>
      </c>
      <c r="DJ86" s="40">
        <v>11.249999999999991</v>
      </c>
      <c r="DK86" s="2"/>
      <c r="DL86" s="99">
        <f t="shared" si="47"/>
        <v>600590</v>
      </c>
      <c r="DM86" s="100">
        <f t="shared" si="48"/>
        <v>7155.310420687797</v>
      </c>
      <c r="DN86" s="101">
        <f t="shared" si="52"/>
        <v>36.880370125578324</v>
      </c>
      <c r="DO86" s="101">
        <f t="shared" si="52"/>
        <v>23.038534944340071</v>
      </c>
      <c r="DQ86" s="9">
        <v>40360</v>
      </c>
      <c r="DR86" s="42">
        <v>18.22150014294381</v>
      </c>
      <c r="DS86" s="42">
        <v>36.579740833659407</v>
      </c>
      <c r="DT86" s="42"/>
      <c r="DU86" s="42"/>
      <c r="DV86" s="42">
        <v>16954.5</v>
      </c>
      <c r="DW86" s="42">
        <v>29669.9</v>
      </c>
      <c r="DX86" s="42">
        <v>-12715.4</v>
      </c>
      <c r="DY86" s="42"/>
      <c r="DZ86" s="42"/>
      <c r="EA86" s="42">
        <v>8356.9</v>
      </c>
      <c r="EB86" s="42">
        <v>21313</v>
      </c>
      <c r="EC86" s="42"/>
      <c r="ED86" s="42"/>
      <c r="EE86" s="42"/>
      <c r="EF86" s="42"/>
      <c r="EG86" s="42"/>
    </row>
    <row r="87" spans="1:137" x14ac:dyDescent="0.3">
      <c r="A87" s="9">
        <v>40391</v>
      </c>
      <c r="B87" s="82">
        <f t="shared" si="29"/>
        <v>5.9181897302001687</v>
      </c>
      <c r="C87" s="82">
        <f t="shared" si="30"/>
        <v>4.6231792273590777</v>
      </c>
      <c r="D87" s="82">
        <f t="shared" si="31"/>
        <v>1.0370370370370392</v>
      </c>
      <c r="E87" s="93">
        <f t="shared" si="32"/>
        <v>4.4846050870147254</v>
      </c>
      <c r="F87" s="93">
        <f t="shared" si="33"/>
        <v>24.403392791610028</v>
      </c>
      <c r="G87" s="93">
        <f t="shared" si="34"/>
        <v>44.638927951029864</v>
      </c>
      <c r="H87" s="93">
        <f t="shared" si="35"/>
        <v>21.364123720785084</v>
      </c>
      <c r="I87" s="4">
        <f t="shared" si="49"/>
        <v>19.267902096980404</v>
      </c>
      <c r="J87" s="4">
        <f t="shared" si="36"/>
        <v>14.191237926249705</v>
      </c>
      <c r="K87" s="4">
        <f t="shared" si="37"/>
        <v>33.057138316950805</v>
      </c>
      <c r="L87" s="4"/>
      <c r="M87" s="4">
        <f t="shared" si="50"/>
        <v>44.45446175093992</v>
      </c>
      <c r="N87" s="4">
        <f t="shared" si="38"/>
        <v>30.649256972096911</v>
      </c>
      <c r="O87" s="4">
        <f t="shared" si="39"/>
        <v>20.75398575418621</v>
      </c>
      <c r="P87" s="4"/>
      <c r="Q87" s="4"/>
      <c r="T87" s="81">
        <f t="shared" si="40"/>
        <v>5.9181897302001687</v>
      </c>
      <c r="U87" s="81">
        <f t="shared" si="41"/>
        <v>4.6231792273590777</v>
      </c>
      <c r="V87" s="81">
        <f t="shared" si="42"/>
        <v>1.0370370370370392</v>
      </c>
      <c r="W87" s="81">
        <f t="shared" si="43"/>
        <v>4.5226176467589987</v>
      </c>
      <c r="Y87" s="108">
        <f t="shared" si="44"/>
        <v>0</v>
      </c>
      <c r="Z87" s="108">
        <f t="shared" si="45"/>
        <v>0</v>
      </c>
      <c r="AF87" s="9">
        <v>40391</v>
      </c>
      <c r="AG87" s="42"/>
      <c r="AH87" s="10">
        <v>156.1</v>
      </c>
      <c r="AI87" s="10">
        <v>324.3</v>
      </c>
      <c r="AJ87" s="10">
        <v>156.1</v>
      </c>
      <c r="AK87" s="10">
        <v>97.988166896872698</v>
      </c>
      <c r="AL87" s="10">
        <v>4.4846050870147254</v>
      </c>
      <c r="AO87" s="9">
        <v>40391</v>
      </c>
      <c r="AP87" s="10">
        <v>5.9181897302001687</v>
      </c>
      <c r="AQ87" s="10">
        <v>4.6231792273590777</v>
      </c>
      <c r="AR87" s="10">
        <v>1.0370370370370392</v>
      </c>
      <c r="AS87" s="10">
        <v>91.829543741171364</v>
      </c>
      <c r="AT87" s="10">
        <v>99.90198703149224</v>
      </c>
      <c r="AU87" s="10">
        <v>94.761079819537244</v>
      </c>
      <c r="AV87" s="42"/>
      <c r="AW87" s="42"/>
      <c r="AX87" s="42"/>
      <c r="AY87" s="10">
        <v>121.7</v>
      </c>
      <c r="AZ87" s="10">
        <v>165.2</v>
      </c>
      <c r="BA87" s="10">
        <v>136.4</v>
      </c>
      <c r="BB87" s="10">
        <v>189.8</v>
      </c>
      <c r="BC87" s="10">
        <v>121.7</v>
      </c>
      <c r="BD87" s="10">
        <v>351.9</v>
      </c>
      <c r="BE87" s="10">
        <v>165.2</v>
      </c>
      <c r="BF87" s="10">
        <v>247.6</v>
      </c>
      <c r="BG87" s="10">
        <v>136.4</v>
      </c>
      <c r="BJ87" s="9">
        <v>40391</v>
      </c>
      <c r="BK87" s="42"/>
      <c r="BL87" s="42"/>
      <c r="BM87" s="42"/>
      <c r="BN87" s="42"/>
      <c r="BO87" s="42"/>
      <c r="BP87" s="42"/>
      <c r="BQ87" s="42"/>
      <c r="BR87" s="42"/>
      <c r="BS87" s="42"/>
      <c r="BT87" s="42"/>
      <c r="BV87" s="9">
        <v>40391</v>
      </c>
      <c r="BW87" s="42">
        <v>24.403392791610028</v>
      </c>
      <c r="BX87" s="42">
        <v>44.638927951029864</v>
      </c>
      <c r="BY87" s="42">
        <v>21.364123720785084</v>
      </c>
      <c r="BZ87" s="42">
        <v>240682</v>
      </c>
      <c r="CA87" s="42">
        <v>174854</v>
      </c>
      <c r="CB87" s="42">
        <v>847817</v>
      </c>
      <c r="CD87" s="9">
        <v>40391</v>
      </c>
      <c r="CE87" s="42">
        <v>36195900</v>
      </c>
      <c r="CF87" s="42">
        <v>19.267902096980404</v>
      </c>
      <c r="CH87" s="9">
        <v>40391</v>
      </c>
      <c r="CI87" s="42"/>
      <c r="CJ87" s="42">
        <v>178</v>
      </c>
      <c r="CK87" s="42">
        <v>83.936260579770746</v>
      </c>
      <c r="CL87" s="42">
        <v>9.8765432098765427</v>
      </c>
      <c r="CM87" s="93">
        <f t="shared" si="46"/>
        <v>431230.79048298084</v>
      </c>
      <c r="CN87" s="4">
        <f t="shared" si="51"/>
        <v>8.5471917961282386</v>
      </c>
      <c r="CP87" s="9">
        <v>40391</v>
      </c>
      <c r="CQ87" s="42">
        <v>14.191237926249705</v>
      </c>
      <c r="CR87" s="42">
        <v>422173</v>
      </c>
      <c r="CS87" s="9">
        <v>40391</v>
      </c>
      <c r="CT87" s="42">
        <v>33.057138316950805</v>
      </c>
      <c r="CU87" s="42">
        <v>58613</v>
      </c>
      <c r="CW87" s="14">
        <v>40391</v>
      </c>
      <c r="CX87" s="15">
        <v>1237650</v>
      </c>
      <c r="CY87" s="15"/>
      <c r="CZ87" s="13"/>
      <c r="DA87" s="13"/>
      <c r="DB87" s="39">
        <v>40391</v>
      </c>
      <c r="DC87" s="40">
        <v>1025520</v>
      </c>
      <c r="DD87" s="40">
        <v>272450</v>
      </c>
      <c r="DE87" s="2"/>
      <c r="DF87" s="39">
        <v>40391</v>
      </c>
      <c r="DG87" s="40"/>
      <c r="DH87" s="40">
        <v>178</v>
      </c>
      <c r="DI87" s="40">
        <v>83.936260579770746</v>
      </c>
      <c r="DJ87" s="40">
        <v>9.8765432098765427</v>
      </c>
      <c r="DK87" s="2"/>
      <c r="DL87" s="99">
        <f t="shared" si="47"/>
        <v>753070</v>
      </c>
      <c r="DM87" s="100">
        <f t="shared" si="48"/>
        <v>8971.9269693257629</v>
      </c>
      <c r="DN87" s="101">
        <f t="shared" si="52"/>
        <v>44.45446175093992</v>
      </c>
      <c r="DO87" s="101">
        <f t="shared" si="52"/>
        <v>31.469791031754333</v>
      </c>
      <c r="DQ87" s="9">
        <v>40391</v>
      </c>
      <c r="DR87" s="42">
        <v>30.649256972096911</v>
      </c>
      <c r="DS87" s="42">
        <v>20.75398575418621</v>
      </c>
      <c r="DT87" s="42"/>
      <c r="DU87" s="42"/>
      <c r="DV87" s="42">
        <v>17750.400000000001</v>
      </c>
      <c r="DW87" s="42">
        <v>27107.7</v>
      </c>
      <c r="DX87" s="42">
        <v>-9357.2000000000007</v>
      </c>
      <c r="DY87" s="42"/>
      <c r="DZ87" s="42"/>
      <c r="EA87" s="42">
        <v>7192.2</v>
      </c>
      <c r="EB87" s="42">
        <v>19915.5</v>
      </c>
      <c r="EC87" s="42"/>
      <c r="ED87" s="42"/>
      <c r="EE87" s="42"/>
      <c r="EF87" s="42"/>
      <c r="EG87" s="42"/>
    </row>
    <row r="88" spans="1:137" x14ac:dyDescent="0.3">
      <c r="A88" s="9">
        <v>40422</v>
      </c>
      <c r="B88" s="82">
        <f t="shared" si="29"/>
        <v>4.3439716312056866</v>
      </c>
      <c r="C88" s="82">
        <f t="shared" si="30"/>
        <v>6.8280571073867176</v>
      </c>
      <c r="D88" s="82">
        <f t="shared" si="31"/>
        <v>1.7705927636643497</v>
      </c>
      <c r="E88" s="93">
        <f t="shared" si="32"/>
        <v>6.1589403973509951</v>
      </c>
      <c r="F88" s="93">
        <f t="shared" si="33"/>
        <v>21.051586629024683</v>
      </c>
      <c r="G88" s="93">
        <f t="shared" si="34"/>
        <v>35.977214862124022</v>
      </c>
      <c r="H88" s="93">
        <f t="shared" si="35"/>
        <v>16.913038540019816</v>
      </c>
      <c r="I88" s="4">
        <f t="shared" si="49"/>
        <v>19.037490765920388</v>
      </c>
      <c r="J88" s="4">
        <f t="shared" si="36"/>
        <v>11.827387989972998</v>
      </c>
      <c r="K88" s="4">
        <f t="shared" si="37"/>
        <v>32.150900900900901</v>
      </c>
      <c r="L88" s="4"/>
      <c r="M88" s="4">
        <f t="shared" si="50"/>
        <v>-21.527197918557516</v>
      </c>
      <c r="N88" s="4">
        <f t="shared" si="38"/>
        <v>29.813596641183786</v>
      </c>
      <c r="O88" s="4">
        <f t="shared" si="39"/>
        <v>37.090750306588866</v>
      </c>
      <c r="P88" s="4"/>
      <c r="Q88" s="4"/>
      <c r="T88" s="81">
        <f t="shared" si="40"/>
        <v>4.3439716312056866</v>
      </c>
      <c r="U88" s="81">
        <f t="shared" si="41"/>
        <v>6.8280571073867176</v>
      </c>
      <c r="V88" s="81">
        <f t="shared" si="42"/>
        <v>1.7705927636643497</v>
      </c>
      <c r="W88" s="81">
        <f t="shared" si="43"/>
        <v>6.0667230502924019</v>
      </c>
      <c r="Y88" s="108">
        <f t="shared" si="44"/>
        <v>0</v>
      </c>
      <c r="Z88" s="108">
        <f t="shared" si="45"/>
        <v>0</v>
      </c>
      <c r="AF88" s="9">
        <v>40422</v>
      </c>
      <c r="AG88" s="42"/>
      <c r="AH88" s="10">
        <v>160.30000000000001</v>
      </c>
      <c r="AI88" s="10">
        <v>327.3</v>
      </c>
      <c r="AJ88" s="10">
        <v>160.30000000000001</v>
      </c>
      <c r="AK88" s="10">
        <v>100.6246198178648</v>
      </c>
      <c r="AL88" s="10">
        <v>6.1589403973509951</v>
      </c>
      <c r="AO88" s="9">
        <v>40422</v>
      </c>
      <c r="AP88" s="10">
        <v>4.3439716312056866</v>
      </c>
      <c r="AQ88" s="10">
        <v>6.8280571073867176</v>
      </c>
      <c r="AR88" s="10">
        <v>1.7705927636643497</v>
      </c>
      <c r="AS88" s="10">
        <v>88.811317159703123</v>
      </c>
      <c r="AT88" s="10">
        <v>104.0746487174323</v>
      </c>
      <c r="AU88" s="10">
        <v>91.843216657938584</v>
      </c>
      <c r="AV88" s="42"/>
      <c r="AW88" s="42"/>
      <c r="AX88" s="42"/>
      <c r="AY88" s="10">
        <v>117.7</v>
      </c>
      <c r="AZ88" s="10">
        <v>172.1</v>
      </c>
      <c r="BA88" s="10">
        <v>132.19999999999999</v>
      </c>
      <c r="BB88" s="10">
        <v>183.4</v>
      </c>
      <c r="BC88" s="10">
        <v>117.7</v>
      </c>
      <c r="BD88" s="10">
        <v>357.5</v>
      </c>
      <c r="BE88" s="10">
        <v>172.1</v>
      </c>
      <c r="BF88" s="10">
        <v>239.9</v>
      </c>
      <c r="BG88" s="10">
        <v>132.19999999999999</v>
      </c>
      <c r="BJ88" s="9">
        <v>40422</v>
      </c>
      <c r="BK88" s="42"/>
      <c r="BL88" s="42"/>
      <c r="BM88" s="42"/>
      <c r="BN88" s="42"/>
      <c r="BO88" s="42"/>
      <c r="BP88" s="42"/>
      <c r="BQ88" s="42"/>
      <c r="BR88" s="42"/>
      <c r="BS88" s="42"/>
      <c r="BT88" s="42"/>
      <c r="BV88" s="9">
        <v>40422</v>
      </c>
      <c r="BW88" s="42">
        <v>21.051586629024683</v>
      </c>
      <c r="BX88" s="42">
        <v>35.977214862124022</v>
      </c>
      <c r="BY88" s="42">
        <v>16.913038540019816</v>
      </c>
      <c r="BZ88" s="42">
        <v>249980</v>
      </c>
      <c r="CA88" s="42">
        <v>157550</v>
      </c>
      <c r="CB88" s="42">
        <v>895534</v>
      </c>
      <c r="CD88" s="9">
        <v>40422</v>
      </c>
      <c r="CE88" s="42">
        <v>36949130</v>
      </c>
      <c r="CF88" s="42">
        <v>19.037490765920388</v>
      </c>
      <c r="CH88" s="9">
        <v>40422</v>
      </c>
      <c r="CI88" s="42"/>
      <c r="CJ88" s="42">
        <v>179</v>
      </c>
      <c r="CK88" s="42">
        <v>84.407812605499799</v>
      </c>
      <c r="CL88" s="42">
        <v>9.8159509202453972</v>
      </c>
      <c r="CM88" s="93">
        <f t="shared" si="46"/>
        <v>437745.37995304581</v>
      </c>
      <c r="CN88" s="4">
        <f t="shared" si="51"/>
        <v>8.3972681276258232</v>
      </c>
      <c r="CP88" s="9">
        <v>40422</v>
      </c>
      <c r="CQ88" s="42">
        <v>11.827387989972998</v>
      </c>
      <c r="CR88" s="42">
        <v>369821</v>
      </c>
      <c r="CS88" s="9">
        <v>40422</v>
      </c>
      <c r="CT88" s="42">
        <v>32.150900900900901</v>
      </c>
      <c r="CU88" s="42">
        <v>65716</v>
      </c>
      <c r="CW88" s="14">
        <v>40422</v>
      </c>
      <c r="CX88" s="15">
        <v>1150180</v>
      </c>
      <c r="CY88" s="15"/>
      <c r="CZ88" s="13"/>
      <c r="DA88" s="13"/>
      <c r="DB88" s="39">
        <v>40422</v>
      </c>
      <c r="DC88" s="40">
        <v>820040</v>
      </c>
      <c r="DD88" s="40">
        <v>171580</v>
      </c>
      <c r="DE88" s="2"/>
      <c r="DF88" s="39">
        <v>40422</v>
      </c>
      <c r="DG88" s="40"/>
      <c r="DH88" s="40">
        <v>179</v>
      </c>
      <c r="DI88" s="40">
        <v>84.407812605499799</v>
      </c>
      <c r="DJ88" s="40">
        <v>9.8159509202453972</v>
      </c>
      <c r="DK88" s="2"/>
      <c r="DL88" s="99">
        <f t="shared" si="47"/>
        <v>648460</v>
      </c>
      <c r="DM88" s="100">
        <f t="shared" si="48"/>
        <v>7682.4642172725607</v>
      </c>
      <c r="DN88" s="101">
        <f t="shared" si="52"/>
        <v>-21.527197918557516</v>
      </c>
      <c r="DO88" s="101">
        <f t="shared" si="52"/>
        <v>-28.541526596228351</v>
      </c>
      <c r="DQ88" s="9">
        <v>40422</v>
      </c>
      <c r="DR88" s="42">
        <v>29.813596641183786</v>
      </c>
      <c r="DS88" s="42">
        <v>37.090750306588866</v>
      </c>
      <c r="DT88" s="42"/>
      <c r="DU88" s="42"/>
      <c r="DV88" s="42">
        <v>18984.2</v>
      </c>
      <c r="DW88" s="42">
        <v>29511.8</v>
      </c>
      <c r="DX88" s="42">
        <v>-10527.6</v>
      </c>
      <c r="DY88" s="42"/>
      <c r="DZ88" s="42"/>
      <c r="EA88" s="42">
        <v>8424.5</v>
      </c>
      <c r="EB88" s="42">
        <v>21087.200000000001</v>
      </c>
      <c r="EC88" s="42"/>
      <c r="ED88" s="42"/>
      <c r="EE88" s="42"/>
      <c r="EF88" s="42"/>
      <c r="EG88" s="42"/>
    </row>
    <row r="89" spans="1:137" x14ac:dyDescent="0.3">
      <c r="A89" s="9">
        <v>40452</v>
      </c>
      <c r="B89" s="82">
        <f t="shared" si="29"/>
        <v>6.1074918566775391</v>
      </c>
      <c r="C89" s="82">
        <f t="shared" si="30"/>
        <v>12.356687898089186</v>
      </c>
      <c r="D89" s="82">
        <f t="shared" si="31"/>
        <v>8.7547169811320718</v>
      </c>
      <c r="E89" s="93">
        <f t="shared" si="32"/>
        <v>11.363636363636363</v>
      </c>
      <c r="F89" s="93">
        <f t="shared" si="33"/>
        <v>26.01616572285949</v>
      </c>
      <c r="G89" s="93">
        <f t="shared" si="34"/>
        <v>98.48730807010287</v>
      </c>
      <c r="H89" s="93">
        <f t="shared" si="35"/>
        <v>41.678204781845196</v>
      </c>
      <c r="I89" s="4">
        <f t="shared" si="49"/>
        <v>20.998469673245403</v>
      </c>
      <c r="J89" s="4">
        <f t="shared" si="36"/>
        <v>10.514134279468845</v>
      </c>
      <c r="K89" s="4">
        <f t="shared" si="37"/>
        <v>25.966732859308607</v>
      </c>
      <c r="L89" s="4"/>
      <c r="M89" s="4">
        <f t="shared" si="50"/>
        <v>-15.846872913420873</v>
      </c>
      <c r="N89" s="4">
        <f t="shared" si="38"/>
        <v>28.872078886937725</v>
      </c>
      <c r="O89" s="4">
        <f t="shared" si="39"/>
        <v>25.161745540912566</v>
      </c>
      <c r="P89" s="4"/>
      <c r="Q89" s="4"/>
      <c r="T89" s="81">
        <f t="shared" si="40"/>
        <v>6.1074918566775391</v>
      </c>
      <c r="U89" s="81">
        <f t="shared" si="41"/>
        <v>12.356687898089186</v>
      </c>
      <c r="V89" s="81">
        <f t="shared" si="42"/>
        <v>8.7547169811320718</v>
      </c>
      <c r="W89" s="81">
        <f t="shared" si="43"/>
        <v>11.170569836022997</v>
      </c>
      <c r="Y89" s="108">
        <f t="shared" si="44"/>
        <v>0</v>
      </c>
      <c r="Z89" s="108">
        <f t="shared" si="45"/>
        <v>0</v>
      </c>
      <c r="AF89" s="9">
        <v>40452</v>
      </c>
      <c r="AG89" s="42"/>
      <c r="AH89" s="10">
        <v>166.6</v>
      </c>
      <c r="AI89" s="10">
        <v>335.4</v>
      </c>
      <c r="AJ89" s="10">
        <v>166.6</v>
      </c>
      <c r="AK89" s="10">
        <v>104.57929919935292</v>
      </c>
      <c r="AL89" s="10">
        <v>11.363636363636363</v>
      </c>
      <c r="AO89" s="9">
        <v>40452</v>
      </c>
      <c r="AP89" s="10">
        <v>6.1074918566775391</v>
      </c>
      <c r="AQ89" s="10">
        <v>12.356687898089186</v>
      </c>
      <c r="AR89" s="10">
        <v>8.7547169811320718</v>
      </c>
      <c r="AS89" s="10">
        <v>98.318730891328102</v>
      </c>
      <c r="AT89" s="10">
        <v>106.67500310142394</v>
      </c>
      <c r="AU89" s="10">
        <v>100.11049561580144</v>
      </c>
      <c r="AV89" s="42"/>
      <c r="AW89" s="42"/>
      <c r="AX89" s="42"/>
      <c r="AY89" s="10">
        <v>130.30000000000001</v>
      </c>
      <c r="AZ89" s="10">
        <v>176.4</v>
      </c>
      <c r="BA89" s="10">
        <v>144.1</v>
      </c>
      <c r="BB89" s="10">
        <v>203.6</v>
      </c>
      <c r="BC89" s="10">
        <v>130.30000000000001</v>
      </c>
      <c r="BD89" s="10">
        <v>362.2</v>
      </c>
      <c r="BE89" s="10">
        <v>176.4</v>
      </c>
      <c r="BF89" s="10">
        <v>261.5</v>
      </c>
      <c r="BG89" s="10">
        <v>144.1</v>
      </c>
      <c r="BJ89" s="9">
        <v>40452</v>
      </c>
      <c r="BK89" s="42"/>
      <c r="BL89" s="42"/>
      <c r="BM89" s="42"/>
      <c r="BN89" s="42"/>
      <c r="BO89" s="42"/>
      <c r="BP89" s="42"/>
      <c r="BQ89" s="42"/>
      <c r="BR89" s="42"/>
      <c r="BS89" s="42"/>
      <c r="BT89" s="42"/>
      <c r="BV89" s="9">
        <v>40452</v>
      </c>
      <c r="BW89" s="42">
        <v>26.01616572285949</v>
      </c>
      <c r="BX89" s="42">
        <v>98.48730807010287</v>
      </c>
      <c r="BY89" s="42">
        <v>41.678204781845196</v>
      </c>
      <c r="BZ89" s="42">
        <v>260362</v>
      </c>
      <c r="CA89" s="42">
        <v>191967</v>
      </c>
      <c r="CB89" s="42">
        <v>1006890</v>
      </c>
      <c r="CD89" s="9">
        <v>40452</v>
      </c>
      <c r="CE89" s="42">
        <v>37517330</v>
      </c>
      <c r="CF89" s="42">
        <v>20.998469673245403</v>
      </c>
      <c r="CH89" s="9">
        <v>40452</v>
      </c>
      <c r="CI89" s="42"/>
      <c r="CJ89" s="42">
        <v>181</v>
      </c>
      <c r="CK89" s="42">
        <v>85.350916656957892</v>
      </c>
      <c r="CL89" s="42">
        <v>9.6969696969696955</v>
      </c>
      <c r="CM89" s="93">
        <f t="shared" si="46"/>
        <v>439565.63642766158</v>
      </c>
      <c r="CN89" s="4">
        <f t="shared" si="51"/>
        <v>10.302472354063497</v>
      </c>
      <c r="CP89" s="9">
        <v>40452</v>
      </c>
      <c r="CQ89" s="42">
        <v>10.514134279468845</v>
      </c>
      <c r="CR89" s="42">
        <v>507093</v>
      </c>
      <c r="CS89" s="9">
        <v>40452</v>
      </c>
      <c r="CT89" s="42">
        <v>25.966732859308607</v>
      </c>
      <c r="CU89" s="42">
        <v>58994</v>
      </c>
      <c r="CW89" s="14">
        <v>40452</v>
      </c>
      <c r="CX89" s="15">
        <v>1848560</v>
      </c>
      <c r="CY89" s="15"/>
      <c r="CZ89" s="13"/>
      <c r="DA89" s="13"/>
      <c r="DB89" s="39">
        <v>40452</v>
      </c>
      <c r="DC89" s="40">
        <v>693000</v>
      </c>
      <c r="DD89" s="40">
        <v>125850</v>
      </c>
      <c r="DE89" s="2"/>
      <c r="DF89" s="39">
        <v>40452</v>
      </c>
      <c r="DG89" s="40"/>
      <c r="DH89" s="40">
        <v>181</v>
      </c>
      <c r="DI89" s="40">
        <v>85.350916656957892</v>
      </c>
      <c r="DJ89" s="40">
        <v>9.6969696969696955</v>
      </c>
      <c r="DK89" s="2"/>
      <c r="DL89" s="99">
        <f t="shared" si="47"/>
        <v>567150</v>
      </c>
      <c r="DM89" s="100">
        <f t="shared" si="48"/>
        <v>6644.9198463736166</v>
      </c>
      <c r="DN89" s="101">
        <f t="shared" si="52"/>
        <v>-15.846872913420873</v>
      </c>
      <c r="DO89" s="101">
        <f t="shared" si="52"/>
        <v>-23.285823374112958</v>
      </c>
      <c r="DQ89" s="9">
        <v>40452</v>
      </c>
      <c r="DR89" s="42">
        <v>28.872078886937725</v>
      </c>
      <c r="DS89" s="42">
        <v>25.161745540912566</v>
      </c>
      <c r="DT89" s="42"/>
      <c r="DU89" s="42"/>
      <c r="DV89" s="42">
        <v>19080.8</v>
      </c>
      <c r="DW89" s="42">
        <v>32461.7</v>
      </c>
      <c r="DX89" s="42">
        <v>-13380.9</v>
      </c>
      <c r="DY89" s="42"/>
      <c r="DZ89" s="42"/>
      <c r="EA89" s="42">
        <v>8346.4</v>
      </c>
      <c r="EB89" s="42">
        <v>24115.3</v>
      </c>
      <c r="EC89" s="42"/>
      <c r="ED89" s="42"/>
      <c r="EE89" s="42"/>
      <c r="EF89" s="42"/>
      <c r="EG89" s="42"/>
    </row>
    <row r="90" spans="1:137" x14ac:dyDescent="0.3">
      <c r="A90" s="9">
        <v>40483</v>
      </c>
      <c r="B90" s="82">
        <f t="shared" si="29"/>
        <v>6.8855084067253758</v>
      </c>
      <c r="C90" s="82">
        <f t="shared" si="30"/>
        <v>6.5134099616858414</v>
      </c>
      <c r="D90" s="82">
        <f t="shared" si="31"/>
        <v>4.6128500823723328</v>
      </c>
      <c r="E90" s="93">
        <f t="shared" si="32"/>
        <v>6.3973063973063935</v>
      </c>
      <c r="F90" s="93">
        <f t="shared" si="33"/>
        <v>11.943442072566892</v>
      </c>
      <c r="G90" s="93">
        <f t="shared" si="34"/>
        <v>31.465650746453573</v>
      </c>
      <c r="H90" s="93">
        <f t="shared" si="35"/>
        <v>12.468553739345973</v>
      </c>
      <c r="I90" s="4">
        <f t="shared" si="49"/>
        <v>22.480257091994797</v>
      </c>
      <c r="J90" s="4">
        <f t="shared" si="36"/>
        <v>12.30859574090899</v>
      </c>
      <c r="K90" s="4">
        <f t="shared" si="37"/>
        <v>20.745879932590665</v>
      </c>
      <c r="L90" s="4"/>
      <c r="M90" s="4">
        <f t="shared" si="50"/>
        <v>-0.18791897800987112</v>
      </c>
      <c r="N90" s="4">
        <f t="shared" si="38"/>
        <v>51.178286579118307</v>
      </c>
      <c r="O90" s="4">
        <f t="shared" si="39"/>
        <v>15.385353949552934</v>
      </c>
      <c r="P90" s="4"/>
      <c r="Q90" s="4"/>
      <c r="T90" s="81">
        <f t="shared" si="40"/>
        <v>6.8855084067253758</v>
      </c>
      <c r="U90" s="81">
        <f t="shared" si="41"/>
        <v>6.5134099616858414</v>
      </c>
      <c r="V90" s="81">
        <f t="shared" si="42"/>
        <v>4.6128500823723328</v>
      </c>
      <c r="W90" s="81">
        <f t="shared" si="43"/>
        <v>6.4149533522671875</v>
      </c>
      <c r="Y90" s="108">
        <f t="shared" si="44"/>
        <v>0</v>
      </c>
      <c r="Z90" s="108">
        <f t="shared" si="45"/>
        <v>0</v>
      </c>
      <c r="AF90" s="9">
        <v>40483</v>
      </c>
      <c r="AG90" s="42"/>
      <c r="AH90" s="10">
        <v>158</v>
      </c>
      <c r="AI90" s="10">
        <v>320.7</v>
      </c>
      <c r="AJ90" s="10">
        <v>158</v>
      </c>
      <c r="AK90" s="10">
        <v>99.18084798017864</v>
      </c>
      <c r="AL90" s="10">
        <v>6.3973063973063935</v>
      </c>
      <c r="AO90" s="9">
        <v>40483</v>
      </c>
      <c r="AP90" s="10">
        <v>6.8855084067253758</v>
      </c>
      <c r="AQ90" s="10">
        <v>6.5134099616858414</v>
      </c>
      <c r="AR90" s="10">
        <v>4.6128500823723328</v>
      </c>
      <c r="AS90" s="10">
        <v>100.73331215650269</v>
      </c>
      <c r="AT90" s="10">
        <v>100.86956075576822</v>
      </c>
      <c r="AU90" s="10">
        <v>88.230624172149788</v>
      </c>
      <c r="AV90" s="42"/>
      <c r="AW90" s="42"/>
      <c r="AX90" s="42"/>
      <c r="AY90" s="10">
        <v>133.5</v>
      </c>
      <c r="AZ90" s="10">
        <v>166.8</v>
      </c>
      <c r="BA90" s="10">
        <v>127</v>
      </c>
      <c r="BB90" s="10">
        <v>208.6</v>
      </c>
      <c r="BC90" s="10">
        <v>133.5</v>
      </c>
      <c r="BD90" s="10">
        <v>347</v>
      </c>
      <c r="BE90" s="10">
        <v>166.8</v>
      </c>
      <c r="BF90" s="10">
        <v>230.5</v>
      </c>
      <c r="BG90" s="10">
        <v>127</v>
      </c>
      <c r="BJ90" s="9">
        <v>40483</v>
      </c>
      <c r="BK90" s="42"/>
      <c r="BL90" s="42"/>
      <c r="BM90" s="42"/>
      <c r="BN90" s="42"/>
      <c r="BO90" s="42"/>
      <c r="BP90" s="42"/>
      <c r="BQ90" s="42"/>
      <c r="BR90" s="42"/>
      <c r="BS90" s="42"/>
      <c r="BT90" s="42"/>
      <c r="BV90" s="9">
        <v>40483</v>
      </c>
      <c r="BW90" s="42">
        <v>11.943442072566892</v>
      </c>
      <c r="BX90" s="42">
        <v>31.465650746453573</v>
      </c>
      <c r="BY90" s="42">
        <v>12.468553739345973</v>
      </c>
      <c r="BZ90" s="42">
        <v>231733</v>
      </c>
      <c r="CA90" s="42">
        <v>169780</v>
      </c>
      <c r="CB90" s="42">
        <v>820367</v>
      </c>
      <c r="CD90" s="9">
        <v>40483</v>
      </c>
      <c r="CE90" s="42">
        <v>38364050</v>
      </c>
      <c r="CF90" s="42">
        <v>22.480257091994797</v>
      </c>
      <c r="CH90" s="9">
        <v>40483</v>
      </c>
      <c r="CI90" s="42"/>
      <c r="CJ90" s="42">
        <v>182</v>
      </c>
      <c r="CK90" s="42">
        <v>85.822468682686946</v>
      </c>
      <c r="CL90" s="42">
        <v>8.3333333333333393</v>
      </c>
      <c r="CM90" s="93">
        <f t="shared" si="46"/>
        <v>447016.38846866705</v>
      </c>
      <c r="CN90" s="4">
        <f t="shared" si="51"/>
        <v>13.058698854149032</v>
      </c>
      <c r="CP90" s="9">
        <v>40483</v>
      </c>
      <c r="CQ90" s="42">
        <v>12.30859574090899</v>
      </c>
      <c r="CR90" s="42">
        <v>608178</v>
      </c>
      <c r="CS90" s="9">
        <v>40483</v>
      </c>
      <c r="CT90" s="42">
        <v>20.745879932590665</v>
      </c>
      <c r="CU90" s="42">
        <v>55170</v>
      </c>
      <c r="CW90" s="14">
        <v>40483</v>
      </c>
      <c r="CX90" s="15">
        <v>1563640</v>
      </c>
      <c r="CY90" s="15"/>
      <c r="CZ90" s="13"/>
      <c r="DA90" s="13"/>
      <c r="DB90" s="39">
        <v>40483</v>
      </c>
      <c r="DC90" s="40">
        <v>744190</v>
      </c>
      <c r="DD90" s="40">
        <v>191800</v>
      </c>
      <c r="DE90" s="2"/>
      <c r="DF90" s="39">
        <v>40483</v>
      </c>
      <c r="DG90" s="40"/>
      <c r="DH90" s="40">
        <v>182</v>
      </c>
      <c r="DI90" s="40">
        <v>85.822468682686946</v>
      </c>
      <c r="DJ90" s="40">
        <v>8.3333333333333393</v>
      </c>
      <c r="DK90" s="2"/>
      <c r="DL90" s="99">
        <f t="shared" si="47"/>
        <v>552390</v>
      </c>
      <c r="DM90" s="100">
        <f t="shared" si="48"/>
        <v>6436.4263633846531</v>
      </c>
      <c r="DN90" s="101">
        <f t="shared" si="52"/>
        <v>-0.18791897800987112</v>
      </c>
      <c r="DO90" s="101">
        <f t="shared" si="52"/>
        <v>-7.8657713643167977</v>
      </c>
      <c r="DQ90" s="9">
        <v>40483</v>
      </c>
      <c r="DR90" s="42">
        <v>51.178286579118307</v>
      </c>
      <c r="DS90" s="42">
        <v>15.385353949552934</v>
      </c>
      <c r="DT90" s="42"/>
      <c r="DU90" s="42"/>
      <c r="DV90" s="42">
        <v>22575</v>
      </c>
      <c r="DW90" s="42">
        <v>28842.3</v>
      </c>
      <c r="DX90" s="42">
        <v>-6267.3</v>
      </c>
      <c r="DY90" s="42"/>
      <c r="DZ90" s="42"/>
      <c r="EA90" s="42">
        <v>7792.2</v>
      </c>
      <c r="EB90" s="42">
        <v>21050.2</v>
      </c>
      <c r="EC90" s="42"/>
      <c r="ED90" s="42"/>
      <c r="EE90" s="42"/>
      <c r="EF90" s="42"/>
      <c r="EG90" s="42"/>
    </row>
    <row r="91" spans="1:137" x14ac:dyDescent="0.3">
      <c r="A91" s="9">
        <v>40513</v>
      </c>
      <c r="B91" s="82">
        <f t="shared" si="29"/>
        <v>5.9131736526946179</v>
      </c>
      <c r="C91" s="82">
        <f t="shared" si="30"/>
        <v>8.7057457922228583</v>
      </c>
      <c r="D91" s="82">
        <f t="shared" si="31"/>
        <v>5.9413580246913709</v>
      </c>
      <c r="E91" s="93">
        <f t="shared" si="32"/>
        <v>8.1280788177339822</v>
      </c>
      <c r="F91" s="93">
        <f t="shared" si="33"/>
        <v>21.737039835564033</v>
      </c>
      <c r="G91" s="93">
        <f t="shared" si="34"/>
        <v>48.371643097332907</v>
      </c>
      <c r="H91" s="93">
        <f t="shared" si="35"/>
        <v>24.679745702795479</v>
      </c>
      <c r="I91" s="4">
        <f t="shared" si="49"/>
        <v>27.34684361109354</v>
      </c>
      <c r="J91" s="4">
        <f t="shared" si="36"/>
        <v>10.43059559092201</v>
      </c>
      <c r="K91" s="4">
        <f t="shared" si="37"/>
        <v>33.005879148744341</v>
      </c>
      <c r="L91" s="4"/>
      <c r="M91" s="4">
        <f t="shared" si="50"/>
        <v>10.686647076018897</v>
      </c>
      <c r="N91" s="4">
        <f t="shared" si="38"/>
        <v>41.567284081607916</v>
      </c>
      <c r="O91" s="4">
        <f t="shared" si="39"/>
        <v>11.538189257877475</v>
      </c>
      <c r="P91" s="4"/>
      <c r="Q91" s="4"/>
      <c r="T91" s="81">
        <f t="shared" si="40"/>
        <v>5.9131736526946179</v>
      </c>
      <c r="U91" s="81">
        <f t="shared" si="41"/>
        <v>8.7057457922228583</v>
      </c>
      <c r="V91" s="81">
        <f t="shared" si="42"/>
        <v>5.9413580246913709</v>
      </c>
      <c r="W91" s="81">
        <f t="shared" si="43"/>
        <v>8.0833899101693927</v>
      </c>
      <c r="Y91" s="108">
        <f t="shared" si="44"/>
        <v>0</v>
      </c>
      <c r="Z91" s="108">
        <f t="shared" si="45"/>
        <v>0</v>
      </c>
      <c r="AF91" s="9">
        <v>40513</v>
      </c>
      <c r="AG91" s="42"/>
      <c r="AH91" s="10">
        <v>175.6</v>
      </c>
      <c r="AI91" s="10">
        <v>357.2</v>
      </c>
      <c r="AJ91" s="10">
        <v>175.6</v>
      </c>
      <c r="AK91" s="10">
        <v>110.22884117290739</v>
      </c>
      <c r="AL91" s="10">
        <v>8.1280788177339822</v>
      </c>
      <c r="AO91" s="9">
        <v>40513</v>
      </c>
      <c r="AP91" s="10">
        <v>5.9131736526946179</v>
      </c>
      <c r="AQ91" s="10">
        <v>8.7057457922228583</v>
      </c>
      <c r="AR91" s="10">
        <v>5.9413580246913709</v>
      </c>
      <c r="AS91" s="10">
        <v>106.76976531943919</v>
      </c>
      <c r="AT91" s="10">
        <v>113.26659909805387</v>
      </c>
      <c r="AU91" s="10">
        <v>95.386336211308389</v>
      </c>
      <c r="AV91" s="42"/>
      <c r="AW91" s="42"/>
      <c r="AX91" s="42"/>
      <c r="AY91" s="10">
        <v>141.5</v>
      </c>
      <c r="AZ91" s="10">
        <v>187.3</v>
      </c>
      <c r="BA91" s="10">
        <v>137.30000000000001</v>
      </c>
      <c r="BB91" s="10">
        <v>221.4</v>
      </c>
      <c r="BC91" s="10">
        <v>141.5</v>
      </c>
      <c r="BD91" s="10">
        <v>389</v>
      </c>
      <c r="BE91" s="10">
        <v>187.3</v>
      </c>
      <c r="BF91" s="10">
        <v>249.3</v>
      </c>
      <c r="BG91" s="10">
        <v>137.30000000000001</v>
      </c>
      <c r="BJ91" s="9">
        <v>40513</v>
      </c>
      <c r="BK91" s="42"/>
      <c r="BL91" s="42"/>
      <c r="BM91" s="42"/>
      <c r="BN91" s="42"/>
      <c r="BO91" s="42"/>
      <c r="BP91" s="42"/>
      <c r="BQ91" s="42"/>
      <c r="BR91" s="42"/>
      <c r="BS91" s="42"/>
      <c r="BT91" s="42"/>
      <c r="BV91" s="9">
        <v>40513</v>
      </c>
      <c r="BW91" s="42">
        <v>21.737039835564033</v>
      </c>
      <c r="BX91" s="42">
        <v>48.371643097332907</v>
      </c>
      <c r="BY91" s="42">
        <v>24.679745702795479</v>
      </c>
      <c r="BZ91" s="42">
        <v>230391</v>
      </c>
      <c r="CA91" s="42">
        <v>193260</v>
      </c>
      <c r="CB91" s="42">
        <v>876445</v>
      </c>
      <c r="CD91" s="9">
        <v>40513</v>
      </c>
      <c r="CE91" s="42">
        <v>40473030</v>
      </c>
      <c r="CF91" s="42">
        <v>27.34684361109354</v>
      </c>
      <c r="CH91" s="9">
        <v>40513</v>
      </c>
      <c r="CI91" s="42"/>
      <c r="CJ91" s="42">
        <v>185</v>
      </c>
      <c r="CK91" s="42">
        <v>87.237124759874092</v>
      </c>
      <c r="CL91" s="42">
        <v>9.4674556213017738</v>
      </c>
      <c r="CM91" s="93">
        <f t="shared" si="46"/>
        <v>463942.7320811486</v>
      </c>
      <c r="CN91" s="4">
        <f t="shared" si="51"/>
        <v>16.333062542025999</v>
      </c>
      <c r="CP91" s="9">
        <v>40513</v>
      </c>
      <c r="CQ91" s="42">
        <v>10.43059559092201</v>
      </c>
      <c r="CR91" s="42">
        <v>680004</v>
      </c>
      <c r="CS91" s="9">
        <v>40513</v>
      </c>
      <c r="CT91" s="42">
        <v>33.005879148744341</v>
      </c>
      <c r="CU91" s="42">
        <v>70811</v>
      </c>
      <c r="CW91" s="14">
        <v>40513</v>
      </c>
      <c r="CX91" s="15">
        <v>1143340</v>
      </c>
      <c r="CY91" s="15"/>
      <c r="CZ91" s="13"/>
      <c r="DA91" s="13"/>
      <c r="DB91" s="39">
        <v>40513</v>
      </c>
      <c r="DC91" s="40">
        <v>837030</v>
      </c>
      <c r="DD91" s="40">
        <v>117600</v>
      </c>
      <c r="DE91" s="2"/>
      <c r="DF91" s="39">
        <v>40513</v>
      </c>
      <c r="DG91" s="40"/>
      <c r="DH91" s="40">
        <v>185</v>
      </c>
      <c r="DI91" s="40">
        <v>87.237124759874092</v>
      </c>
      <c r="DJ91" s="40">
        <v>9.4674556213017738</v>
      </c>
      <c r="DK91" s="2"/>
      <c r="DL91" s="99">
        <f t="shared" si="47"/>
        <v>719430</v>
      </c>
      <c r="DM91" s="100">
        <f t="shared" si="48"/>
        <v>8246.8330080831784</v>
      </c>
      <c r="DN91" s="101">
        <f t="shared" si="52"/>
        <v>10.686647076018897</v>
      </c>
      <c r="DO91" s="101">
        <f t="shared" si="52"/>
        <v>1.1137478694442926</v>
      </c>
      <c r="DQ91" s="9">
        <v>40513</v>
      </c>
      <c r="DR91" s="42">
        <v>41.567284081607916</v>
      </c>
      <c r="DS91" s="42">
        <v>11.538189257877475</v>
      </c>
      <c r="DT91" s="42"/>
      <c r="DU91" s="42"/>
      <c r="DV91" s="42">
        <v>23349.4</v>
      </c>
      <c r="DW91" s="42">
        <v>31511.1</v>
      </c>
      <c r="DX91" s="42">
        <v>-8161.7</v>
      </c>
      <c r="DY91" s="42"/>
      <c r="DZ91" s="42"/>
      <c r="EA91" s="42">
        <v>9243.6</v>
      </c>
      <c r="EB91" s="42">
        <v>22267.5</v>
      </c>
      <c r="EC91" s="42"/>
      <c r="ED91" s="42"/>
      <c r="EE91" s="42"/>
      <c r="EF91" s="42"/>
      <c r="EG91" s="42"/>
    </row>
    <row r="92" spans="1:137" x14ac:dyDescent="0.3">
      <c r="A92" s="9">
        <v>40544</v>
      </c>
      <c r="B92" s="82">
        <f t="shared" si="29"/>
        <v>1.7316017316017371</v>
      </c>
      <c r="C92" s="82">
        <f t="shared" si="30"/>
        <v>8.0533024333719716</v>
      </c>
      <c r="D92" s="82">
        <f t="shared" si="31"/>
        <v>10.490566037735853</v>
      </c>
      <c r="E92" s="93">
        <f t="shared" si="32"/>
        <v>7.5183374083129637</v>
      </c>
      <c r="F92" s="93">
        <f t="shared" si="33"/>
        <v>16.901103465952531</v>
      </c>
      <c r="G92" s="93">
        <f t="shared" si="34"/>
        <v>30.711193129391724</v>
      </c>
      <c r="H92" s="93">
        <f t="shared" si="35"/>
        <v>18.194186161648634</v>
      </c>
      <c r="I92" s="4">
        <f t="shared" si="49"/>
        <v>22.872623176067993</v>
      </c>
      <c r="J92" s="4">
        <f t="shared" si="36"/>
        <v>9.4939680228724548</v>
      </c>
      <c r="K92" s="4">
        <f t="shared" si="37"/>
        <v>17.674882608920004</v>
      </c>
      <c r="L92" s="4"/>
      <c r="M92" s="4">
        <f t="shared" si="50"/>
        <v>41.061022010306793</v>
      </c>
      <c r="N92" s="4">
        <f t="shared" si="38"/>
        <v>45.861375192034501</v>
      </c>
      <c r="O92" s="4">
        <f t="shared" si="39"/>
        <v>32.004590968456874</v>
      </c>
      <c r="P92" s="4"/>
      <c r="Q92" s="4"/>
      <c r="T92" s="81">
        <f t="shared" si="40"/>
        <v>1.7316017316017371</v>
      </c>
      <c r="U92" s="81">
        <f t="shared" si="41"/>
        <v>8.0533024333719716</v>
      </c>
      <c r="V92" s="81">
        <f t="shared" si="42"/>
        <v>10.490566037735853</v>
      </c>
      <c r="W92" s="81">
        <f t="shared" si="43"/>
        <v>7.339558164333706</v>
      </c>
      <c r="Y92" s="108">
        <f t="shared" si="44"/>
        <v>0</v>
      </c>
      <c r="Z92" s="108">
        <f t="shared" si="45"/>
        <v>0</v>
      </c>
      <c r="AF92" s="9">
        <v>40544</v>
      </c>
      <c r="AG92" s="42"/>
      <c r="AH92" s="10">
        <v>175.9</v>
      </c>
      <c r="AI92" s="10">
        <v>361.2</v>
      </c>
      <c r="AJ92" s="10">
        <v>175.9</v>
      </c>
      <c r="AK92" s="10">
        <v>110.41715923869256</v>
      </c>
      <c r="AL92" s="10">
        <v>7.5183374083129637</v>
      </c>
      <c r="AO92" s="9">
        <v>40544</v>
      </c>
      <c r="AP92" s="10">
        <v>1.7316017316017371</v>
      </c>
      <c r="AQ92" s="10">
        <v>8.0533024333719716</v>
      </c>
      <c r="AR92" s="10">
        <v>10.490566037735853</v>
      </c>
      <c r="AS92" s="10">
        <v>106.39248699675565</v>
      </c>
      <c r="AT92" s="10">
        <v>112.7828122359159</v>
      </c>
      <c r="AU92" s="10">
        <v>101.70837306143881</v>
      </c>
      <c r="AV92" s="42"/>
      <c r="AW92" s="42"/>
      <c r="AX92" s="42"/>
      <c r="AY92" s="10">
        <v>141</v>
      </c>
      <c r="AZ92" s="10">
        <v>186.5</v>
      </c>
      <c r="BA92" s="10">
        <v>146.4</v>
      </c>
      <c r="BB92" s="10">
        <v>220.7</v>
      </c>
      <c r="BC92" s="10">
        <v>141</v>
      </c>
      <c r="BD92" s="10">
        <v>391.9</v>
      </c>
      <c r="BE92" s="10">
        <v>186.5</v>
      </c>
      <c r="BF92" s="10">
        <v>265.8</v>
      </c>
      <c r="BG92" s="10">
        <v>146.4</v>
      </c>
      <c r="BJ92" s="9">
        <v>40544</v>
      </c>
      <c r="BK92" s="42"/>
      <c r="BL92" s="42"/>
      <c r="BM92" s="42"/>
      <c r="BN92" s="42"/>
      <c r="BO92" s="42"/>
      <c r="BP92" s="42"/>
      <c r="BQ92" s="42"/>
      <c r="BR92" s="42"/>
      <c r="BS92" s="42"/>
      <c r="BT92" s="42"/>
      <c r="BV92" s="9">
        <v>40544</v>
      </c>
      <c r="BW92" s="42">
        <v>16.901103465952531</v>
      </c>
      <c r="BX92" s="42">
        <v>30.711193129391724</v>
      </c>
      <c r="BY92" s="42">
        <v>18.194186161648634</v>
      </c>
      <c r="BZ92" s="42">
        <v>264532</v>
      </c>
      <c r="CA92" s="42">
        <v>184159</v>
      </c>
      <c r="CB92" s="42">
        <v>871376</v>
      </c>
      <c r="CD92" s="9">
        <v>40544</v>
      </c>
      <c r="CE92" s="42">
        <v>40196980</v>
      </c>
      <c r="CF92" s="42">
        <v>22.872623176067993</v>
      </c>
      <c r="CH92" s="9">
        <v>40544</v>
      </c>
      <c r="CI92" s="42">
        <v>89.5</v>
      </c>
      <c r="CJ92" s="42">
        <v>188</v>
      </c>
      <c r="CK92" s="42">
        <v>89.5</v>
      </c>
      <c r="CL92" s="42">
        <v>10.348128905778792</v>
      </c>
      <c r="CM92" s="93">
        <f t="shared" si="46"/>
        <v>449128.26815642457</v>
      </c>
      <c r="CN92" s="4">
        <f t="shared" si="51"/>
        <v>11.349983361279548</v>
      </c>
      <c r="CP92" s="9">
        <v>40544</v>
      </c>
      <c r="CQ92" s="42">
        <v>9.4939680228724548</v>
      </c>
      <c r="CR92" s="42">
        <v>622713</v>
      </c>
      <c r="CS92" s="9">
        <v>40544</v>
      </c>
      <c r="CT92" s="42">
        <v>17.674882608920004</v>
      </c>
      <c r="CU92" s="42">
        <v>68415</v>
      </c>
      <c r="CW92" s="14">
        <v>40544</v>
      </c>
      <c r="CX92" s="15">
        <v>1390370</v>
      </c>
      <c r="CY92" s="15"/>
      <c r="CZ92" s="13"/>
      <c r="DA92" s="13"/>
      <c r="DB92" s="39">
        <v>40544</v>
      </c>
      <c r="DC92" s="40">
        <v>840400</v>
      </c>
      <c r="DD92" s="40">
        <v>254630</v>
      </c>
      <c r="DE92" s="2"/>
      <c r="DF92" s="39">
        <v>40544</v>
      </c>
      <c r="DG92" s="40">
        <v>89.5</v>
      </c>
      <c r="DH92" s="40">
        <v>188</v>
      </c>
      <c r="DI92" s="40">
        <v>89.5</v>
      </c>
      <c r="DJ92" s="40">
        <v>10.348128905778792</v>
      </c>
      <c r="DK92" s="2"/>
      <c r="DL92" s="99">
        <f t="shared" si="47"/>
        <v>585770</v>
      </c>
      <c r="DM92" s="100">
        <f t="shared" si="48"/>
        <v>6544.9162011173185</v>
      </c>
      <c r="DN92" s="101">
        <f t="shared" si="52"/>
        <v>41.061022010306793</v>
      </c>
      <c r="DO92" s="101">
        <f t="shared" si="52"/>
        <v>27.832726670655504</v>
      </c>
      <c r="DQ92" s="9">
        <v>40544</v>
      </c>
      <c r="DR92" s="42">
        <v>45.861375192034501</v>
      </c>
      <c r="DS92" s="42">
        <v>32.004590968456874</v>
      </c>
      <c r="DT92" s="42"/>
      <c r="DU92" s="42"/>
      <c r="DV92" s="42">
        <v>22691.8</v>
      </c>
      <c r="DW92" s="42">
        <v>33353.599999999999</v>
      </c>
      <c r="DX92" s="42">
        <v>-10661.8</v>
      </c>
      <c r="DY92" s="42"/>
      <c r="DZ92" s="42"/>
      <c r="EA92" s="42">
        <v>9721.7000000000007</v>
      </c>
      <c r="EB92" s="42">
        <v>23631.9</v>
      </c>
      <c r="EC92" s="42"/>
      <c r="ED92" s="42"/>
      <c r="EE92" s="42"/>
      <c r="EF92" s="42"/>
      <c r="EG92" s="42"/>
    </row>
    <row r="93" spans="1:137" x14ac:dyDescent="0.3">
      <c r="A93" s="9">
        <v>40575</v>
      </c>
      <c r="B93" s="82">
        <f t="shared" si="29"/>
        <v>1.1494252873563129</v>
      </c>
      <c r="C93" s="82">
        <f t="shared" si="30"/>
        <v>7.4895146794487806</v>
      </c>
      <c r="D93" s="82">
        <f t="shared" si="31"/>
        <v>6.7567567567567739</v>
      </c>
      <c r="E93" s="93">
        <f t="shared" si="32"/>
        <v>6.6666666666666732</v>
      </c>
      <c r="F93" s="93">
        <f t="shared" si="33"/>
        <v>19.336641917078079</v>
      </c>
      <c r="G93" s="93">
        <f t="shared" si="34"/>
        <v>28.477133427628477</v>
      </c>
      <c r="H93" s="93">
        <f t="shared" si="35"/>
        <v>21.80241981585726</v>
      </c>
      <c r="I93" s="4">
        <f t="shared" si="49"/>
        <v>22.872040265449087</v>
      </c>
      <c r="J93" s="4">
        <f t="shared" si="36"/>
        <v>13.685905330416261</v>
      </c>
      <c r="K93" s="4">
        <f t="shared" si="37"/>
        <v>14.093776586352472</v>
      </c>
      <c r="L93" s="4"/>
      <c r="M93" s="4">
        <f t="shared" si="50"/>
        <v>25.941459538210232</v>
      </c>
      <c r="N93" s="4">
        <f t="shared" si="38"/>
        <v>47.505663897650031</v>
      </c>
      <c r="O93" s="4">
        <f t="shared" si="39"/>
        <v>26.026800388322808</v>
      </c>
      <c r="P93" s="4"/>
      <c r="Q93" s="4"/>
      <c r="T93" s="81">
        <f t="shared" si="40"/>
        <v>1.1494252873563129</v>
      </c>
      <c r="U93" s="81">
        <f t="shared" si="41"/>
        <v>7.4895146794487806</v>
      </c>
      <c r="V93" s="81">
        <f t="shared" si="42"/>
        <v>6.7567567567567739</v>
      </c>
      <c r="W93" s="81">
        <f t="shared" si="43"/>
        <v>6.5197064649565233</v>
      </c>
      <c r="Y93" s="108">
        <f t="shared" si="44"/>
        <v>0</v>
      </c>
      <c r="Z93" s="108">
        <f t="shared" si="45"/>
        <v>0</v>
      </c>
      <c r="AF93" s="9">
        <v>40575</v>
      </c>
      <c r="AG93" s="42"/>
      <c r="AH93" s="10">
        <v>168</v>
      </c>
      <c r="AI93" s="10">
        <v>343.2</v>
      </c>
      <c r="AJ93" s="10">
        <v>168</v>
      </c>
      <c r="AK93" s="10">
        <v>105.45811683968363</v>
      </c>
      <c r="AL93" s="10">
        <v>6.6666666666666732</v>
      </c>
      <c r="AO93" s="9">
        <v>40575</v>
      </c>
      <c r="AP93" s="10">
        <v>1.1494252873563129</v>
      </c>
      <c r="AQ93" s="10">
        <v>7.4895146794487806</v>
      </c>
      <c r="AR93" s="10">
        <v>6.7567567567567739</v>
      </c>
      <c r="AS93" s="10">
        <v>99.601477188452094</v>
      </c>
      <c r="AT93" s="10">
        <v>108.48920383444135</v>
      </c>
      <c r="AU93" s="10">
        <v>93.302148238737928</v>
      </c>
      <c r="AV93" s="42"/>
      <c r="AW93" s="42"/>
      <c r="AX93" s="42"/>
      <c r="AY93" s="10">
        <v>132</v>
      </c>
      <c r="AZ93" s="10">
        <v>179.4</v>
      </c>
      <c r="BA93" s="10">
        <v>134.30000000000001</v>
      </c>
      <c r="BB93" s="10">
        <v>205.4</v>
      </c>
      <c r="BC93" s="10">
        <v>132</v>
      </c>
      <c r="BD93" s="10">
        <v>374.2</v>
      </c>
      <c r="BE93" s="10">
        <v>179.4</v>
      </c>
      <c r="BF93" s="10">
        <v>243.7</v>
      </c>
      <c r="BG93" s="10">
        <v>134.30000000000001</v>
      </c>
      <c r="BJ93" s="9">
        <v>40575</v>
      </c>
      <c r="BK93" s="42"/>
      <c r="BL93" s="42"/>
      <c r="BM93" s="42"/>
      <c r="BN93" s="42"/>
      <c r="BO93" s="42"/>
      <c r="BP93" s="42"/>
      <c r="BQ93" s="42"/>
      <c r="BR93" s="42"/>
      <c r="BS93" s="42"/>
      <c r="BT93" s="42"/>
      <c r="BV93" s="9">
        <v>40575</v>
      </c>
      <c r="BW93" s="42">
        <v>19.336641917078079</v>
      </c>
      <c r="BX93" s="42">
        <v>28.477133427628477</v>
      </c>
      <c r="BY93" s="42">
        <v>21.80241981585726</v>
      </c>
      <c r="BZ93" s="42">
        <v>276287</v>
      </c>
      <c r="CA93" s="42">
        <v>190750</v>
      </c>
      <c r="CB93" s="42">
        <v>905534</v>
      </c>
      <c r="CD93" s="9">
        <v>40575</v>
      </c>
      <c r="CE93" s="42">
        <v>41022600</v>
      </c>
      <c r="CF93" s="42">
        <v>22.872040265449087</v>
      </c>
      <c r="CH93" s="9">
        <v>40575</v>
      </c>
      <c r="CI93" s="42">
        <v>88.4</v>
      </c>
      <c r="CJ93" s="42">
        <v>185</v>
      </c>
      <c r="CK93" s="42">
        <v>88.4</v>
      </c>
      <c r="CL93" s="42">
        <v>10.274152506512348</v>
      </c>
      <c r="CM93" s="93">
        <f t="shared" si="46"/>
        <v>464056.56108597282</v>
      </c>
      <c r="CN93" s="4">
        <f t="shared" si="51"/>
        <v>11.424152870449621</v>
      </c>
      <c r="CP93" s="9">
        <v>40575</v>
      </c>
      <c r="CQ93" s="42">
        <v>13.685905330416261</v>
      </c>
      <c r="CR93" s="42">
        <v>627719</v>
      </c>
      <c r="CS93" s="9">
        <v>40575</v>
      </c>
      <c r="CT93" s="42">
        <v>14.093776586352472</v>
      </c>
      <c r="CU93" s="42">
        <v>71077</v>
      </c>
      <c r="CW93" s="14">
        <v>40575</v>
      </c>
      <c r="CX93" s="15">
        <v>832310</v>
      </c>
      <c r="CY93" s="15">
        <v>10730</v>
      </c>
      <c r="CZ93" s="13"/>
      <c r="DA93" s="13"/>
      <c r="DB93" s="39">
        <v>40575</v>
      </c>
      <c r="DC93" s="40">
        <v>864560</v>
      </c>
      <c r="DD93" s="40">
        <v>294020</v>
      </c>
      <c r="DE93" s="2"/>
      <c r="DF93" s="39">
        <v>40575</v>
      </c>
      <c r="DG93" s="40">
        <v>88.4</v>
      </c>
      <c r="DH93" s="40">
        <v>185</v>
      </c>
      <c r="DI93" s="40">
        <v>88.4</v>
      </c>
      <c r="DJ93" s="40">
        <v>10.274152506512348</v>
      </c>
      <c r="DK93" s="2"/>
      <c r="DL93" s="99">
        <f t="shared" si="47"/>
        <v>570540</v>
      </c>
      <c r="DM93" s="100">
        <f t="shared" si="48"/>
        <v>6454.0723981900446</v>
      </c>
      <c r="DN93" s="101">
        <f t="shared" si="52"/>
        <v>25.941459538210232</v>
      </c>
      <c r="DO93" s="101">
        <f t="shared" si="52"/>
        <v>14.207596862530991</v>
      </c>
      <c r="DQ93" s="9">
        <v>40575</v>
      </c>
      <c r="DR93" s="42">
        <v>47.505663897650031</v>
      </c>
      <c r="DS93" s="42">
        <v>26.026800388322808</v>
      </c>
      <c r="DT93" s="42"/>
      <c r="DU93" s="42"/>
      <c r="DV93" s="42">
        <v>23243.5</v>
      </c>
      <c r="DW93" s="42">
        <v>32973.4</v>
      </c>
      <c r="DX93" s="42">
        <v>-9729.9</v>
      </c>
      <c r="DY93" s="42"/>
      <c r="DZ93" s="42"/>
      <c r="EA93" s="42">
        <v>9078.4</v>
      </c>
      <c r="EB93" s="42">
        <v>23895</v>
      </c>
      <c r="EC93" s="42"/>
      <c r="ED93" s="42"/>
      <c r="EE93" s="42"/>
      <c r="EF93" s="42"/>
      <c r="EG93" s="42"/>
    </row>
    <row r="94" spans="1:137" x14ac:dyDescent="0.3">
      <c r="A94" s="9">
        <v>40603</v>
      </c>
      <c r="B94" s="82">
        <f t="shared" si="29"/>
        <v>0.33178500331784333</v>
      </c>
      <c r="C94" s="82">
        <f t="shared" si="30"/>
        <v>11.039310716208933</v>
      </c>
      <c r="D94" s="82">
        <f t="shared" si="31"/>
        <v>7.2222222222222205</v>
      </c>
      <c r="E94" s="93">
        <f t="shared" si="32"/>
        <v>9.4050991501416394</v>
      </c>
      <c r="F94" s="93">
        <f t="shared" si="33"/>
        <v>22.242273949194573</v>
      </c>
      <c r="G94" s="93">
        <f t="shared" si="34"/>
        <v>19.528905007395672</v>
      </c>
      <c r="H94" s="93">
        <f t="shared" si="35"/>
        <v>18.061222962726475</v>
      </c>
      <c r="I94" s="4">
        <f t="shared" si="49"/>
        <v>21.329906096735289</v>
      </c>
      <c r="J94" s="4">
        <f t="shared" si="36"/>
        <v>4.5808666177228634</v>
      </c>
      <c r="K94" s="4">
        <f t="shared" si="37"/>
        <v>18.809321917995568</v>
      </c>
      <c r="L94" s="4"/>
      <c r="M94" s="4">
        <f t="shared" si="50"/>
        <v>34.950872070081296</v>
      </c>
      <c r="N94" s="4">
        <f t="shared" si="38"/>
        <v>50.184407107696728</v>
      </c>
      <c r="O94" s="4">
        <f t="shared" si="39"/>
        <v>15.661780341513957</v>
      </c>
      <c r="P94" s="4"/>
      <c r="Q94" s="4"/>
      <c r="T94" s="81">
        <f t="shared" si="40"/>
        <v>0.33178500331784333</v>
      </c>
      <c r="U94" s="81">
        <f t="shared" si="41"/>
        <v>11.039310716208933</v>
      </c>
      <c r="V94" s="81">
        <f t="shared" si="42"/>
        <v>7.2222222222222205</v>
      </c>
      <c r="W94" s="81">
        <f t="shared" si="43"/>
        <v>9.1952220776488804</v>
      </c>
      <c r="Y94" s="108">
        <f t="shared" si="44"/>
        <v>0</v>
      </c>
      <c r="Z94" s="108">
        <f t="shared" si="45"/>
        <v>0</v>
      </c>
      <c r="AF94" s="9">
        <v>40603</v>
      </c>
      <c r="AG94" s="42"/>
      <c r="AH94" s="10">
        <v>193.1</v>
      </c>
      <c r="AI94" s="10">
        <v>402.8</v>
      </c>
      <c r="AJ94" s="10">
        <v>193.1</v>
      </c>
      <c r="AK94" s="10">
        <v>121.21406167704112</v>
      </c>
      <c r="AL94" s="10">
        <v>9.4050991501416394</v>
      </c>
      <c r="AO94" s="9">
        <v>40603</v>
      </c>
      <c r="AP94" s="10">
        <v>0.33178500331784333</v>
      </c>
      <c r="AQ94" s="10">
        <v>11.039310716208933</v>
      </c>
      <c r="AR94" s="10">
        <v>7.2222222222222205</v>
      </c>
      <c r="AS94" s="10">
        <v>114.08896477949966</v>
      </c>
      <c r="AT94" s="10">
        <v>124.69606371606356</v>
      </c>
      <c r="AU94" s="10">
        <v>107.26620765496006</v>
      </c>
      <c r="AV94" s="42"/>
      <c r="AW94" s="42"/>
      <c r="AX94" s="42"/>
      <c r="AY94" s="10">
        <v>151.19999999999999</v>
      </c>
      <c r="AZ94" s="10">
        <v>206.2</v>
      </c>
      <c r="BA94" s="10">
        <v>154.4</v>
      </c>
      <c r="BB94" s="10">
        <v>236.7</v>
      </c>
      <c r="BC94" s="10">
        <v>151.19999999999999</v>
      </c>
      <c r="BD94" s="10">
        <v>440.4</v>
      </c>
      <c r="BE94" s="10">
        <v>206.2</v>
      </c>
      <c r="BF94" s="10">
        <v>280.2</v>
      </c>
      <c r="BG94" s="10">
        <v>154.4</v>
      </c>
      <c r="BJ94" s="9">
        <v>40603</v>
      </c>
      <c r="BK94" s="42"/>
      <c r="BL94" s="42"/>
      <c r="BM94" s="42"/>
      <c r="BN94" s="42"/>
      <c r="BO94" s="42"/>
      <c r="BP94" s="42"/>
      <c r="BQ94" s="42"/>
      <c r="BR94" s="42"/>
      <c r="BS94" s="42"/>
      <c r="BT94" s="42"/>
      <c r="BV94" s="9">
        <v>40603</v>
      </c>
      <c r="BW94" s="42">
        <v>22.242273949194573</v>
      </c>
      <c r="BX94" s="42">
        <v>19.528905007395672</v>
      </c>
      <c r="BY94" s="42">
        <v>18.061222962726475</v>
      </c>
      <c r="BZ94" s="42">
        <v>293302</v>
      </c>
      <c r="CA94" s="42">
        <v>193136</v>
      </c>
      <c r="CB94" s="42">
        <v>946681</v>
      </c>
      <c r="CD94" s="9">
        <v>40603</v>
      </c>
      <c r="CE94" s="42">
        <v>42345120</v>
      </c>
      <c r="CF94" s="42">
        <v>21.329906096735289</v>
      </c>
      <c r="CH94" s="9">
        <v>40603</v>
      </c>
      <c r="CI94" s="42">
        <v>88.4</v>
      </c>
      <c r="CJ94" s="42">
        <v>185</v>
      </c>
      <c r="CK94" s="42">
        <v>88.4</v>
      </c>
      <c r="CL94" s="42">
        <v>10.274152506512348</v>
      </c>
      <c r="CM94" s="93">
        <f t="shared" si="46"/>
        <v>479017.19457013573</v>
      </c>
      <c r="CN94" s="4">
        <f t="shared" si="51"/>
        <v>10.025698079674683</v>
      </c>
      <c r="CP94" s="9">
        <v>40603</v>
      </c>
      <c r="CQ94" s="42">
        <v>4.5808666177228634</v>
      </c>
      <c r="CR94" s="42">
        <v>535613</v>
      </c>
      <c r="CS94" s="9">
        <v>40603</v>
      </c>
      <c r="CT94" s="42">
        <v>18.809321917995568</v>
      </c>
      <c r="CU94" s="42">
        <v>86871</v>
      </c>
      <c r="CW94" s="14">
        <v>40603</v>
      </c>
      <c r="CX94" s="15">
        <v>1554030</v>
      </c>
      <c r="CY94" s="15"/>
      <c r="CZ94" s="13"/>
      <c r="DA94" s="13"/>
      <c r="DB94" s="39">
        <v>40603</v>
      </c>
      <c r="DC94" s="40">
        <v>1696500</v>
      </c>
      <c r="DD94" s="40">
        <v>328530</v>
      </c>
      <c r="DE94" s="2"/>
      <c r="DF94" s="39">
        <v>40603</v>
      </c>
      <c r="DG94" s="40">
        <v>88.4</v>
      </c>
      <c r="DH94" s="40">
        <v>185</v>
      </c>
      <c r="DI94" s="40">
        <v>88.4</v>
      </c>
      <c r="DJ94" s="40">
        <v>10.274152506512348</v>
      </c>
      <c r="DK94" s="2"/>
      <c r="DL94" s="99">
        <f t="shared" si="47"/>
        <v>1367970</v>
      </c>
      <c r="DM94" s="100">
        <f t="shared" si="48"/>
        <v>15474.773755656108</v>
      </c>
      <c r="DN94" s="101">
        <f t="shared" si="52"/>
        <v>34.950872070081296</v>
      </c>
      <c r="DO94" s="101">
        <f t="shared" si="52"/>
        <v>22.377609804901155</v>
      </c>
      <c r="DQ94" s="9">
        <v>40603</v>
      </c>
      <c r="DR94" s="42">
        <v>50.184407107696728</v>
      </c>
      <c r="DS94" s="42">
        <v>15.661780341513957</v>
      </c>
      <c r="DT94" s="42"/>
      <c r="DU94" s="42"/>
      <c r="DV94" s="42">
        <v>30418.5</v>
      </c>
      <c r="DW94" s="42">
        <v>34267</v>
      </c>
      <c r="DX94" s="42">
        <v>-3848.5</v>
      </c>
      <c r="DY94" s="42"/>
      <c r="DZ94" s="42"/>
      <c r="EA94" s="42">
        <v>11952.9</v>
      </c>
      <c r="EB94" s="42">
        <v>22314.1</v>
      </c>
      <c r="EC94" s="42"/>
      <c r="ED94" s="42"/>
      <c r="EE94" s="42"/>
      <c r="EF94" s="42"/>
      <c r="EG94" s="42"/>
    </row>
    <row r="95" spans="1:137" x14ac:dyDescent="0.3">
      <c r="A95" s="9">
        <v>40634</v>
      </c>
      <c r="B95" s="82">
        <f t="shared" si="29"/>
        <v>1.5822784810126556</v>
      </c>
      <c r="C95" s="82">
        <f t="shared" si="30"/>
        <v>5.7022809123649534</v>
      </c>
      <c r="D95" s="82">
        <f t="shared" si="31"/>
        <v>6.4916119620714756</v>
      </c>
      <c r="E95" s="93">
        <f t="shared" si="32"/>
        <v>5.3231939163497977</v>
      </c>
      <c r="F95" s="93">
        <f t="shared" si="33"/>
        <v>13.789216777940888</v>
      </c>
      <c r="G95" s="93">
        <f t="shared" si="34"/>
        <v>47.490413501697482</v>
      </c>
      <c r="H95" s="93">
        <f t="shared" si="35"/>
        <v>24.980853475477133</v>
      </c>
      <c r="I95" s="4">
        <f t="shared" si="49"/>
        <v>21.896928373788189</v>
      </c>
      <c r="J95" s="4">
        <f t="shared" si="36"/>
        <v>20.04403746679715</v>
      </c>
      <c r="K95" s="4">
        <f t="shared" si="37"/>
        <v>11.678832116788321</v>
      </c>
      <c r="L95" s="4"/>
      <c r="M95" s="4">
        <f t="shared" si="50"/>
        <v>5.9293090556352679</v>
      </c>
      <c r="N95" s="4">
        <f t="shared" si="38"/>
        <v>29.386379131268932</v>
      </c>
      <c r="O95" s="4">
        <f t="shared" si="39"/>
        <v>15.535839106042948</v>
      </c>
      <c r="P95" s="4"/>
      <c r="Q95" s="4"/>
      <c r="T95" s="81">
        <f t="shared" si="40"/>
        <v>1.5822784810126556</v>
      </c>
      <c r="U95" s="81">
        <f t="shared" si="41"/>
        <v>5.7022809123649534</v>
      </c>
      <c r="V95" s="81">
        <f t="shared" si="42"/>
        <v>6.4916119620714756</v>
      </c>
      <c r="W95" s="81">
        <f t="shared" si="43"/>
        <v>5.1732350550255326</v>
      </c>
      <c r="Y95" s="108">
        <f t="shared" si="44"/>
        <v>11469</v>
      </c>
      <c r="Z95" s="108">
        <f t="shared" si="45"/>
        <v>6889</v>
      </c>
      <c r="AF95" s="9">
        <v>40634</v>
      </c>
      <c r="AG95" s="42"/>
      <c r="AH95" s="10">
        <v>166.2</v>
      </c>
      <c r="AI95" s="10">
        <v>338.1</v>
      </c>
      <c r="AJ95" s="10">
        <v>166.2</v>
      </c>
      <c r="AK95" s="10">
        <v>104.32820844497272</v>
      </c>
      <c r="AL95" s="10">
        <v>5.3231939163497977</v>
      </c>
      <c r="AO95" s="9">
        <v>40634</v>
      </c>
      <c r="AP95" s="10">
        <v>1.5822784810126556</v>
      </c>
      <c r="AQ95" s="10">
        <v>5.7022809123649534</v>
      </c>
      <c r="AR95" s="10">
        <v>6.4916119620714756</v>
      </c>
      <c r="AS95" s="10">
        <v>96.885073265130686</v>
      </c>
      <c r="AT95" s="10">
        <v>106.49358302812219</v>
      </c>
      <c r="AU95" s="10">
        <v>101.43048133176273</v>
      </c>
      <c r="AV95" s="42"/>
      <c r="AW95" s="42"/>
      <c r="AX95" s="42"/>
      <c r="AY95" s="10">
        <v>128.4</v>
      </c>
      <c r="AZ95" s="10">
        <v>176.1</v>
      </c>
      <c r="BA95" s="10">
        <v>146</v>
      </c>
      <c r="BB95" s="10">
        <v>202.2</v>
      </c>
      <c r="BC95" s="10">
        <v>128.4</v>
      </c>
      <c r="BD95" s="10">
        <v>365.4</v>
      </c>
      <c r="BE95" s="10">
        <v>176.1</v>
      </c>
      <c r="BF95" s="10">
        <v>264.89999999999998</v>
      </c>
      <c r="BG95" s="10">
        <v>146</v>
      </c>
      <c r="BJ95" s="9">
        <v>40634</v>
      </c>
      <c r="BK95" s="42"/>
      <c r="BL95" s="42"/>
      <c r="BM95" s="42"/>
      <c r="BN95" s="42"/>
      <c r="BO95" s="42"/>
      <c r="BP95" s="42"/>
      <c r="BQ95" s="42"/>
      <c r="BR95" s="42"/>
      <c r="BS95" s="42"/>
      <c r="BT95" s="42"/>
      <c r="BV95" s="9">
        <v>40634</v>
      </c>
      <c r="BW95" s="42">
        <v>13.789216777940888</v>
      </c>
      <c r="BX95" s="42">
        <v>47.490413501697482</v>
      </c>
      <c r="BY95" s="42">
        <v>24.980853475477133</v>
      </c>
      <c r="BZ95" s="42">
        <v>250367</v>
      </c>
      <c r="CA95" s="42">
        <v>181161</v>
      </c>
      <c r="CB95" s="42">
        <v>979140</v>
      </c>
      <c r="CD95" s="9">
        <v>40634</v>
      </c>
      <c r="CE95" s="42">
        <v>42195280</v>
      </c>
      <c r="CF95" s="42">
        <v>21.896928373788189</v>
      </c>
      <c r="CH95" s="9">
        <v>40634</v>
      </c>
      <c r="CI95" s="42">
        <v>89.1</v>
      </c>
      <c r="CJ95" s="42">
        <v>186</v>
      </c>
      <c r="CK95" s="42">
        <v>89.1</v>
      </c>
      <c r="CL95" s="42">
        <v>11.147364121382907</v>
      </c>
      <c r="CM95" s="93">
        <f t="shared" si="46"/>
        <v>473572.16610549949</v>
      </c>
      <c r="CN95" s="4">
        <f t="shared" si="51"/>
        <v>9.6714522538436487</v>
      </c>
      <c r="CP95" s="9">
        <v>40634</v>
      </c>
      <c r="CQ95" s="42">
        <v>20.04403746679715</v>
      </c>
      <c r="CR95" s="42">
        <v>446511</v>
      </c>
      <c r="CS95" s="9">
        <v>40634</v>
      </c>
      <c r="CT95" s="42">
        <v>11.678832116788321</v>
      </c>
      <c r="CU95" s="42">
        <v>59211</v>
      </c>
      <c r="CW95" s="14">
        <v>40634</v>
      </c>
      <c r="CX95" s="15">
        <v>691160</v>
      </c>
      <c r="CY95" s="15">
        <v>32970</v>
      </c>
      <c r="CZ95" s="13"/>
      <c r="DA95" s="13"/>
      <c r="DB95" s="39">
        <v>40634</v>
      </c>
      <c r="DC95" s="40">
        <v>674950</v>
      </c>
      <c r="DD95" s="40">
        <v>150780</v>
      </c>
      <c r="DE95" s="2"/>
      <c r="DF95" s="39">
        <v>40634</v>
      </c>
      <c r="DG95" s="40">
        <v>89.1</v>
      </c>
      <c r="DH95" s="40">
        <v>186</v>
      </c>
      <c r="DI95" s="40">
        <v>89.1</v>
      </c>
      <c r="DJ95" s="40">
        <v>11.147364121382907</v>
      </c>
      <c r="DK95" s="2"/>
      <c r="DL95" s="99">
        <f t="shared" si="47"/>
        <v>524170</v>
      </c>
      <c r="DM95" s="100">
        <f t="shared" si="48"/>
        <v>5882.9405162738503</v>
      </c>
      <c r="DN95" s="101">
        <f t="shared" si="52"/>
        <v>5.9293090556352679</v>
      </c>
      <c r="DO95" s="101">
        <f t="shared" si="52"/>
        <v>-4.6947177803056466</v>
      </c>
      <c r="DQ95" s="9">
        <v>40634</v>
      </c>
      <c r="DR95" s="42">
        <v>29.386379131268932</v>
      </c>
      <c r="DS95" s="42">
        <v>15.535839106042948</v>
      </c>
      <c r="DT95" s="42"/>
      <c r="DU95" s="42"/>
      <c r="DV95" s="42">
        <v>23469.524697000001</v>
      </c>
      <c r="DW95" s="42">
        <v>36595.861500999999</v>
      </c>
      <c r="DX95" s="42">
        <v>-13126.336804</v>
      </c>
      <c r="DY95" s="42">
        <v>5120.8679700000002</v>
      </c>
      <c r="DZ95" s="42">
        <v>18348.656727000001</v>
      </c>
      <c r="EA95" s="42">
        <v>13004.019550000001</v>
      </c>
      <c r="EB95" s="42">
        <v>23591.841950999999</v>
      </c>
      <c r="EC95" s="42">
        <v>11469</v>
      </c>
      <c r="ED95" s="42">
        <v>6889</v>
      </c>
      <c r="EE95" s="42">
        <v>4580</v>
      </c>
      <c r="EF95" s="42"/>
      <c r="EG95" s="42"/>
    </row>
    <row r="96" spans="1:137" x14ac:dyDescent="0.3">
      <c r="A96" s="9">
        <v>40664</v>
      </c>
      <c r="B96" s="82">
        <f t="shared" si="29"/>
        <v>1.7884914463452644</v>
      </c>
      <c r="C96" s="82">
        <f t="shared" si="30"/>
        <v>6.2728380024360595</v>
      </c>
      <c r="D96" s="82">
        <f t="shared" si="31"/>
        <v>10.287769784172674</v>
      </c>
      <c r="E96" s="93">
        <f t="shared" si="32"/>
        <v>6.1980830670926403</v>
      </c>
      <c r="F96" s="93">
        <f t="shared" si="33"/>
        <v>7.1726960383520764</v>
      </c>
      <c r="G96" s="93">
        <f t="shared" si="34"/>
        <v>12.396036154846254</v>
      </c>
      <c r="H96" s="93">
        <f t="shared" si="35"/>
        <v>16.74561208725834</v>
      </c>
      <c r="I96" s="4">
        <f t="shared" si="49"/>
        <v>22.201707393398344</v>
      </c>
      <c r="J96" s="4">
        <f t="shared" si="36"/>
        <v>15.463417718850783</v>
      </c>
      <c r="K96" s="4">
        <f t="shared" si="37"/>
        <v>22.750459472637935</v>
      </c>
      <c r="L96" s="4"/>
      <c r="M96" s="4">
        <f t="shared" si="50"/>
        <v>9.3624102294622489</v>
      </c>
      <c r="N96" s="4">
        <f t="shared" si="38"/>
        <v>53.465615212359673</v>
      </c>
      <c r="O96" s="4">
        <f t="shared" si="39"/>
        <v>52.129922422689944</v>
      </c>
      <c r="P96" s="4"/>
      <c r="Q96" s="4"/>
      <c r="T96" s="81">
        <f t="shared" si="40"/>
        <v>1.7884914463452644</v>
      </c>
      <c r="U96" s="81">
        <f t="shared" si="41"/>
        <v>6.2728380024360595</v>
      </c>
      <c r="V96" s="81">
        <f t="shared" si="42"/>
        <v>10.287769784172674</v>
      </c>
      <c r="W96" s="81">
        <f t="shared" si="43"/>
        <v>5.9492909850892799</v>
      </c>
      <c r="Y96" s="108">
        <f t="shared" si="44"/>
        <v>11835</v>
      </c>
      <c r="Z96" s="108">
        <f t="shared" si="45"/>
        <v>7088</v>
      </c>
      <c r="AF96" s="9">
        <v>40664</v>
      </c>
      <c r="AG96" s="42"/>
      <c r="AH96" s="10">
        <v>166.2</v>
      </c>
      <c r="AI96" s="10">
        <v>335</v>
      </c>
      <c r="AJ96" s="10">
        <v>166.2</v>
      </c>
      <c r="AK96" s="10">
        <v>104.32820844497272</v>
      </c>
      <c r="AL96" s="10">
        <v>6.1980830670926403</v>
      </c>
      <c r="AO96" s="9">
        <v>40664</v>
      </c>
      <c r="AP96" s="10">
        <v>1.7884914463452644</v>
      </c>
      <c r="AQ96" s="10">
        <v>6.2728380024360595</v>
      </c>
      <c r="AR96" s="10">
        <v>10.287769784172674</v>
      </c>
      <c r="AS96" s="10">
        <v>98.771464878548329</v>
      </c>
      <c r="AT96" s="10">
        <v>105.52600930384624</v>
      </c>
      <c r="AU96" s="10">
        <v>106.50200539835089</v>
      </c>
      <c r="AV96" s="42"/>
      <c r="AW96" s="42"/>
      <c r="AX96" s="42"/>
      <c r="AY96" s="10">
        <v>130.9</v>
      </c>
      <c r="AZ96" s="10">
        <v>174.5</v>
      </c>
      <c r="BA96" s="10">
        <v>153.30000000000001</v>
      </c>
      <c r="BB96" s="10">
        <v>203.5</v>
      </c>
      <c r="BC96" s="10">
        <v>130.9</v>
      </c>
      <c r="BD96" s="10">
        <v>359.6</v>
      </c>
      <c r="BE96" s="10">
        <v>174.5</v>
      </c>
      <c r="BF96" s="10">
        <v>278.2</v>
      </c>
      <c r="BG96" s="10">
        <v>153.30000000000001</v>
      </c>
      <c r="BJ96" s="9">
        <v>40664</v>
      </c>
      <c r="BK96" s="42"/>
      <c r="BL96" s="42"/>
      <c r="BM96" s="42"/>
      <c r="BN96" s="42"/>
      <c r="BO96" s="42"/>
      <c r="BP96" s="42"/>
      <c r="BQ96" s="42"/>
      <c r="BR96" s="42"/>
      <c r="BS96" s="42"/>
      <c r="BT96" s="42"/>
      <c r="BV96" s="9">
        <v>40664</v>
      </c>
      <c r="BW96" s="42">
        <v>7.1726960383520764</v>
      </c>
      <c r="BX96" s="42">
        <v>12.396036154846254</v>
      </c>
      <c r="BY96" s="42">
        <v>16.74561208725834</v>
      </c>
      <c r="BZ96" s="42">
        <v>239875</v>
      </c>
      <c r="CA96" s="42">
        <v>180680</v>
      </c>
      <c r="CB96" s="42">
        <v>983165</v>
      </c>
      <c r="CD96" s="9">
        <v>40664</v>
      </c>
      <c r="CE96" s="42">
        <v>42604000</v>
      </c>
      <c r="CF96" s="42">
        <v>22.201707393398344</v>
      </c>
      <c r="CH96" s="9">
        <v>40664</v>
      </c>
      <c r="CI96" s="42">
        <v>89.8</v>
      </c>
      <c r="CJ96" s="42">
        <v>187</v>
      </c>
      <c r="CK96" s="42">
        <v>89.8</v>
      </c>
      <c r="CL96" s="42">
        <v>10.718010902111006</v>
      </c>
      <c r="CM96" s="93">
        <f t="shared" si="46"/>
        <v>474432.07126948779</v>
      </c>
      <c r="CN96" s="4">
        <f t="shared" si="51"/>
        <v>10.372022038438189</v>
      </c>
      <c r="CP96" s="9">
        <v>40664</v>
      </c>
      <c r="CQ96" s="42">
        <v>15.463417718850783</v>
      </c>
      <c r="CR96" s="42">
        <v>383439</v>
      </c>
      <c r="CS96" s="9">
        <v>40664</v>
      </c>
      <c r="CT96" s="42">
        <v>22.750459472637935</v>
      </c>
      <c r="CU96" s="42">
        <v>65453</v>
      </c>
      <c r="CW96" s="14">
        <v>40664</v>
      </c>
      <c r="CX96" s="15">
        <v>5571290</v>
      </c>
      <c r="CY96" s="15">
        <v>39870</v>
      </c>
      <c r="CZ96" s="13"/>
      <c r="DA96" s="13"/>
      <c r="DB96" s="39">
        <v>40664</v>
      </c>
      <c r="DC96" s="40">
        <v>712900</v>
      </c>
      <c r="DD96" s="40">
        <v>213420</v>
      </c>
      <c r="DE96" s="2"/>
      <c r="DF96" s="39">
        <v>40664</v>
      </c>
      <c r="DG96" s="40">
        <v>89.8</v>
      </c>
      <c r="DH96" s="40">
        <v>187</v>
      </c>
      <c r="DI96" s="40">
        <v>89.8</v>
      </c>
      <c r="DJ96" s="40">
        <v>10.718010902111006</v>
      </c>
      <c r="DK96" s="2"/>
      <c r="DL96" s="99">
        <f t="shared" si="47"/>
        <v>499480</v>
      </c>
      <c r="DM96" s="100">
        <f t="shared" si="48"/>
        <v>5562.1380846325164</v>
      </c>
      <c r="DN96" s="101">
        <f t="shared" si="52"/>
        <v>9.3624102294622489</v>
      </c>
      <c r="DO96" s="101">
        <f t="shared" si="52"/>
        <v>-1.2243723144984009</v>
      </c>
      <c r="DQ96" s="9">
        <v>40664</v>
      </c>
      <c r="DR96" s="42">
        <v>53.465615212359673</v>
      </c>
      <c r="DS96" s="42">
        <v>52.129922422689944</v>
      </c>
      <c r="DT96" s="42"/>
      <c r="DU96" s="42"/>
      <c r="DV96" s="42">
        <v>26521.927620999999</v>
      </c>
      <c r="DW96" s="42">
        <v>45254.240152999999</v>
      </c>
      <c r="DX96" s="42">
        <v>-18732.312532</v>
      </c>
      <c r="DY96" s="42">
        <v>5309.1252130000003</v>
      </c>
      <c r="DZ96" s="42">
        <v>21212.802408</v>
      </c>
      <c r="EA96" s="42">
        <v>13144.02327</v>
      </c>
      <c r="EB96" s="42">
        <v>32110.216883000001</v>
      </c>
      <c r="EC96" s="42">
        <v>11835</v>
      </c>
      <c r="ED96" s="42">
        <v>7088</v>
      </c>
      <c r="EE96" s="42">
        <v>4747</v>
      </c>
      <c r="EF96" s="42"/>
      <c r="EG96" s="42"/>
    </row>
    <row r="97" spans="1:137" x14ac:dyDescent="0.3">
      <c r="A97" s="9">
        <v>40695</v>
      </c>
      <c r="B97" s="82">
        <f t="shared" si="29"/>
        <v>-1.4365522745411023</v>
      </c>
      <c r="C97" s="82">
        <f t="shared" si="30"/>
        <v>11.178247734138971</v>
      </c>
      <c r="D97" s="82">
        <f t="shared" si="31"/>
        <v>7.9281974569932885</v>
      </c>
      <c r="E97" s="93">
        <f t="shared" si="32"/>
        <v>9.4508301404853245</v>
      </c>
      <c r="F97" s="93">
        <f t="shared" si="33"/>
        <v>6.7424713105767129</v>
      </c>
      <c r="G97" s="93">
        <f t="shared" si="34"/>
        <v>14.833380189858653</v>
      </c>
      <c r="H97" s="93">
        <f t="shared" si="35"/>
        <v>15.564505544983268</v>
      </c>
      <c r="I97" s="4">
        <f t="shared" si="49"/>
        <v>20.591757988553663</v>
      </c>
      <c r="J97" s="4">
        <f t="shared" si="36"/>
        <v>5.4133453964985625</v>
      </c>
      <c r="K97" s="4">
        <f t="shared" si="37"/>
        <v>16.414567756606829</v>
      </c>
      <c r="L97" s="4"/>
      <c r="M97" s="4">
        <f t="shared" si="50"/>
        <v>-2.6930101721126753</v>
      </c>
      <c r="N97" s="4">
        <f t="shared" si="38"/>
        <v>28.397949059132639</v>
      </c>
      <c r="O97" s="4">
        <f t="shared" si="39"/>
        <v>42.588014765119418</v>
      </c>
      <c r="P97" s="4"/>
      <c r="Q97" s="4"/>
      <c r="T97" s="81">
        <f t="shared" si="40"/>
        <v>-1.4365522745411023</v>
      </c>
      <c r="U97" s="81">
        <f t="shared" si="41"/>
        <v>11.178247734138971</v>
      </c>
      <c r="V97" s="81">
        <f t="shared" si="42"/>
        <v>7.9281974569932885</v>
      </c>
      <c r="W97" s="81">
        <f t="shared" si="43"/>
        <v>9.1053668335855704</v>
      </c>
      <c r="Y97" s="108">
        <f t="shared" si="44"/>
        <v>11040</v>
      </c>
      <c r="Z97" s="108">
        <f t="shared" si="45"/>
        <v>7205</v>
      </c>
      <c r="AF97" s="9">
        <v>40695</v>
      </c>
      <c r="AG97" s="42"/>
      <c r="AH97" s="10">
        <v>171.4</v>
      </c>
      <c r="AI97" s="10">
        <v>340</v>
      </c>
      <c r="AJ97" s="10">
        <v>171.4</v>
      </c>
      <c r="AK97" s="10">
        <v>107.59238825191532</v>
      </c>
      <c r="AL97" s="10">
        <v>9.4508301404853245</v>
      </c>
      <c r="AO97" s="9">
        <v>40695</v>
      </c>
      <c r="AP97" s="10">
        <v>-1.4365522745411023</v>
      </c>
      <c r="AQ97" s="10">
        <v>11.178247734138971</v>
      </c>
      <c r="AR97" s="10">
        <v>7.9281974569932885</v>
      </c>
      <c r="AS97" s="10">
        <v>93.187745702832075</v>
      </c>
      <c r="AT97" s="10">
        <v>111.27097829173471</v>
      </c>
      <c r="AU97" s="10">
        <v>100.24944148063949</v>
      </c>
      <c r="AV97" s="42"/>
      <c r="AW97" s="42"/>
      <c r="AX97" s="42"/>
      <c r="AY97" s="10">
        <v>123.5</v>
      </c>
      <c r="AZ97" s="10">
        <v>184</v>
      </c>
      <c r="BA97" s="10">
        <v>144.30000000000001</v>
      </c>
      <c r="BB97" s="10">
        <v>195.7</v>
      </c>
      <c r="BC97" s="10">
        <v>123.5</v>
      </c>
      <c r="BD97" s="10">
        <v>369.1</v>
      </c>
      <c r="BE97" s="10">
        <v>184</v>
      </c>
      <c r="BF97" s="10">
        <v>261.89999999999998</v>
      </c>
      <c r="BG97" s="10">
        <v>144.30000000000001</v>
      </c>
      <c r="BJ97" s="9">
        <v>40695</v>
      </c>
      <c r="BK97" s="42"/>
      <c r="BL97" s="42"/>
      <c r="BM97" s="42"/>
      <c r="BN97" s="42"/>
      <c r="BO97" s="42"/>
      <c r="BP97" s="42"/>
      <c r="BQ97" s="42"/>
      <c r="BR97" s="42"/>
      <c r="BS97" s="42"/>
      <c r="BT97" s="42"/>
      <c r="BV97" s="9">
        <v>40695</v>
      </c>
      <c r="BW97" s="42">
        <v>6.7424713105767129</v>
      </c>
      <c r="BX97" s="42">
        <v>14.833380189858653</v>
      </c>
      <c r="BY97" s="42">
        <v>15.564505544983268</v>
      </c>
      <c r="BZ97" s="42">
        <v>233655</v>
      </c>
      <c r="CA97" s="42">
        <v>191975</v>
      </c>
      <c r="CB97" s="42">
        <v>986209</v>
      </c>
      <c r="CD97" s="9">
        <v>40695</v>
      </c>
      <c r="CE97" s="42">
        <v>43072940</v>
      </c>
      <c r="CF97" s="42">
        <v>20.591757988553663</v>
      </c>
      <c r="CH97" s="9">
        <v>40695</v>
      </c>
      <c r="CI97" s="42">
        <v>90.6</v>
      </c>
      <c r="CJ97" s="42">
        <v>189</v>
      </c>
      <c r="CK97" s="42">
        <v>90.6</v>
      </c>
      <c r="CL97" s="42">
        <v>10.420404698165548</v>
      </c>
      <c r="CM97" s="93">
        <f t="shared" si="46"/>
        <v>475418.76379690954</v>
      </c>
      <c r="CN97" s="4">
        <f t="shared" si="51"/>
        <v>9.2114798149776078</v>
      </c>
      <c r="CP97" s="9">
        <v>40695</v>
      </c>
      <c r="CQ97" s="42">
        <v>5.4133453964985625</v>
      </c>
      <c r="CR97" s="42">
        <v>405464</v>
      </c>
      <c r="CS97" s="9">
        <v>40695</v>
      </c>
      <c r="CT97" s="42">
        <v>16.414567756606829</v>
      </c>
      <c r="CU97" s="42">
        <v>67574</v>
      </c>
      <c r="CW97" s="14">
        <v>40695</v>
      </c>
      <c r="CX97" s="15">
        <v>1384750</v>
      </c>
      <c r="CY97" s="15">
        <v>49130</v>
      </c>
      <c r="CZ97" s="13"/>
      <c r="DA97" s="13"/>
      <c r="DB97" s="39">
        <v>40695</v>
      </c>
      <c r="DC97" s="40">
        <v>867560</v>
      </c>
      <c r="DD97" s="40">
        <v>137670</v>
      </c>
      <c r="DE97" s="2"/>
      <c r="DF97" s="39">
        <v>40695</v>
      </c>
      <c r="DG97" s="40">
        <v>90.6</v>
      </c>
      <c r="DH97" s="40">
        <v>189</v>
      </c>
      <c r="DI97" s="40">
        <v>90.6</v>
      </c>
      <c r="DJ97" s="40">
        <v>10.420404698165548</v>
      </c>
      <c r="DK97" s="2"/>
      <c r="DL97" s="99">
        <f t="shared" si="47"/>
        <v>729890</v>
      </c>
      <c r="DM97" s="100">
        <f t="shared" si="48"/>
        <v>8056.1810154525392</v>
      </c>
      <c r="DN97" s="101">
        <f t="shared" si="52"/>
        <v>-2.6930101721126753</v>
      </c>
      <c r="DO97" s="101">
        <f t="shared" si="52"/>
        <v>-11.875898214758196</v>
      </c>
      <c r="DQ97" s="9">
        <v>40695</v>
      </c>
      <c r="DR97" s="42">
        <v>28.397949059132639</v>
      </c>
      <c r="DS97" s="42">
        <v>42.588014765119418</v>
      </c>
      <c r="DT97" s="42"/>
      <c r="DU97" s="42"/>
      <c r="DV97" s="42">
        <v>26536.132529999999</v>
      </c>
      <c r="DW97" s="42">
        <v>40849.469998</v>
      </c>
      <c r="DX97" s="42">
        <v>-14313.337468</v>
      </c>
      <c r="DY97" s="42">
        <v>4946.2285609999999</v>
      </c>
      <c r="DZ97" s="42">
        <v>21589.903968999999</v>
      </c>
      <c r="EA97" s="42">
        <v>13276.994196</v>
      </c>
      <c r="EB97" s="42">
        <v>27572.475802000001</v>
      </c>
      <c r="EC97" s="42">
        <v>11040</v>
      </c>
      <c r="ED97" s="42">
        <v>7205</v>
      </c>
      <c r="EE97" s="42">
        <v>3835</v>
      </c>
      <c r="EF97" s="42"/>
      <c r="EG97" s="42"/>
    </row>
    <row r="98" spans="1:137" x14ac:dyDescent="0.3">
      <c r="A98" s="9">
        <v>40725</v>
      </c>
      <c r="B98" s="82">
        <f t="shared" si="29"/>
        <v>0.64882400648822691</v>
      </c>
      <c r="C98" s="82">
        <f t="shared" si="30"/>
        <v>3.079604880883215</v>
      </c>
      <c r="D98" s="82">
        <f t="shared" si="31"/>
        <v>13.085501858736059</v>
      </c>
      <c r="E98" s="93">
        <f t="shared" si="32"/>
        <v>3.6577805331679922</v>
      </c>
      <c r="F98" s="93">
        <f t="shared" si="33"/>
        <v>-1.5664338031506391</v>
      </c>
      <c r="G98" s="93">
        <f t="shared" si="34"/>
        <v>24.334379723287991</v>
      </c>
      <c r="H98" s="93">
        <f t="shared" si="35"/>
        <v>13.206956964398071</v>
      </c>
      <c r="I98" s="4">
        <f t="shared" si="49"/>
        <v>18.762110706207658</v>
      </c>
      <c r="J98" s="4">
        <f t="shared" si="36"/>
        <v>1.8917326419763667</v>
      </c>
      <c r="K98" s="4">
        <f t="shared" si="37"/>
        <v>24.357596143842979</v>
      </c>
      <c r="L98" s="4"/>
      <c r="M98" s="4">
        <f t="shared" si="50"/>
        <v>48.487320801212142</v>
      </c>
      <c r="N98" s="4">
        <f t="shared" si="38"/>
        <v>55.867380465363183</v>
      </c>
      <c r="O98" s="4">
        <f t="shared" si="39"/>
        <v>38.544046740973172</v>
      </c>
      <c r="P98" s="4"/>
      <c r="Q98" s="4"/>
      <c r="T98" s="81">
        <f t="shared" si="40"/>
        <v>0.64882400648822691</v>
      </c>
      <c r="U98" s="81">
        <f t="shared" si="41"/>
        <v>3.079604880883215</v>
      </c>
      <c r="V98" s="81">
        <f t="shared" si="42"/>
        <v>13.085501858736059</v>
      </c>
      <c r="W98" s="81">
        <f t="shared" si="43"/>
        <v>3.5301423218112853</v>
      </c>
      <c r="Y98" s="108">
        <f t="shared" si="44"/>
        <v>10400</v>
      </c>
      <c r="Z98" s="108">
        <f t="shared" si="45"/>
        <v>5894</v>
      </c>
      <c r="AF98" s="9">
        <v>40725</v>
      </c>
      <c r="AG98" s="42"/>
      <c r="AH98" s="10">
        <v>167.2</v>
      </c>
      <c r="AI98" s="10"/>
      <c r="AJ98" s="10">
        <v>167.2</v>
      </c>
      <c r="AK98" s="10">
        <v>104.95593533092321</v>
      </c>
      <c r="AL98" s="10">
        <v>3.6577805331679922</v>
      </c>
      <c r="AO98" s="9">
        <v>40725</v>
      </c>
      <c r="AP98" s="10">
        <v>0.64882400648822691</v>
      </c>
      <c r="AQ98" s="10">
        <v>3.079604880883215</v>
      </c>
      <c r="AR98" s="10">
        <v>13.085501858736059</v>
      </c>
      <c r="AS98" s="10">
        <v>93.640479690052302</v>
      </c>
      <c r="AT98" s="10">
        <v>107.2797366790964</v>
      </c>
      <c r="AU98" s="10">
        <v>105.66833020932269</v>
      </c>
      <c r="AV98" s="42"/>
      <c r="AW98" s="42"/>
      <c r="AX98" s="42"/>
      <c r="AY98" s="10">
        <v>124.1</v>
      </c>
      <c r="AZ98" s="10">
        <v>177.4</v>
      </c>
      <c r="BA98" s="10">
        <v>152.1</v>
      </c>
      <c r="BB98" s="10"/>
      <c r="BC98" s="10">
        <v>124.1</v>
      </c>
      <c r="BD98" s="10"/>
      <c r="BE98" s="10">
        <v>177.4</v>
      </c>
      <c r="BF98" s="10"/>
      <c r="BG98" s="10">
        <v>152.1</v>
      </c>
      <c r="BJ98" s="9">
        <v>40725</v>
      </c>
      <c r="BK98" s="42"/>
      <c r="BL98" s="42"/>
      <c r="BM98" s="42"/>
      <c r="BN98" s="42"/>
      <c r="BO98" s="42"/>
      <c r="BP98" s="42"/>
      <c r="BQ98" s="42"/>
      <c r="BR98" s="42"/>
      <c r="BS98" s="42"/>
      <c r="BT98" s="42"/>
      <c r="BV98" s="9">
        <v>40725</v>
      </c>
      <c r="BW98" s="42">
        <v>-1.5664338031506391</v>
      </c>
      <c r="BX98" s="42">
        <v>24.334379723287991</v>
      </c>
      <c r="BY98" s="42">
        <v>13.206956964398071</v>
      </c>
      <c r="BZ98" s="42">
        <v>232631</v>
      </c>
      <c r="CA98" s="42">
        <v>213880</v>
      </c>
      <c r="CB98" s="42">
        <v>951809</v>
      </c>
      <c r="CD98" s="9">
        <v>40725</v>
      </c>
      <c r="CE98" s="42">
        <v>43233850</v>
      </c>
      <c r="CF98" s="42">
        <v>18.762110706207658</v>
      </c>
      <c r="CH98" s="9">
        <v>40725</v>
      </c>
      <c r="CI98" s="42">
        <v>91.8</v>
      </c>
      <c r="CJ98" s="42">
        <v>193</v>
      </c>
      <c r="CK98" s="42">
        <v>91.8</v>
      </c>
      <c r="CL98" s="42">
        <v>9.3687035447043385</v>
      </c>
      <c r="CM98" s="93">
        <f t="shared" si="46"/>
        <v>470956.97167755995</v>
      </c>
      <c r="CN98" s="4">
        <f t="shared" si="51"/>
        <v>8.5887524100199073</v>
      </c>
      <c r="CP98" s="9">
        <v>40725</v>
      </c>
      <c r="CQ98" s="42">
        <v>1.8917326419763667</v>
      </c>
      <c r="CR98" s="42">
        <v>475544</v>
      </c>
      <c r="CS98" s="9">
        <v>40725</v>
      </c>
      <c r="CT98" s="42">
        <v>24.357596143842979</v>
      </c>
      <c r="CU98" s="42">
        <v>71722</v>
      </c>
      <c r="CW98" s="14">
        <v>40725</v>
      </c>
      <c r="CX98" s="15">
        <v>574650</v>
      </c>
      <c r="CY98" s="15">
        <v>56860</v>
      </c>
      <c r="CZ98" s="13"/>
      <c r="DA98" s="13"/>
      <c r="DB98" s="39">
        <v>40725</v>
      </c>
      <c r="DC98" s="40">
        <v>1065340</v>
      </c>
      <c r="DD98" s="40">
        <v>173540</v>
      </c>
      <c r="DE98" s="2"/>
      <c r="DF98" s="39">
        <v>40725</v>
      </c>
      <c r="DG98" s="40">
        <v>91.8</v>
      </c>
      <c r="DH98" s="40">
        <v>193</v>
      </c>
      <c r="DI98" s="40">
        <v>91.8</v>
      </c>
      <c r="DJ98" s="40">
        <v>9.3687035447043385</v>
      </c>
      <c r="DK98" s="2"/>
      <c r="DL98" s="99">
        <f t="shared" si="47"/>
        <v>891800</v>
      </c>
      <c r="DM98" s="100">
        <f t="shared" si="48"/>
        <v>9714.5969498910672</v>
      </c>
      <c r="DN98" s="101">
        <f t="shared" si="52"/>
        <v>48.487320801212142</v>
      </c>
      <c r="DO98" s="101">
        <f t="shared" si="52"/>
        <v>35.767651977805627</v>
      </c>
      <c r="DQ98" s="9">
        <v>40725</v>
      </c>
      <c r="DR98" s="42">
        <v>55.867380465363183</v>
      </c>
      <c r="DS98" s="42">
        <v>38.544046740973172</v>
      </c>
      <c r="DT98" s="42"/>
      <c r="DU98" s="42"/>
      <c r="DV98" s="42">
        <v>26426.535021</v>
      </c>
      <c r="DW98" s="42">
        <v>41105.880124000003</v>
      </c>
      <c r="DX98" s="42">
        <v>-14679.345103</v>
      </c>
      <c r="DY98" s="42">
        <v>4665.5271750000002</v>
      </c>
      <c r="DZ98" s="42">
        <v>21761.007846</v>
      </c>
      <c r="EA98" s="42">
        <v>12943.014146</v>
      </c>
      <c r="EB98" s="42">
        <v>28162.865978000002</v>
      </c>
      <c r="EC98" s="42">
        <v>10400</v>
      </c>
      <c r="ED98" s="42">
        <v>5894</v>
      </c>
      <c r="EE98" s="42">
        <v>4506</v>
      </c>
      <c r="EF98" s="42"/>
      <c r="EG98" s="42"/>
    </row>
    <row r="99" spans="1:137" x14ac:dyDescent="0.3">
      <c r="A99" s="9">
        <v>40756</v>
      </c>
      <c r="B99" s="82">
        <f t="shared" si="29"/>
        <v>-5.5053410024650749</v>
      </c>
      <c r="C99" s="82">
        <f t="shared" si="30"/>
        <v>3.9346246973365679</v>
      </c>
      <c r="D99" s="82">
        <f t="shared" si="31"/>
        <v>9.5307917888563196</v>
      </c>
      <c r="E99" s="5">
        <f t="shared" si="32"/>
        <v>3.3952594490711099</v>
      </c>
      <c r="F99" s="5">
        <f t="shared" si="33"/>
        <v>0.3647967027031519</v>
      </c>
      <c r="G99" s="5">
        <f t="shared" si="34"/>
        <v>26.325963375158707</v>
      </c>
      <c r="H99" s="5">
        <f t="shared" si="35"/>
        <v>17.901622637904172</v>
      </c>
      <c r="I99" s="4">
        <f t="shared" si="49"/>
        <v>20.528457642992713</v>
      </c>
      <c r="J99" s="4">
        <f t="shared" si="36"/>
        <v>1.4963060167277396</v>
      </c>
      <c r="K99" s="4">
        <f t="shared" si="37"/>
        <v>21.049937727125382</v>
      </c>
      <c r="L99" s="4"/>
      <c r="M99" s="4">
        <f t="shared" si="50"/>
        <v>-28.594951332545449</v>
      </c>
      <c r="N99" s="4">
        <f t="shared" si="38"/>
        <v>39.53686545655308</v>
      </c>
      <c r="O99" s="4">
        <f t="shared" si="39"/>
        <v>47.503063118597296</v>
      </c>
      <c r="P99" s="4"/>
      <c r="Q99" s="4"/>
      <c r="T99" s="81">
        <f t="shared" si="40"/>
        <v>-5.5053410024650749</v>
      </c>
      <c r="U99" s="81">
        <f t="shared" si="41"/>
        <v>3.9346246973365679</v>
      </c>
      <c r="V99" s="81">
        <f t="shared" si="42"/>
        <v>9.5307917888563196</v>
      </c>
      <c r="W99" s="81">
        <f t="shared" si="43"/>
        <v>3.0252400129299399</v>
      </c>
      <c r="Y99" s="108">
        <f t="shared" si="44"/>
        <v>11897</v>
      </c>
      <c r="Z99" s="108">
        <f t="shared" si="45"/>
        <v>6860</v>
      </c>
      <c r="AF99" s="9">
        <v>40756</v>
      </c>
      <c r="AG99" s="42"/>
      <c r="AH99" s="10">
        <v>161.4</v>
      </c>
      <c r="AI99" s="10"/>
      <c r="AJ99" s="10">
        <v>161.4</v>
      </c>
      <c r="AK99" s="10">
        <v>101.31511939241034</v>
      </c>
      <c r="AL99" s="10">
        <v>3.3952594490711099</v>
      </c>
      <c r="AO99" s="9">
        <v>40756</v>
      </c>
      <c r="AP99" s="10">
        <v>-5.5053410024650749</v>
      </c>
      <c r="AQ99" s="10">
        <v>3.9346246973365679</v>
      </c>
      <c r="AR99" s="10">
        <v>9.5307917888563196</v>
      </c>
      <c r="AS99" s="10">
        <v>86.774014217212056</v>
      </c>
      <c r="AT99" s="10">
        <v>103.83275528636331</v>
      </c>
      <c r="AU99" s="10">
        <v>103.79256103400928</v>
      </c>
      <c r="AV99" s="42"/>
      <c r="AW99" s="42"/>
      <c r="AX99" s="42"/>
      <c r="AY99" s="10">
        <v>115</v>
      </c>
      <c r="AZ99" s="10">
        <v>171.7</v>
      </c>
      <c r="BA99" s="10">
        <v>149.4</v>
      </c>
      <c r="BB99" s="10"/>
      <c r="BC99" s="10">
        <v>115</v>
      </c>
      <c r="BD99" s="10"/>
      <c r="BE99" s="10">
        <v>171.7</v>
      </c>
      <c r="BF99" s="10"/>
      <c r="BG99" s="10">
        <v>149.4</v>
      </c>
      <c r="BJ99" s="9">
        <v>40756</v>
      </c>
      <c r="BK99" s="42"/>
      <c r="BL99" s="42"/>
      <c r="BM99" s="42"/>
      <c r="BN99" s="42"/>
      <c r="BO99" s="42"/>
      <c r="BP99" s="42"/>
      <c r="BQ99" s="42"/>
      <c r="BR99" s="42"/>
      <c r="BS99" s="42"/>
      <c r="BT99" s="42"/>
      <c r="BV99" s="9">
        <v>40756</v>
      </c>
      <c r="BW99" s="42">
        <v>0.3647967027031519</v>
      </c>
      <c r="BX99" s="42">
        <v>26.325963375158707</v>
      </c>
      <c r="BY99" s="42">
        <v>17.901622637904172</v>
      </c>
      <c r="BZ99" s="42">
        <v>241560</v>
      </c>
      <c r="CA99" s="42">
        <v>220886</v>
      </c>
      <c r="CB99" s="42">
        <v>999590</v>
      </c>
      <c r="CD99" s="9">
        <v>40756</v>
      </c>
      <c r="CE99" s="42">
        <v>43626360</v>
      </c>
      <c r="CF99" s="42">
        <v>20.528457642992713</v>
      </c>
      <c r="CH99" s="9">
        <v>40756</v>
      </c>
      <c r="CI99" s="42">
        <v>92.7</v>
      </c>
      <c r="CJ99" s="42">
        <v>194</v>
      </c>
      <c r="CK99" s="42">
        <v>92.7</v>
      </c>
      <c r="CL99" s="42">
        <v>10.440945736319092</v>
      </c>
      <c r="CM99" s="93">
        <f t="shared" si="46"/>
        <v>470618.77022653719</v>
      </c>
      <c r="CN99" s="4">
        <f t="shared" si="51"/>
        <v>9.1338514347367514</v>
      </c>
      <c r="CP99" s="9">
        <v>40756</v>
      </c>
      <c r="CQ99" s="42">
        <v>1.4963060167277396</v>
      </c>
      <c r="CR99" s="42">
        <v>428490</v>
      </c>
      <c r="CS99" s="9">
        <v>40756</v>
      </c>
      <c r="CT99" s="42">
        <v>21.049937727125382</v>
      </c>
      <c r="CU99" s="42">
        <v>70951</v>
      </c>
      <c r="CW99" s="14">
        <v>40756</v>
      </c>
      <c r="CX99" s="15">
        <v>609070</v>
      </c>
      <c r="CY99" s="15">
        <v>60650</v>
      </c>
      <c r="CZ99" s="13"/>
      <c r="DA99" s="13"/>
      <c r="DB99" s="39">
        <v>40756</v>
      </c>
      <c r="DC99" s="40">
        <v>864750</v>
      </c>
      <c r="DD99" s="40">
        <v>327020</v>
      </c>
      <c r="DE99" s="2"/>
      <c r="DF99" s="39">
        <v>40756</v>
      </c>
      <c r="DG99" s="40">
        <v>92.7</v>
      </c>
      <c r="DH99" s="40">
        <v>194</v>
      </c>
      <c r="DI99" s="40">
        <v>92.7</v>
      </c>
      <c r="DJ99" s="40">
        <v>10.440945736319092</v>
      </c>
      <c r="DK99" s="2"/>
      <c r="DL99" s="99">
        <f t="shared" si="47"/>
        <v>537730</v>
      </c>
      <c r="DM99" s="100">
        <f t="shared" si="48"/>
        <v>5800.7551240560952</v>
      </c>
      <c r="DN99" s="101">
        <f t="shared" si="52"/>
        <v>-28.594951332545449</v>
      </c>
      <c r="DO99" s="101">
        <f t="shared" si="52"/>
        <v>-35.345493293822251</v>
      </c>
      <c r="DQ99" s="9">
        <v>40756</v>
      </c>
      <c r="DR99" s="42">
        <v>39.53686545655308</v>
      </c>
      <c r="DS99" s="42">
        <v>47.503063118597296</v>
      </c>
      <c r="DT99" s="42"/>
      <c r="DU99" s="42"/>
      <c r="DV99" s="42">
        <v>24768.351766</v>
      </c>
      <c r="DW99" s="42">
        <v>39984.687840999999</v>
      </c>
      <c r="DX99" s="42">
        <v>-15216.336074999999</v>
      </c>
      <c r="DY99" s="42">
        <v>4387.2519480000001</v>
      </c>
      <c r="DZ99" s="42">
        <v>20381.099817999999</v>
      </c>
      <c r="EA99" s="42">
        <v>12505.719897000001</v>
      </c>
      <c r="EB99" s="42">
        <v>27478.967944</v>
      </c>
      <c r="EC99" s="42">
        <v>11897</v>
      </c>
      <c r="ED99" s="42">
        <v>6860</v>
      </c>
      <c r="EE99" s="42">
        <v>5037</v>
      </c>
      <c r="EF99" s="42"/>
      <c r="EG99" s="42"/>
    </row>
    <row r="100" spans="1:137" x14ac:dyDescent="0.3">
      <c r="A100" s="9">
        <v>40787</v>
      </c>
      <c r="B100" s="82">
        <f t="shared" si="29"/>
        <v>-7.561597281223456</v>
      </c>
      <c r="C100" s="82">
        <f t="shared" si="30"/>
        <v>3.079604880883215</v>
      </c>
      <c r="D100" s="82">
        <f t="shared" si="31"/>
        <v>9.0015128593040892</v>
      </c>
      <c r="E100" s="5">
        <f t="shared" si="32"/>
        <v>2.4953212726138494</v>
      </c>
      <c r="F100" s="5">
        <f t="shared" si="33"/>
        <v>3.1330506440515244</v>
      </c>
      <c r="G100" s="5">
        <f t="shared" si="34"/>
        <v>52.384639796889878</v>
      </c>
      <c r="H100" s="5">
        <f t="shared" si="35"/>
        <v>22.762396514258533</v>
      </c>
      <c r="I100" s="4">
        <f t="shared" si="49"/>
        <v>19.486493998640832</v>
      </c>
      <c r="J100" s="4">
        <f t="shared" si="36"/>
        <v>12.886504552202283</v>
      </c>
      <c r="K100" s="4">
        <f t="shared" si="37"/>
        <v>22.005295514030067</v>
      </c>
      <c r="L100" s="4"/>
      <c r="M100" s="4">
        <f t="shared" si="50"/>
        <v>33.396046016716532</v>
      </c>
      <c r="N100" s="4">
        <f t="shared" si="38"/>
        <v>39.912122343843826</v>
      </c>
      <c r="O100" s="4">
        <f t="shared" si="39"/>
        <v>34.712453865911272</v>
      </c>
      <c r="P100" s="4"/>
      <c r="Q100" s="4"/>
      <c r="T100" s="81">
        <f t="shared" si="40"/>
        <v>-7.561597281223456</v>
      </c>
      <c r="U100" s="81">
        <f t="shared" si="41"/>
        <v>3.079604880883215</v>
      </c>
      <c r="V100" s="81">
        <f t="shared" si="42"/>
        <v>9.0015128593040892</v>
      </c>
      <c r="W100" s="81">
        <f t="shared" si="43"/>
        <v>2.023613189653334</v>
      </c>
      <c r="Y100" s="108">
        <f t="shared" si="44"/>
        <v>11228</v>
      </c>
      <c r="Z100" s="108">
        <f t="shared" si="45"/>
        <v>6799</v>
      </c>
      <c r="AF100" s="9">
        <v>40787</v>
      </c>
      <c r="AG100" s="42"/>
      <c r="AH100" s="10">
        <v>164.3</v>
      </c>
      <c r="AI100" s="10"/>
      <c r="AJ100" s="10">
        <v>164.3</v>
      </c>
      <c r="AK100" s="10">
        <v>103.13552736166679</v>
      </c>
      <c r="AL100" s="10">
        <v>2.4953212726138494</v>
      </c>
      <c r="AO100" s="9">
        <v>40787</v>
      </c>
      <c r="AP100" s="10">
        <v>-7.561597281223456</v>
      </c>
      <c r="AQ100" s="10">
        <v>3.079604880883215</v>
      </c>
      <c r="AR100" s="10">
        <v>9.0015128593040892</v>
      </c>
      <c r="AS100" s="10">
        <v>82.095763015936271</v>
      </c>
      <c r="AT100" s="10">
        <v>107.2797366790964</v>
      </c>
      <c r="AU100" s="10">
        <v>100.11049561580144</v>
      </c>
      <c r="AV100" s="42"/>
      <c r="AW100" s="42"/>
      <c r="AX100" s="42"/>
      <c r="AY100" s="10">
        <v>108.8</v>
      </c>
      <c r="AZ100" s="10">
        <v>177.4</v>
      </c>
      <c r="BA100" s="10">
        <v>144.1</v>
      </c>
      <c r="BB100" s="10"/>
      <c r="BC100" s="10">
        <v>108.8</v>
      </c>
      <c r="BD100" s="10"/>
      <c r="BE100" s="10">
        <v>177.4</v>
      </c>
      <c r="BF100" s="10"/>
      <c r="BG100" s="10">
        <v>144.1</v>
      </c>
      <c r="BJ100" s="9">
        <v>40787</v>
      </c>
      <c r="BK100" s="42"/>
      <c r="BL100" s="42"/>
      <c r="BM100" s="42"/>
      <c r="BN100" s="42"/>
      <c r="BO100" s="42"/>
      <c r="BP100" s="42"/>
      <c r="BQ100" s="42"/>
      <c r="BR100" s="42"/>
      <c r="BS100" s="42"/>
      <c r="BT100" s="42"/>
      <c r="BV100" s="9">
        <v>40787</v>
      </c>
      <c r="BW100" s="42">
        <v>3.1330506440515244</v>
      </c>
      <c r="BX100" s="42">
        <v>52.384639796889878</v>
      </c>
      <c r="BY100" s="42">
        <v>22.762396514258533</v>
      </c>
      <c r="BZ100" s="42">
        <v>257812</v>
      </c>
      <c r="CA100" s="42">
        <v>240082</v>
      </c>
      <c r="CB100" s="42">
        <v>1099379</v>
      </c>
      <c r="CD100" s="9">
        <v>40787</v>
      </c>
      <c r="CE100" s="42">
        <v>44149220</v>
      </c>
      <c r="CF100" s="42">
        <v>19.486493998640832</v>
      </c>
      <c r="CH100" s="9">
        <v>40787</v>
      </c>
      <c r="CI100" s="42">
        <v>93.8</v>
      </c>
      <c r="CJ100" s="42">
        <v>197</v>
      </c>
      <c r="CK100" s="42">
        <v>93.8</v>
      </c>
      <c r="CL100" s="42">
        <v>11.127154115931001</v>
      </c>
      <c r="CM100" s="93">
        <f t="shared" si="46"/>
        <v>470673.98720682302</v>
      </c>
      <c r="CN100" s="4">
        <f t="shared" si="51"/>
        <v>7.5223197689280541</v>
      </c>
      <c r="CP100" s="9">
        <v>40787</v>
      </c>
      <c r="CQ100" s="42">
        <v>12.886504552202283</v>
      </c>
      <c r="CR100" s="42">
        <v>417478</v>
      </c>
      <c r="CS100" s="9">
        <v>40787</v>
      </c>
      <c r="CT100" s="42">
        <v>22.005295514030067</v>
      </c>
      <c r="CU100" s="42">
        <v>80177</v>
      </c>
      <c r="CW100" s="14">
        <v>40787</v>
      </c>
      <c r="CX100" s="15">
        <v>807150</v>
      </c>
      <c r="CY100" s="15">
        <v>75500</v>
      </c>
      <c r="CZ100" s="13"/>
      <c r="DA100" s="13"/>
      <c r="DB100" s="39">
        <v>40787</v>
      </c>
      <c r="DC100" s="40">
        <v>1087580</v>
      </c>
      <c r="DD100" s="40">
        <v>222560</v>
      </c>
      <c r="DE100" s="2"/>
      <c r="DF100" s="39">
        <v>40787</v>
      </c>
      <c r="DG100" s="40">
        <v>93.8</v>
      </c>
      <c r="DH100" s="40">
        <v>197</v>
      </c>
      <c r="DI100" s="40">
        <v>93.8</v>
      </c>
      <c r="DJ100" s="40">
        <v>11.127154115931001</v>
      </c>
      <c r="DK100" s="2"/>
      <c r="DL100" s="99">
        <f t="shared" si="47"/>
        <v>865020</v>
      </c>
      <c r="DM100" s="100">
        <f t="shared" si="48"/>
        <v>9221.9616204690828</v>
      </c>
      <c r="DN100" s="101">
        <f t="shared" si="52"/>
        <v>33.396046016716532</v>
      </c>
      <c r="DO100" s="101">
        <f t="shared" si="52"/>
        <v>20.03910932295987</v>
      </c>
      <c r="DQ100" s="9">
        <v>40787</v>
      </c>
      <c r="DR100" s="42">
        <v>39.912122343843826</v>
      </c>
      <c r="DS100" s="42">
        <v>34.712453865911272</v>
      </c>
      <c r="DT100" s="42"/>
      <c r="DU100" s="42"/>
      <c r="DV100" s="42">
        <v>26561.19713</v>
      </c>
      <c r="DW100" s="42">
        <v>39756.069960000001</v>
      </c>
      <c r="DX100" s="42">
        <v>-13194.87283</v>
      </c>
      <c r="DY100" s="42">
        <v>4868.9248939999998</v>
      </c>
      <c r="DZ100" s="42">
        <v>21692.272236000001</v>
      </c>
      <c r="EA100" s="42">
        <v>10779.561890999999</v>
      </c>
      <c r="EB100" s="42">
        <v>28976.508069</v>
      </c>
      <c r="EC100" s="42">
        <v>11228</v>
      </c>
      <c r="ED100" s="42">
        <v>6799</v>
      </c>
      <c r="EE100" s="42">
        <v>4429</v>
      </c>
      <c r="EF100" s="42"/>
      <c r="EG100" s="42"/>
    </row>
    <row r="101" spans="1:137" x14ac:dyDescent="0.3">
      <c r="A101" s="9">
        <v>40817</v>
      </c>
      <c r="B101" s="82">
        <f t="shared" si="29"/>
        <v>-5.9094397544129027</v>
      </c>
      <c r="C101" s="82">
        <f t="shared" si="30"/>
        <v>-5.9523809523809499</v>
      </c>
      <c r="D101" s="82">
        <f t="shared" si="31"/>
        <v>5.5517002081887616</v>
      </c>
      <c r="E101" s="5">
        <f t="shared" si="32"/>
        <v>-4.9819927971188394</v>
      </c>
      <c r="F101" s="5">
        <f t="shared" si="33"/>
        <v>-16.219340764013182</v>
      </c>
      <c r="G101" s="5">
        <f t="shared" si="34"/>
        <v>14.107112159902483</v>
      </c>
      <c r="H101" s="5">
        <f t="shared" si="35"/>
        <v>2.291710117291859</v>
      </c>
      <c r="I101" s="4">
        <f t="shared" si="49"/>
        <v>19.416600275126189</v>
      </c>
      <c r="J101" s="4">
        <f t="shared" si="36"/>
        <v>10.362596210162634</v>
      </c>
      <c r="K101" s="4">
        <f t="shared" si="37"/>
        <v>14.935417161067226</v>
      </c>
      <c r="L101" s="4"/>
      <c r="M101" s="4">
        <f t="shared" si="50"/>
        <v>-5.8555937582650097</v>
      </c>
      <c r="N101" s="4">
        <f t="shared" si="38"/>
        <v>23.852359245943568</v>
      </c>
      <c r="O101" s="4">
        <f t="shared" si="39"/>
        <v>26.841973011271737</v>
      </c>
      <c r="P101" s="4"/>
      <c r="Q101" s="4"/>
      <c r="T101" s="81">
        <f t="shared" si="40"/>
        <v>-5.9094397544129027</v>
      </c>
      <c r="U101" s="81">
        <f t="shared" si="41"/>
        <v>-5.9523809523809499</v>
      </c>
      <c r="V101" s="81">
        <f t="shared" si="42"/>
        <v>5.5517002081887616</v>
      </c>
      <c r="W101" s="81">
        <f t="shared" si="43"/>
        <v>-5.0265384684835679</v>
      </c>
      <c r="Y101" s="108">
        <f t="shared" si="44"/>
        <v>11455</v>
      </c>
      <c r="Z101" s="108">
        <f t="shared" si="45"/>
        <v>6820</v>
      </c>
      <c r="AF101" s="9">
        <v>40817</v>
      </c>
      <c r="AG101" s="42"/>
      <c r="AH101" s="10">
        <v>158.30000000000001</v>
      </c>
      <c r="AI101" s="10"/>
      <c r="AJ101" s="10">
        <v>158.30000000000001</v>
      </c>
      <c r="AK101" s="10">
        <v>99.369166045963794</v>
      </c>
      <c r="AL101" s="10">
        <v>-4.9819927971188394</v>
      </c>
      <c r="AO101" s="9">
        <v>40817</v>
      </c>
      <c r="AP101" s="10">
        <v>-5.9094397544129027</v>
      </c>
      <c r="AQ101" s="10">
        <v>-5.9523809523809499</v>
      </c>
      <c r="AR101" s="10">
        <v>5.5517002081887616</v>
      </c>
      <c r="AS101" s="10">
        <v>92.508644722001719</v>
      </c>
      <c r="AT101" s="10">
        <v>100.32530053586299</v>
      </c>
      <c r="AU101" s="10">
        <v>105.66833020932269</v>
      </c>
      <c r="AV101" s="42"/>
      <c r="AW101" s="42"/>
      <c r="AX101" s="42"/>
      <c r="AY101" s="10">
        <v>122.6</v>
      </c>
      <c r="AZ101" s="10">
        <v>165.9</v>
      </c>
      <c r="BA101" s="10">
        <v>152.1</v>
      </c>
      <c r="BB101" s="10"/>
      <c r="BC101" s="10">
        <v>122.6</v>
      </c>
      <c r="BD101" s="10"/>
      <c r="BE101" s="10">
        <v>165.9</v>
      </c>
      <c r="BF101" s="10"/>
      <c r="BG101" s="10">
        <v>152.1</v>
      </c>
      <c r="BJ101" s="9">
        <v>40817</v>
      </c>
      <c r="BK101" s="42"/>
      <c r="BL101" s="42"/>
      <c r="BM101" s="42"/>
      <c r="BN101" s="42"/>
      <c r="BO101" s="42"/>
      <c r="BP101" s="42"/>
      <c r="BQ101" s="42"/>
      <c r="BR101" s="42"/>
      <c r="BS101" s="42"/>
      <c r="BT101" s="42"/>
      <c r="BV101" s="9">
        <v>40817</v>
      </c>
      <c r="BW101" s="42">
        <v>-16.219340764013182</v>
      </c>
      <c r="BX101" s="42">
        <v>14.107112159902483</v>
      </c>
      <c r="BY101" s="42">
        <v>2.291710117291859</v>
      </c>
      <c r="BZ101" s="42">
        <v>218133</v>
      </c>
      <c r="CA101" s="42">
        <v>219048</v>
      </c>
      <c r="CB101" s="42">
        <v>1029965</v>
      </c>
      <c r="CD101" s="9">
        <v>40817</v>
      </c>
      <c r="CE101" s="42">
        <v>44801920</v>
      </c>
      <c r="CF101" s="42">
        <v>19.416600275126189</v>
      </c>
      <c r="CH101" s="9">
        <v>40817</v>
      </c>
      <c r="CI101" s="42">
        <v>94.8</v>
      </c>
      <c r="CJ101" s="42">
        <v>198</v>
      </c>
      <c r="CK101" s="42">
        <v>94.8</v>
      </c>
      <c r="CL101" s="42">
        <v>11.070863340601047</v>
      </c>
      <c r="CM101" s="93">
        <f t="shared" si="46"/>
        <v>472594.09282700421</v>
      </c>
      <c r="CN101" s="4">
        <f t="shared" si="51"/>
        <v>7.5138849951429387</v>
      </c>
      <c r="CP101" s="9">
        <v>40817</v>
      </c>
      <c r="CQ101" s="42">
        <v>10.362596210162634</v>
      </c>
      <c r="CR101" s="42">
        <v>559641</v>
      </c>
      <c r="CS101" s="9">
        <v>40817</v>
      </c>
      <c r="CT101" s="42">
        <v>14.935417161067226</v>
      </c>
      <c r="CU101" s="42">
        <v>67805</v>
      </c>
      <c r="CW101" s="14">
        <v>40817</v>
      </c>
      <c r="CX101" s="15">
        <v>1169170</v>
      </c>
      <c r="CY101" s="15">
        <v>101040</v>
      </c>
      <c r="CZ101" s="13"/>
      <c r="DA101" s="13"/>
      <c r="DB101" s="39">
        <v>40817</v>
      </c>
      <c r="DC101" s="40">
        <v>754160</v>
      </c>
      <c r="DD101" s="40">
        <v>220220</v>
      </c>
      <c r="DE101" s="2"/>
      <c r="DF101" s="39">
        <v>40817</v>
      </c>
      <c r="DG101" s="40">
        <v>94.8</v>
      </c>
      <c r="DH101" s="40">
        <v>198</v>
      </c>
      <c r="DI101" s="40">
        <v>94.8</v>
      </c>
      <c r="DJ101" s="40">
        <v>11.070863340601047</v>
      </c>
      <c r="DK101" s="2"/>
      <c r="DL101" s="99">
        <f t="shared" si="47"/>
        <v>533940</v>
      </c>
      <c r="DM101" s="100">
        <f t="shared" si="48"/>
        <v>5632.2784810126586</v>
      </c>
      <c r="DN101" s="101">
        <f t="shared" si="52"/>
        <v>-5.8555937582650097</v>
      </c>
      <c r="DO101" s="101">
        <f t="shared" si="52"/>
        <v>-15.239331531043144</v>
      </c>
      <c r="DQ101" s="9">
        <v>40817</v>
      </c>
      <c r="DR101" s="42">
        <v>23.852359245943568</v>
      </c>
      <c r="DS101" s="42">
        <v>26.841973011271737</v>
      </c>
      <c r="DT101" s="42"/>
      <c r="DU101" s="42"/>
      <c r="DV101" s="42">
        <v>23632.020962999999</v>
      </c>
      <c r="DW101" s="42">
        <v>41175.060752999998</v>
      </c>
      <c r="DX101" s="42">
        <v>-17543.039789999999</v>
      </c>
      <c r="DY101" s="42">
        <v>4282.8190279999999</v>
      </c>
      <c r="DZ101" s="42">
        <v>19349.201935000001</v>
      </c>
      <c r="EA101" s="42">
        <v>11234.342425000001</v>
      </c>
      <c r="EB101" s="42">
        <v>29940.718327999999</v>
      </c>
      <c r="EC101" s="42">
        <v>11455</v>
      </c>
      <c r="ED101" s="42">
        <v>6820</v>
      </c>
      <c r="EE101" s="42">
        <v>4635</v>
      </c>
      <c r="EF101" s="42"/>
      <c r="EG101" s="42"/>
    </row>
    <row r="102" spans="1:137" x14ac:dyDescent="0.3">
      <c r="A102" s="9">
        <v>40848</v>
      </c>
      <c r="B102" s="82">
        <f t="shared" si="29"/>
        <v>-3.5205992509363284</v>
      </c>
      <c r="C102" s="82">
        <f t="shared" si="30"/>
        <v>6.5947242206235002</v>
      </c>
      <c r="D102" s="82">
        <f t="shared" si="31"/>
        <v>14.645669291338573</v>
      </c>
      <c r="E102" s="5">
        <f t="shared" si="32"/>
        <v>6.012658227848112</v>
      </c>
      <c r="F102" s="5">
        <f t="shared" si="33"/>
        <v>12.29691066874377</v>
      </c>
      <c r="G102" s="5">
        <f t="shared" si="34"/>
        <v>39.948168217693485</v>
      </c>
      <c r="H102" s="5">
        <f t="shared" si="35"/>
        <v>24.724300221730029</v>
      </c>
      <c r="I102" s="4">
        <f t="shared" si="49"/>
        <v>17.638049163213999</v>
      </c>
      <c r="J102" s="4">
        <f t="shared" si="36"/>
        <v>10.126804981436356</v>
      </c>
      <c r="K102" s="4">
        <f t="shared" si="37"/>
        <v>33.346021388435744</v>
      </c>
      <c r="L102" s="4"/>
      <c r="M102" s="4">
        <f t="shared" si="50"/>
        <v>-11.010336899654227</v>
      </c>
      <c r="N102" s="4">
        <f t="shared" si="38"/>
        <v>3.0773246777408607</v>
      </c>
      <c r="O102" s="4">
        <f t="shared" si="39"/>
        <v>35.573374346012635</v>
      </c>
      <c r="P102" s="4"/>
      <c r="Q102" s="4"/>
      <c r="T102" s="81">
        <f t="shared" si="40"/>
        <v>-3.5205992509363284</v>
      </c>
      <c r="U102" s="81">
        <f t="shared" si="41"/>
        <v>6.5947242206235002</v>
      </c>
      <c r="V102" s="81">
        <f t="shared" si="42"/>
        <v>14.645669291338573</v>
      </c>
      <c r="W102" s="81">
        <f t="shared" si="43"/>
        <v>5.7845160564617393</v>
      </c>
      <c r="Y102" s="108">
        <f t="shared" si="44"/>
        <v>11279</v>
      </c>
      <c r="Z102" s="108">
        <f t="shared" si="45"/>
        <v>7403</v>
      </c>
      <c r="AF102" s="9">
        <v>40848</v>
      </c>
      <c r="AG102" s="42"/>
      <c r="AH102" s="10">
        <v>167.5</v>
      </c>
      <c r="AI102" s="10"/>
      <c r="AJ102" s="10">
        <v>167.5</v>
      </c>
      <c r="AK102" s="10">
        <v>105.14425339670838</v>
      </c>
      <c r="AL102" s="10">
        <v>6.012658227848112</v>
      </c>
      <c r="AO102" s="9">
        <v>40848</v>
      </c>
      <c r="AP102" s="10">
        <v>-3.5205992509363284</v>
      </c>
      <c r="AQ102" s="10">
        <v>6.5947242206235002</v>
      </c>
      <c r="AR102" s="10">
        <v>14.645669291338573</v>
      </c>
      <c r="AS102" s="10">
        <v>97.186895923277504</v>
      </c>
      <c r="AT102" s="10">
        <v>107.5216301101654</v>
      </c>
      <c r="AU102" s="10">
        <v>101.15258960208668</v>
      </c>
      <c r="AV102" s="42"/>
      <c r="AW102" s="42"/>
      <c r="AX102" s="42"/>
      <c r="AY102" s="10">
        <v>128.80000000000001</v>
      </c>
      <c r="AZ102" s="10">
        <v>177.8</v>
      </c>
      <c r="BA102" s="10">
        <v>145.6</v>
      </c>
      <c r="BB102" s="10"/>
      <c r="BC102" s="10">
        <v>128.80000000000001</v>
      </c>
      <c r="BD102" s="10"/>
      <c r="BE102" s="10">
        <v>177.8</v>
      </c>
      <c r="BF102" s="10"/>
      <c r="BG102" s="10">
        <v>145.6</v>
      </c>
      <c r="BJ102" s="9">
        <v>40848</v>
      </c>
      <c r="BK102" s="42"/>
      <c r="BL102" s="42"/>
      <c r="BM102" s="42"/>
      <c r="BN102" s="42"/>
      <c r="BO102" s="42"/>
      <c r="BP102" s="42"/>
      <c r="BQ102" s="42"/>
      <c r="BR102" s="42"/>
      <c r="BS102" s="42"/>
      <c r="BT102" s="42"/>
      <c r="BV102" s="9">
        <v>40848</v>
      </c>
      <c r="BW102" s="42">
        <v>12.29691066874377</v>
      </c>
      <c r="BX102" s="42">
        <v>39.948168217693485</v>
      </c>
      <c r="BY102" s="42">
        <v>24.724300221730029</v>
      </c>
      <c r="BZ102" s="42">
        <v>260229</v>
      </c>
      <c r="CA102" s="42">
        <v>237604</v>
      </c>
      <c r="CB102" s="42">
        <v>1023197</v>
      </c>
      <c r="CD102" s="9">
        <v>40848</v>
      </c>
      <c r="CE102" s="42">
        <v>45130720</v>
      </c>
      <c r="CF102" s="42">
        <v>17.638049163213999</v>
      </c>
      <c r="CH102" s="9">
        <v>40848</v>
      </c>
      <c r="CI102" s="42">
        <v>95.2</v>
      </c>
      <c r="CJ102" s="42">
        <v>199</v>
      </c>
      <c r="CK102" s="42">
        <v>95.2</v>
      </c>
      <c r="CL102" s="42">
        <v>10.926662284657393</v>
      </c>
      <c r="CM102" s="93">
        <f t="shared" si="46"/>
        <v>474062.18487394956</v>
      </c>
      <c r="CN102" s="4">
        <f t="shared" si="51"/>
        <v>6.0502919138899269</v>
      </c>
      <c r="CP102" s="9">
        <v>40848</v>
      </c>
      <c r="CQ102" s="42">
        <v>10.126804981436356</v>
      </c>
      <c r="CR102" s="42">
        <v>669767</v>
      </c>
      <c r="CS102" s="9">
        <v>40848</v>
      </c>
      <c r="CT102" s="42">
        <v>33.346021388435744</v>
      </c>
      <c r="CU102" s="42">
        <v>73567</v>
      </c>
      <c r="CW102" s="14">
        <v>40848</v>
      </c>
      <c r="CX102" s="15">
        <v>438100</v>
      </c>
      <c r="CY102" s="15">
        <v>112950</v>
      </c>
      <c r="CZ102" s="13"/>
      <c r="DA102" s="13"/>
      <c r="DB102" s="39">
        <v>40848</v>
      </c>
      <c r="DC102" s="40">
        <v>705460</v>
      </c>
      <c r="DD102" s="40">
        <v>213890</v>
      </c>
      <c r="DE102" s="2"/>
      <c r="DF102" s="39">
        <v>40848</v>
      </c>
      <c r="DG102" s="40">
        <v>95.2</v>
      </c>
      <c r="DH102" s="40">
        <v>199</v>
      </c>
      <c r="DI102" s="40">
        <v>95.2</v>
      </c>
      <c r="DJ102" s="40">
        <v>10.926662284657393</v>
      </c>
      <c r="DK102" s="2"/>
      <c r="DL102" s="99">
        <f t="shared" si="47"/>
        <v>491570</v>
      </c>
      <c r="DM102" s="100">
        <f t="shared" si="48"/>
        <v>5163.5504201680669</v>
      </c>
      <c r="DN102" s="101">
        <f t="shared" si="52"/>
        <v>-11.010336899654227</v>
      </c>
      <c r="DO102" s="101">
        <f t="shared" si="52"/>
        <v>-19.776128418988591</v>
      </c>
      <c r="DQ102" s="9">
        <v>40848</v>
      </c>
      <c r="DR102" s="42">
        <v>3.0773246777408607</v>
      </c>
      <c r="DS102" s="42">
        <v>35.573374346012635</v>
      </c>
      <c r="DT102" s="42"/>
      <c r="DU102" s="42"/>
      <c r="DV102" s="42">
        <v>23269.706045999999</v>
      </c>
      <c r="DW102" s="42">
        <v>39102.479349000001</v>
      </c>
      <c r="DX102" s="42">
        <v>-15832.773303</v>
      </c>
      <c r="DY102" s="42">
        <v>4318.6017590000001</v>
      </c>
      <c r="DZ102" s="42">
        <v>18951.104286999998</v>
      </c>
      <c r="EA102" s="42">
        <v>12436.541541000001</v>
      </c>
      <c r="EB102" s="42">
        <v>26665.937807999999</v>
      </c>
      <c r="EC102" s="42">
        <v>11279</v>
      </c>
      <c r="ED102" s="42">
        <v>7403</v>
      </c>
      <c r="EE102" s="42">
        <v>3876</v>
      </c>
      <c r="EF102" s="42"/>
      <c r="EG102" s="42"/>
    </row>
    <row r="103" spans="1:137" x14ac:dyDescent="0.3">
      <c r="A103" s="9">
        <v>40878</v>
      </c>
      <c r="B103" s="82">
        <f t="shared" si="29"/>
        <v>-3.3215547703180199</v>
      </c>
      <c r="C103" s="82">
        <f t="shared" si="30"/>
        <v>2.8296849973304798</v>
      </c>
      <c r="D103" s="82">
        <f t="shared" si="31"/>
        <v>9.1041514930808454</v>
      </c>
      <c r="E103" s="5">
        <f t="shared" si="32"/>
        <v>2.6765375854214315</v>
      </c>
      <c r="F103" s="5">
        <f t="shared" si="33"/>
        <v>8.0011806016728073</v>
      </c>
      <c r="G103" s="5">
        <f t="shared" si="34"/>
        <v>17.427817447997516</v>
      </c>
      <c r="H103" s="5">
        <f t="shared" si="35"/>
        <v>8.8031764685747547</v>
      </c>
      <c r="I103" s="4">
        <f t="shared" si="49"/>
        <v>16.163529145211019</v>
      </c>
      <c r="J103" s="4">
        <f t="shared" si="36"/>
        <v>8.358627302192339</v>
      </c>
      <c r="K103" s="4">
        <f t="shared" si="37"/>
        <v>14.703930180339214</v>
      </c>
      <c r="L103" s="4"/>
      <c r="M103" s="4">
        <f t="shared" si="50"/>
        <v>35.949293190442447</v>
      </c>
      <c r="N103" s="4">
        <f t="shared" si="38"/>
        <v>8.6353125262319228</v>
      </c>
      <c r="O103" s="4">
        <f t="shared" si="39"/>
        <v>27.079214537099627</v>
      </c>
      <c r="P103" s="4"/>
      <c r="Q103" s="4"/>
      <c r="T103" s="81">
        <f t="shared" si="40"/>
        <v>-3.3215547703180199</v>
      </c>
      <c r="U103" s="81">
        <f t="shared" si="41"/>
        <v>2.8296849973304798</v>
      </c>
      <c r="V103" s="81">
        <f t="shared" si="42"/>
        <v>9.1041514930808454</v>
      </c>
      <c r="W103" s="81">
        <f t="shared" si="43"/>
        <v>2.4471977367949709</v>
      </c>
      <c r="Y103" s="108">
        <f t="shared" si="44"/>
        <v>11181</v>
      </c>
      <c r="Z103" s="108">
        <f t="shared" si="45"/>
        <v>7656</v>
      </c>
      <c r="AF103" s="9">
        <v>40878</v>
      </c>
      <c r="AG103" s="42"/>
      <c r="AH103" s="10">
        <v>180.3</v>
      </c>
      <c r="AI103" s="10"/>
      <c r="AJ103" s="10">
        <v>180.3</v>
      </c>
      <c r="AK103" s="10">
        <v>113.17915753687475</v>
      </c>
      <c r="AL103" s="10">
        <v>2.6765375854214315</v>
      </c>
      <c r="AO103" s="9">
        <v>40878</v>
      </c>
      <c r="AP103" s="10">
        <v>-3.3215547703180199</v>
      </c>
      <c r="AQ103" s="10">
        <v>2.8296849973304798</v>
      </c>
      <c r="AR103" s="10">
        <v>9.1041514930808454</v>
      </c>
      <c r="AS103" s="10">
        <v>103.223349086214</v>
      </c>
      <c r="AT103" s="10">
        <v>116.47168705971796</v>
      </c>
      <c r="AU103" s="10">
        <v>104.07045276368534</v>
      </c>
      <c r="AV103" s="42"/>
      <c r="AW103" s="42"/>
      <c r="AX103" s="42"/>
      <c r="AY103" s="10">
        <v>136.80000000000001</v>
      </c>
      <c r="AZ103" s="10">
        <v>192.6</v>
      </c>
      <c r="BA103" s="10">
        <v>149.80000000000001</v>
      </c>
      <c r="BB103" s="10"/>
      <c r="BC103" s="10">
        <v>136.80000000000001</v>
      </c>
      <c r="BD103" s="10"/>
      <c r="BE103" s="10">
        <v>192.6</v>
      </c>
      <c r="BF103" s="10"/>
      <c r="BG103" s="10">
        <v>149.80000000000001</v>
      </c>
      <c r="BJ103" s="9">
        <v>40878</v>
      </c>
      <c r="BK103" s="42"/>
      <c r="BL103" s="42"/>
      <c r="BM103" s="42"/>
      <c r="BN103" s="42"/>
      <c r="BO103" s="42"/>
      <c r="BP103" s="42"/>
      <c r="BQ103" s="42"/>
      <c r="BR103" s="42"/>
      <c r="BS103" s="42"/>
      <c r="BT103" s="42"/>
      <c r="BV103" s="9">
        <v>40878</v>
      </c>
      <c r="BW103" s="42">
        <v>8.0011806016728073</v>
      </c>
      <c r="BX103" s="42">
        <v>17.427817447997516</v>
      </c>
      <c r="BY103" s="42">
        <v>8.8031764685747547</v>
      </c>
      <c r="BZ103" s="42">
        <v>248825</v>
      </c>
      <c r="CA103" s="42">
        <v>226941</v>
      </c>
      <c r="CB103" s="42">
        <v>953600</v>
      </c>
      <c r="CD103" s="9">
        <v>40878</v>
      </c>
      <c r="CE103" s="42">
        <v>47014900</v>
      </c>
      <c r="CF103" s="42">
        <v>16.163529145211019</v>
      </c>
      <c r="CH103" s="9">
        <v>40878</v>
      </c>
      <c r="CI103" s="42">
        <v>94.7</v>
      </c>
      <c r="CJ103" s="42">
        <v>197</v>
      </c>
      <c r="CK103" s="42">
        <v>94.7</v>
      </c>
      <c r="CL103" s="42">
        <v>8.5547010641031154</v>
      </c>
      <c r="CM103" s="93">
        <f t="shared" si="46"/>
        <v>496461.45723336854</v>
      </c>
      <c r="CN103" s="4">
        <f t="shared" si="51"/>
        <v>7.0092110304967647</v>
      </c>
      <c r="CP103" s="9">
        <v>40878</v>
      </c>
      <c r="CQ103" s="42">
        <v>8.358627302192339</v>
      </c>
      <c r="CR103" s="42">
        <v>736843</v>
      </c>
      <c r="CS103" s="9">
        <v>40878</v>
      </c>
      <c r="CT103" s="42">
        <v>14.703930180339214</v>
      </c>
      <c r="CU103" s="42">
        <v>81223</v>
      </c>
      <c r="CW103" s="14">
        <v>40878</v>
      </c>
      <c r="CX103" s="15">
        <v>375230</v>
      </c>
      <c r="CY103" s="15">
        <v>128700</v>
      </c>
      <c r="CZ103" s="13"/>
      <c r="DA103" s="13"/>
      <c r="DB103" s="39">
        <v>40878</v>
      </c>
      <c r="DC103" s="40">
        <v>1113250</v>
      </c>
      <c r="DD103" s="40">
        <v>135190</v>
      </c>
      <c r="DE103" s="2"/>
      <c r="DF103" s="39">
        <v>40878</v>
      </c>
      <c r="DG103" s="40">
        <v>94.7</v>
      </c>
      <c r="DH103" s="40">
        <v>197</v>
      </c>
      <c r="DI103" s="40">
        <v>94.7</v>
      </c>
      <c r="DJ103" s="40">
        <v>8.5547010641031154</v>
      </c>
      <c r="DK103" s="2"/>
      <c r="DL103" s="99">
        <f t="shared" si="47"/>
        <v>978060</v>
      </c>
      <c r="DM103" s="100">
        <f t="shared" si="48"/>
        <v>10327.983104540654</v>
      </c>
      <c r="DN103" s="101">
        <f t="shared" si="52"/>
        <v>35.949293190442447</v>
      </c>
      <c r="DO103" s="101">
        <f t="shared" si="52"/>
        <v>25.235749219338199</v>
      </c>
      <c r="DQ103" s="9">
        <v>40878</v>
      </c>
      <c r="DR103" s="42">
        <v>8.6353125262319228</v>
      </c>
      <c r="DS103" s="42">
        <v>27.079214537099627</v>
      </c>
      <c r="DT103" s="42"/>
      <c r="DU103" s="42"/>
      <c r="DV103" s="42">
        <v>25365.693662999998</v>
      </c>
      <c r="DW103" s="42">
        <v>40044.058372</v>
      </c>
      <c r="DX103" s="42">
        <v>-14678.364708999999</v>
      </c>
      <c r="DY103" s="42">
        <v>4426.3465399999995</v>
      </c>
      <c r="DZ103" s="42">
        <v>20939.347123</v>
      </c>
      <c r="EA103" s="42">
        <v>11678.716375</v>
      </c>
      <c r="EB103" s="42">
        <v>28365.341997</v>
      </c>
      <c r="EC103" s="42">
        <v>11181</v>
      </c>
      <c r="ED103" s="42">
        <v>7656</v>
      </c>
      <c r="EE103" s="42">
        <v>3525</v>
      </c>
      <c r="EF103" s="42"/>
      <c r="EG103" s="42"/>
    </row>
    <row r="104" spans="1:137" x14ac:dyDescent="0.3">
      <c r="A104" s="9">
        <v>40909</v>
      </c>
      <c r="B104" s="82">
        <f t="shared" si="29"/>
        <v>-2.127659574468082</v>
      </c>
      <c r="C104" s="82">
        <f t="shared" si="30"/>
        <v>1.1260053619302819</v>
      </c>
      <c r="D104" s="82">
        <f t="shared" si="31"/>
        <v>3.210382513661191</v>
      </c>
      <c r="E104" s="5">
        <f t="shared" si="32"/>
        <v>0.96645821489481609</v>
      </c>
      <c r="F104" s="5">
        <f t="shared" si="33"/>
        <v>14.208488954077389</v>
      </c>
      <c r="G104" s="5">
        <f t="shared" si="34"/>
        <v>26.41358825797273</v>
      </c>
      <c r="H104" s="5">
        <f t="shared" si="35"/>
        <v>11.056535869704927</v>
      </c>
      <c r="I104" s="4">
        <f t="shared" si="49"/>
        <v>16.744193220485716</v>
      </c>
      <c r="J104" s="4">
        <f t="shared" si="36"/>
        <v>9.3604919120044059</v>
      </c>
      <c r="K104" s="4">
        <f t="shared" si="37"/>
        <v>17.211137908353429</v>
      </c>
      <c r="L104" s="4"/>
      <c r="M104" s="4">
        <f t="shared" si="50"/>
        <v>25.160045751745574</v>
      </c>
      <c r="N104" s="4">
        <f t="shared" si="38"/>
        <v>11.842385875073818</v>
      </c>
      <c r="O104" s="4">
        <f t="shared" si="39"/>
        <v>28.779110317926715</v>
      </c>
      <c r="P104" s="4"/>
      <c r="Q104" s="4"/>
      <c r="T104" s="81">
        <f t="shared" si="40"/>
        <v>-2.127659574468082</v>
      </c>
      <c r="U104" s="81">
        <f t="shared" si="41"/>
        <v>1.1260053619302819</v>
      </c>
      <c r="V104" s="81">
        <f t="shared" si="42"/>
        <v>3.210382513661191</v>
      </c>
      <c r="W104" s="81">
        <f t="shared" si="43"/>
        <v>0.82500373158725115</v>
      </c>
      <c r="Y104" s="108">
        <f t="shared" si="44"/>
        <v>11027</v>
      </c>
      <c r="Z104" s="108">
        <f t="shared" si="45"/>
        <v>7332</v>
      </c>
      <c r="AF104" s="9">
        <v>40909</v>
      </c>
      <c r="AG104" s="42"/>
      <c r="AH104" s="10">
        <v>177.6</v>
      </c>
      <c r="AI104" s="10"/>
      <c r="AJ104" s="10">
        <v>177.6</v>
      </c>
      <c r="AK104" s="10">
        <v>111.4842949448084</v>
      </c>
      <c r="AL104" s="10">
        <v>0.96645821489481609</v>
      </c>
      <c r="AO104" s="9">
        <v>40909</v>
      </c>
      <c r="AP104" s="10">
        <v>-2.127659574468082</v>
      </c>
      <c r="AQ104" s="10">
        <v>1.1260053619302819</v>
      </c>
      <c r="AR104" s="10">
        <v>3.210382513661191</v>
      </c>
      <c r="AS104" s="10">
        <v>104.12881706065447</v>
      </c>
      <c r="AT104" s="10">
        <v>114.05275274902807</v>
      </c>
      <c r="AU104" s="10">
        <v>104.97360088513253</v>
      </c>
      <c r="AV104" s="42"/>
      <c r="AW104" s="42"/>
      <c r="AX104" s="42"/>
      <c r="AY104" s="10">
        <v>138</v>
      </c>
      <c r="AZ104" s="10">
        <v>188.6</v>
      </c>
      <c r="BA104" s="10">
        <v>151.1</v>
      </c>
      <c r="BB104" s="10"/>
      <c r="BC104" s="10">
        <v>138</v>
      </c>
      <c r="BD104" s="10"/>
      <c r="BE104" s="10">
        <v>188.6</v>
      </c>
      <c r="BF104" s="10"/>
      <c r="BG104" s="10">
        <v>151.1</v>
      </c>
      <c r="BJ104" s="9">
        <v>40909</v>
      </c>
      <c r="BK104" s="42"/>
      <c r="BL104" s="42"/>
      <c r="BM104" s="42"/>
      <c r="BN104" s="42"/>
      <c r="BO104" s="42"/>
      <c r="BP104" s="42"/>
      <c r="BQ104" s="42"/>
      <c r="BR104" s="42"/>
      <c r="BS104" s="42"/>
      <c r="BT104" s="42"/>
      <c r="BV104" s="9">
        <v>40909</v>
      </c>
      <c r="BW104" s="42">
        <v>14.208488954077389</v>
      </c>
      <c r="BX104" s="42">
        <v>26.41358825797273</v>
      </c>
      <c r="BY104" s="42">
        <v>11.056535869704927</v>
      </c>
      <c r="BZ104" s="42">
        <v>302118</v>
      </c>
      <c r="CA104" s="42">
        <v>232802</v>
      </c>
      <c r="CB104" s="42">
        <v>967720</v>
      </c>
      <c r="CD104" s="9">
        <v>40909</v>
      </c>
      <c r="CE104" s="42">
        <v>46927640</v>
      </c>
      <c r="CF104" s="42">
        <v>16.744193220485716</v>
      </c>
      <c r="CH104" s="9">
        <v>40909</v>
      </c>
      <c r="CI104" s="42">
        <v>95.1</v>
      </c>
      <c r="CJ104" s="42">
        <v>198</v>
      </c>
      <c r="CK104" s="42">
        <v>95.1</v>
      </c>
      <c r="CL104" s="42">
        <v>6.2569832402234571</v>
      </c>
      <c r="CM104" s="93">
        <f t="shared" si="46"/>
        <v>493455.73080967407</v>
      </c>
      <c r="CN104" s="4">
        <f t="shared" si="51"/>
        <v>9.8696665955149587</v>
      </c>
      <c r="CP104" s="9">
        <v>40909</v>
      </c>
      <c r="CQ104" s="42">
        <v>9.3604919120044059</v>
      </c>
      <c r="CR104" s="42">
        <v>681002</v>
      </c>
      <c r="CS104" s="9">
        <v>40909</v>
      </c>
      <c r="CT104" s="42">
        <v>17.211137908353429</v>
      </c>
      <c r="CU104" s="42">
        <v>80190</v>
      </c>
      <c r="CW104" s="14">
        <v>40909</v>
      </c>
      <c r="CX104" s="15">
        <v>594330</v>
      </c>
      <c r="CY104" s="15">
        <v>15640</v>
      </c>
      <c r="CZ104" s="89">
        <f>CY104</f>
        <v>15640</v>
      </c>
      <c r="DA104" s="94"/>
      <c r="DB104" s="39">
        <v>40909</v>
      </c>
      <c r="DC104" s="40">
        <v>989210</v>
      </c>
      <c r="DD104" s="40">
        <v>256060</v>
      </c>
      <c r="DE104" s="2"/>
      <c r="DF104" s="39">
        <v>40909</v>
      </c>
      <c r="DG104" s="40">
        <v>95.1</v>
      </c>
      <c r="DH104" s="40">
        <v>198</v>
      </c>
      <c r="DI104" s="40">
        <v>95.1</v>
      </c>
      <c r="DJ104" s="40">
        <v>6.2569832402234571</v>
      </c>
      <c r="DK104" s="2"/>
      <c r="DL104" s="99">
        <f t="shared" si="47"/>
        <v>733150</v>
      </c>
      <c r="DM104" s="100">
        <f t="shared" si="48"/>
        <v>7709.2534174553102</v>
      </c>
      <c r="DN104" s="101">
        <f t="shared" si="52"/>
        <v>25.160045751745574</v>
      </c>
      <c r="DO104" s="101">
        <f t="shared" si="52"/>
        <v>17.789948420412504</v>
      </c>
      <c r="DQ104" s="9">
        <v>40909</v>
      </c>
      <c r="DR104" s="42">
        <v>11.842385875073818</v>
      </c>
      <c r="DS104" s="42">
        <v>28.779110317926715</v>
      </c>
      <c r="DT104" s="42"/>
      <c r="DU104" s="42"/>
      <c r="DV104" s="42">
        <v>25379.050518</v>
      </c>
      <c r="DW104" s="42">
        <v>42952.469339000003</v>
      </c>
      <c r="DX104" s="42">
        <v>-17573.418820999999</v>
      </c>
      <c r="DY104" s="42">
        <v>4502.1243089999998</v>
      </c>
      <c r="DZ104" s="42">
        <v>20876.926209000001</v>
      </c>
      <c r="EA104" s="42">
        <v>14871.228676000001</v>
      </c>
      <c r="EB104" s="42">
        <v>28081.240663</v>
      </c>
      <c r="EC104" s="42">
        <v>11027</v>
      </c>
      <c r="ED104" s="42">
        <v>7332</v>
      </c>
      <c r="EE104" s="42">
        <v>3695</v>
      </c>
      <c r="EF104" s="42"/>
      <c r="EG104" s="42"/>
    </row>
    <row r="105" spans="1:137" x14ac:dyDescent="0.3">
      <c r="A105" s="9">
        <v>40940</v>
      </c>
      <c r="B105" s="82">
        <f t="shared" si="29"/>
        <v>2.272727272727284</v>
      </c>
      <c r="C105" s="82">
        <f t="shared" si="30"/>
        <v>4.124860646599771</v>
      </c>
      <c r="D105" s="82">
        <f t="shared" si="31"/>
        <v>8.0416976917349139</v>
      </c>
      <c r="E105" s="5">
        <f t="shared" si="32"/>
        <v>4.2857142857142696</v>
      </c>
      <c r="F105" s="5">
        <f t="shared" si="33"/>
        <v>11.238675724880288</v>
      </c>
      <c r="G105" s="5">
        <f t="shared" si="34"/>
        <v>27.36356487549148</v>
      </c>
      <c r="H105" s="5">
        <f t="shared" si="35"/>
        <v>8.5349638997541781</v>
      </c>
      <c r="I105" s="4">
        <f t="shared" si="49"/>
        <v>15.833321144929869</v>
      </c>
      <c r="J105" s="4">
        <f t="shared" si="36"/>
        <v>8.5187798999233735</v>
      </c>
      <c r="K105" s="4">
        <f t="shared" si="37"/>
        <v>20.021948028194775</v>
      </c>
      <c r="L105" s="4"/>
      <c r="M105" s="4">
        <f t="shared" si="50"/>
        <v>4.9900094647176374</v>
      </c>
      <c r="N105" s="4">
        <f t="shared" si="38"/>
        <v>8.3934025297394914</v>
      </c>
      <c r="O105" s="4">
        <f t="shared" si="39"/>
        <v>21.669395691678744</v>
      </c>
      <c r="P105" s="4"/>
      <c r="Q105" s="4"/>
      <c r="T105" s="81">
        <f t="shared" si="40"/>
        <v>2.272727272727284</v>
      </c>
      <c r="U105" s="81">
        <f t="shared" si="41"/>
        <v>4.124860646599771</v>
      </c>
      <c r="V105" s="81">
        <f t="shared" si="42"/>
        <v>8.0416976917349139</v>
      </c>
      <c r="W105" s="81">
        <f t="shared" si="43"/>
        <v>4.1717864813391863</v>
      </c>
      <c r="Y105" s="108">
        <f t="shared" si="44"/>
        <v>11226</v>
      </c>
      <c r="Z105" s="108">
        <f t="shared" si="45"/>
        <v>6750</v>
      </c>
      <c r="AF105" s="9">
        <v>40940</v>
      </c>
      <c r="AG105" s="42"/>
      <c r="AH105" s="10">
        <v>175.2</v>
      </c>
      <c r="AI105" s="10"/>
      <c r="AJ105" s="10">
        <v>175.2</v>
      </c>
      <c r="AK105" s="10">
        <v>109.97775041852719</v>
      </c>
      <c r="AL105" s="10">
        <v>4.2857142857142696</v>
      </c>
      <c r="AO105" s="9">
        <v>40940</v>
      </c>
      <c r="AP105" s="10">
        <v>2.272727272727284</v>
      </c>
      <c r="AQ105" s="10">
        <v>4.124860646599771</v>
      </c>
      <c r="AR105" s="10">
        <v>8.0416976917349139</v>
      </c>
      <c r="AS105" s="10">
        <v>101.86514712455329</v>
      </c>
      <c r="AT105" s="10">
        <v>112.96423230921764</v>
      </c>
      <c r="AU105" s="10">
        <v>100.8052249399916</v>
      </c>
      <c r="AV105" s="42"/>
      <c r="AW105" s="42"/>
      <c r="AX105" s="42"/>
      <c r="AY105" s="10">
        <v>135</v>
      </c>
      <c r="AZ105" s="10">
        <v>186.8</v>
      </c>
      <c r="BA105" s="10">
        <v>145.1</v>
      </c>
      <c r="BB105" s="10"/>
      <c r="BC105" s="10">
        <v>135</v>
      </c>
      <c r="BD105" s="10"/>
      <c r="BE105" s="10">
        <v>186.8</v>
      </c>
      <c r="BF105" s="10"/>
      <c r="BG105" s="10">
        <v>145.1</v>
      </c>
      <c r="BJ105" s="9">
        <v>40940</v>
      </c>
      <c r="BK105" s="42"/>
      <c r="BL105" s="42"/>
      <c r="BM105" s="42"/>
      <c r="BN105" s="42"/>
      <c r="BO105" s="42"/>
      <c r="BP105" s="42"/>
      <c r="BQ105" s="42"/>
      <c r="BR105" s="42"/>
      <c r="BS105" s="42"/>
      <c r="BT105" s="42"/>
      <c r="BV105" s="9">
        <v>40940</v>
      </c>
      <c r="BW105" s="42">
        <v>11.238675724880288</v>
      </c>
      <c r="BX105" s="42">
        <v>27.36356487549148</v>
      </c>
      <c r="BY105" s="42">
        <v>8.5349638997541781</v>
      </c>
      <c r="BZ105" s="42">
        <v>307338</v>
      </c>
      <c r="CA105" s="42">
        <v>242946</v>
      </c>
      <c r="CB105" s="42">
        <v>982821</v>
      </c>
      <c r="CD105" s="9">
        <v>40940</v>
      </c>
      <c r="CE105" s="42">
        <v>47517840</v>
      </c>
      <c r="CF105" s="42">
        <v>15.833321144929869</v>
      </c>
      <c r="CH105" s="9">
        <v>40940</v>
      </c>
      <c r="CI105" s="42">
        <v>95.5</v>
      </c>
      <c r="CJ105" s="42">
        <v>199</v>
      </c>
      <c r="CK105" s="42">
        <v>95.5</v>
      </c>
      <c r="CL105" s="42">
        <v>8.0316742081447892</v>
      </c>
      <c r="CM105" s="93">
        <f t="shared" si="46"/>
        <v>497569.00523560209</v>
      </c>
      <c r="CN105" s="4">
        <f t="shared" si="51"/>
        <v>7.2216292064062992</v>
      </c>
      <c r="CP105" s="9">
        <v>40940</v>
      </c>
      <c r="CQ105" s="42">
        <v>8.5187798999233735</v>
      </c>
      <c r="CR105" s="42">
        <v>681193</v>
      </c>
      <c r="CS105" s="9">
        <v>40940</v>
      </c>
      <c r="CT105" s="42">
        <v>20.021948028194775</v>
      </c>
      <c r="CU105" s="42">
        <v>85308</v>
      </c>
      <c r="CW105" s="14">
        <v>40940</v>
      </c>
      <c r="CX105" s="15">
        <v>504020</v>
      </c>
      <c r="CY105" s="15">
        <v>67650</v>
      </c>
      <c r="CZ105" s="89">
        <f>CY105-CY104</f>
        <v>52010</v>
      </c>
      <c r="DA105" s="94"/>
      <c r="DB105" s="39">
        <v>40940</v>
      </c>
      <c r="DC105" s="40">
        <v>908790</v>
      </c>
      <c r="DD105" s="40">
        <v>309780</v>
      </c>
      <c r="DE105" s="2"/>
      <c r="DF105" s="39">
        <v>40940</v>
      </c>
      <c r="DG105" s="40">
        <v>95.5</v>
      </c>
      <c r="DH105" s="40">
        <v>199</v>
      </c>
      <c r="DI105" s="40">
        <v>95.5</v>
      </c>
      <c r="DJ105" s="40">
        <v>8.0316742081447892</v>
      </c>
      <c r="DK105" s="2"/>
      <c r="DL105" s="99">
        <f t="shared" si="47"/>
        <v>599010</v>
      </c>
      <c r="DM105" s="100">
        <f t="shared" si="48"/>
        <v>6272.3560209424086</v>
      </c>
      <c r="DN105" s="101">
        <f t="shared" si="52"/>
        <v>4.9900094647176374</v>
      </c>
      <c r="DO105" s="101">
        <f t="shared" si="52"/>
        <v>-2.8155305059576974</v>
      </c>
      <c r="DQ105" s="9">
        <v>40940</v>
      </c>
      <c r="DR105" s="42">
        <v>8.3934025297394914</v>
      </c>
      <c r="DS105" s="42">
        <v>21.669395691678744</v>
      </c>
      <c r="DT105" s="42"/>
      <c r="DU105" s="42"/>
      <c r="DV105" s="42">
        <v>25194.420516999999</v>
      </c>
      <c r="DW105" s="42">
        <v>40118.536519000001</v>
      </c>
      <c r="DX105" s="42">
        <v>-14924.116002000001</v>
      </c>
      <c r="DY105" s="42">
        <v>3913.483084</v>
      </c>
      <c r="DZ105" s="42">
        <v>21280.937432999999</v>
      </c>
      <c r="EA105" s="42">
        <v>13121.004016000001</v>
      </c>
      <c r="EB105" s="42">
        <v>26997.532502999999</v>
      </c>
      <c r="EC105" s="42">
        <v>11226</v>
      </c>
      <c r="ED105" s="42">
        <v>6750</v>
      </c>
      <c r="EE105" s="42">
        <v>4476</v>
      </c>
      <c r="EF105" s="42"/>
      <c r="EG105" s="42"/>
    </row>
    <row r="106" spans="1:137" x14ac:dyDescent="0.3">
      <c r="A106" s="9">
        <v>40969</v>
      </c>
      <c r="B106" s="82">
        <f t="shared" si="29"/>
        <v>-1.0582010582010493</v>
      </c>
      <c r="C106" s="82">
        <f t="shared" si="30"/>
        <v>-3.6372453928225004</v>
      </c>
      <c r="D106" s="82">
        <f t="shared" si="31"/>
        <v>2.7202072538860027</v>
      </c>
      <c r="E106" s="5">
        <f t="shared" si="32"/>
        <v>-2.8482651475919289</v>
      </c>
      <c r="F106" s="5">
        <f t="shared" si="33"/>
        <v>17.852929744768193</v>
      </c>
      <c r="G106" s="5">
        <f t="shared" si="34"/>
        <v>37.424405600198824</v>
      </c>
      <c r="H106" s="5">
        <f t="shared" si="35"/>
        <v>4.3966235722487301</v>
      </c>
      <c r="I106" s="4">
        <f t="shared" si="49"/>
        <v>17.802901491364295</v>
      </c>
      <c r="J106" s="4">
        <f t="shared" si="36"/>
        <v>13.226527362106596</v>
      </c>
      <c r="K106" s="4">
        <f t="shared" si="37"/>
        <v>13.474001680652922</v>
      </c>
      <c r="L106" s="4"/>
      <c r="M106" s="4">
        <f t="shared" si="50"/>
        <v>-1.8596899054803884</v>
      </c>
      <c r="N106" s="4">
        <f t="shared" si="38"/>
        <v>-5.1913473708434044</v>
      </c>
      <c r="O106" s="4">
        <f t="shared" si="39"/>
        <v>23.677853328275024</v>
      </c>
      <c r="P106" s="4"/>
      <c r="Q106" s="4"/>
      <c r="T106" s="81">
        <f t="shared" si="40"/>
        <v>-1.0582010582010493</v>
      </c>
      <c r="U106" s="81">
        <f t="shared" si="41"/>
        <v>-3.6372453928225004</v>
      </c>
      <c r="V106" s="81">
        <f t="shared" si="42"/>
        <v>2.7202072538860027</v>
      </c>
      <c r="W106" s="81">
        <f t="shared" si="43"/>
        <v>-2.7583384088932146</v>
      </c>
      <c r="Y106" s="108">
        <f t="shared" si="44"/>
        <v>12891</v>
      </c>
      <c r="Z106" s="108">
        <f t="shared" si="45"/>
        <v>9080</v>
      </c>
      <c r="AF106" s="9">
        <v>40969</v>
      </c>
      <c r="AG106" s="42"/>
      <c r="AH106" s="10">
        <v>187.6</v>
      </c>
      <c r="AI106" s="10"/>
      <c r="AJ106" s="10">
        <v>187.6</v>
      </c>
      <c r="AK106" s="10">
        <v>117.76156380431337</v>
      </c>
      <c r="AL106" s="10">
        <v>-2.8482651475919289</v>
      </c>
      <c r="AO106" s="9">
        <v>40969</v>
      </c>
      <c r="AP106" s="10">
        <v>-1.0582010582010493</v>
      </c>
      <c r="AQ106" s="10">
        <v>-3.6372453928225004</v>
      </c>
      <c r="AR106" s="10">
        <v>2.7202072538860027</v>
      </c>
      <c r="AS106" s="10">
        <v>112.88167414691237</v>
      </c>
      <c r="AT106" s="10">
        <v>120.16056188352003</v>
      </c>
      <c r="AU106" s="10">
        <v>110.1840708165587</v>
      </c>
      <c r="AV106" s="42"/>
      <c r="AW106" s="42"/>
      <c r="AX106" s="42"/>
      <c r="AY106" s="10">
        <v>149.6</v>
      </c>
      <c r="AZ106" s="10">
        <v>198.7</v>
      </c>
      <c r="BA106" s="10">
        <v>158.6</v>
      </c>
      <c r="BB106" s="10"/>
      <c r="BC106" s="10">
        <v>149.6</v>
      </c>
      <c r="BD106" s="10"/>
      <c r="BE106" s="10">
        <v>198.7</v>
      </c>
      <c r="BF106" s="10"/>
      <c r="BG106" s="10">
        <v>158.6</v>
      </c>
      <c r="BJ106" s="9">
        <v>40969</v>
      </c>
      <c r="BK106" s="42"/>
      <c r="BL106" s="42"/>
      <c r="BM106" s="42"/>
      <c r="BN106" s="42"/>
      <c r="BO106" s="42"/>
      <c r="BP106" s="42"/>
      <c r="BQ106" s="42"/>
      <c r="BR106" s="42"/>
      <c r="BS106" s="42"/>
      <c r="BT106" s="42"/>
      <c r="BV106" s="9">
        <v>40969</v>
      </c>
      <c r="BW106" s="42">
        <v>17.852929744768193</v>
      </c>
      <c r="BX106" s="42">
        <v>37.424405600198824</v>
      </c>
      <c r="BY106" s="42">
        <v>4.3966235722487301</v>
      </c>
      <c r="BZ106" s="42">
        <v>345665</v>
      </c>
      <c r="CA106" s="42">
        <v>265416</v>
      </c>
      <c r="CB106" s="42">
        <v>988303</v>
      </c>
      <c r="CD106" s="9">
        <v>40969</v>
      </c>
      <c r="CE106" s="42">
        <v>49883780</v>
      </c>
      <c r="CF106" s="42">
        <v>17.802901491364295</v>
      </c>
      <c r="CH106" s="9">
        <v>40969</v>
      </c>
      <c r="CI106" s="42">
        <v>96.4</v>
      </c>
      <c r="CJ106" s="42">
        <v>201</v>
      </c>
      <c r="CK106" s="42">
        <v>96.4</v>
      </c>
      <c r="CL106" s="42">
        <v>9.0497737556561084</v>
      </c>
      <c r="CM106" s="93">
        <f t="shared" si="46"/>
        <v>517466.59751037339</v>
      </c>
      <c r="CN106" s="4">
        <f t="shared" si="51"/>
        <v>8.0267270937407034</v>
      </c>
      <c r="CP106" s="9">
        <v>40969</v>
      </c>
      <c r="CQ106" s="42">
        <v>13.226527362106596</v>
      </c>
      <c r="CR106" s="42">
        <v>606456</v>
      </c>
      <c r="CS106" s="9">
        <v>40969</v>
      </c>
      <c r="CT106" s="42">
        <v>13.474001680652922</v>
      </c>
      <c r="CU106" s="42">
        <v>98576</v>
      </c>
      <c r="CW106" s="14">
        <v>40969</v>
      </c>
      <c r="CX106" s="15">
        <v>691670</v>
      </c>
      <c r="CY106" s="15">
        <v>91780</v>
      </c>
      <c r="CZ106" s="89">
        <f t="shared" ref="CZ106:CZ115" si="53">CY106-CY105</f>
        <v>24130</v>
      </c>
      <c r="DA106" s="94"/>
      <c r="DB106" s="39">
        <v>40969</v>
      </c>
      <c r="DC106" s="40">
        <v>1713900</v>
      </c>
      <c r="DD106" s="40">
        <v>371370</v>
      </c>
      <c r="DE106" s="2"/>
      <c r="DF106" s="39">
        <v>40969</v>
      </c>
      <c r="DG106" s="40">
        <v>96.4</v>
      </c>
      <c r="DH106" s="40">
        <v>201</v>
      </c>
      <c r="DI106" s="40">
        <v>96.4</v>
      </c>
      <c r="DJ106" s="40">
        <v>9.0497737556561084</v>
      </c>
      <c r="DK106" s="2"/>
      <c r="DL106" s="99">
        <f t="shared" si="47"/>
        <v>1342530</v>
      </c>
      <c r="DM106" s="100">
        <f t="shared" si="48"/>
        <v>13926.659751037343</v>
      </c>
      <c r="DN106" s="101">
        <f t="shared" si="52"/>
        <v>-1.8596899054803884</v>
      </c>
      <c r="DO106" s="101">
        <f t="shared" si="52"/>
        <v>-10.004113979714379</v>
      </c>
      <c r="DQ106" s="9">
        <v>40969</v>
      </c>
      <c r="DR106" s="42">
        <v>-5.1913473708434044</v>
      </c>
      <c r="DS106" s="42">
        <v>23.677853328275024</v>
      </c>
      <c r="DT106" s="42"/>
      <c r="DU106" s="42"/>
      <c r="DV106" s="42">
        <v>28839.37</v>
      </c>
      <c r="DW106" s="42">
        <v>42380.69</v>
      </c>
      <c r="DX106" s="42">
        <v>-13541.32</v>
      </c>
      <c r="DY106" s="42">
        <v>5297.24</v>
      </c>
      <c r="DZ106" s="42">
        <v>23542.13</v>
      </c>
      <c r="EA106" s="42">
        <v>15972.39</v>
      </c>
      <c r="EB106" s="42">
        <v>26408.3</v>
      </c>
      <c r="EC106" s="42">
        <v>12891</v>
      </c>
      <c r="ED106" s="42">
        <v>9080</v>
      </c>
      <c r="EE106" s="42">
        <v>3811</v>
      </c>
      <c r="EF106" s="42"/>
      <c r="EG106" s="42"/>
    </row>
    <row r="107" spans="1:137" x14ac:dyDescent="0.3">
      <c r="A107" s="9">
        <v>41000</v>
      </c>
      <c r="B107" s="82">
        <f t="shared" si="29"/>
        <v>2.2861382669423747</v>
      </c>
      <c r="C107" s="82">
        <f t="shared" si="30"/>
        <v>-7.0366521766323959</v>
      </c>
      <c r="D107" s="82">
        <f t="shared" si="31"/>
        <v>1.5473836342190104</v>
      </c>
      <c r="E107" s="5">
        <f t="shared" si="32"/>
        <v>-4.8196058572450395</v>
      </c>
      <c r="F107" s="5">
        <f t="shared" si="33"/>
        <v>5.9296952074354845</v>
      </c>
      <c r="G107" s="5">
        <f t="shared" si="34"/>
        <v>31.112104702446995</v>
      </c>
      <c r="H107" s="5">
        <f t="shared" si="35"/>
        <v>6.6797393631145701</v>
      </c>
      <c r="I107" s="4">
        <f t="shared" si="49"/>
        <v>17.74238730019092</v>
      </c>
      <c r="J107" s="4">
        <f t="shared" si="36"/>
        <v>0.23963575365444525</v>
      </c>
      <c r="K107" s="4">
        <f t="shared" si="37"/>
        <v>2.7630001182212762</v>
      </c>
      <c r="L107" s="4"/>
      <c r="M107" s="4">
        <f t="shared" si="50"/>
        <v>0.15071446286509804</v>
      </c>
      <c r="N107" s="4">
        <f t="shared" si="38"/>
        <v>1.3734040086512809</v>
      </c>
      <c r="O107" s="4">
        <f t="shared" si="39"/>
        <v>4.304246473216546</v>
      </c>
      <c r="P107" s="4">
        <f t="shared" ref="P107:P136" si="54">IF(DT107="","",DT107)</f>
        <v>-8.5883686459150752</v>
      </c>
      <c r="Q107" s="4">
        <f t="shared" ref="Q107:Q136" si="55">IF(DU107="","",DU107)</f>
        <v>-5.5015241689650169</v>
      </c>
      <c r="T107" s="81">
        <f t="shared" si="40"/>
        <v>2.2861382669423747</v>
      </c>
      <c r="U107" s="81">
        <f t="shared" si="41"/>
        <v>-7.0366521766323959</v>
      </c>
      <c r="V107" s="81">
        <f t="shared" si="42"/>
        <v>1.5473836342190104</v>
      </c>
      <c r="W107" s="81">
        <f t="shared" si="43"/>
        <v>-5.010500545302718</v>
      </c>
      <c r="Y107" s="108">
        <f t="shared" si="44"/>
        <v>10484</v>
      </c>
      <c r="Z107" s="108">
        <f t="shared" si="45"/>
        <v>6510</v>
      </c>
      <c r="AF107" s="9">
        <v>41000</v>
      </c>
      <c r="AG107" s="42">
        <v>99.3</v>
      </c>
      <c r="AH107" s="10">
        <v>164.1</v>
      </c>
      <c r="AI107" s="10"/>
      <c r="AJ107" s="10">
        <v>164.1</v>
      </c>
      <c r="AK107" s="10">
        <v>99.3</v>
      </c>
      <c r="AL107" s="10">
        <v>-4.8196058572450395</v>
      </c>
      <c r="AO107" s="9">
        <v>41000</v>
      </c>
      <c r="AP107" s="10">
        <v>2.2861382669423747</v>
      </c>
      <c r="AQ107" s="10">
        <v>-7.0366521766323959</v>
      </c>
      <c r="AR107" s="10">
        <v>1.5473836342190104</v>
      </c>
      <c r="AS107" s="10">
        <v>99.1</v>
      </c>
      <c r="AT107" s="10">
        <v>99</v>
      </c>
      <c r="AU107" s="10">
        <v>103</v>
      </c>
      <c r="AV107" s="42">
        <v>99.1</v>
      </c>
      <c r="AW107" s="42">
        <v>99</v>
      </c>
      <c r="AX107" s="42">
        <v>103</v>
      </c>
      <c r="AY107" s="10">
        <v>124.8</v>
      </c>
      <c r="AZ107" s="10">
        <v>173</v>
      </c>
      <c r="BA107" s="10">
        <v>152.69999999999999</v>
      </c>
      <c r="BB107" s="10"/>
      <c r="BC107" s="10">
        <v>124.8</v>
      </c>
      <c r="BD107" s="10"/>
      <c r="BE107" s="10">
        <v>173</v>
      </c>
      <c r="BF107" s="10"/>
      <c r="BG107" s="10">
        <v>152.69999999999999</v>
      </c>
      <c r="BJ107" s="9">
        <v>41000</v>
      </c>
      <c r="BK107" s="42">
        <v>100</v>
      </c>
      <c r="BL107" s="42">
        <v>14.3725</v>
      </c>
      <c r="BM107" s="42">
        <v>77.633200000000002</v>
      </c>
      <c r="BN107" s="42">
        <v>7.9943</v>
      </c>
      <c r="BO107" s="42">
        <v>34.0486</v>
      </c>
      <c r="BP107" s="42">
        <v>8.2230000000000008</v>
      </c>
      <c r="BQ107" s="42">
        <v>17.221499999999999</v>
      </c>
      <c r="BR107" s="42">
        <v>12.3384</v>
      </c>
      <c r="BS107" s="42">
        <v>12.8393</v>
      </c>
      <c r="BT107" s="42">
        <v>15.3292</v>
      </c>
      <c r="BV107" s="9">
        <v>41000</v>
      </c>
      <c r="BW107" s="42">
        <v>5.9296952074354845</v>
      </c>
      <c r="BX107" s="42">
        <v>31.112104702446995</v>
      </c>
      <c r="BY107" s="42">
        <v>6.6797393631145701</v>
      </c>
      <c r="BZ107" s="42">
        <v>265213</v>
      </c>
      <c r="CA107" s="42">
        <v>237524</v>
      </c>
      <c r="CB107" s="42">
        <v>1044544</v>
      </c>
      <c r="CD107" s="9">
        <v>41000</v>
      </c>
      <c r="CE107" s="42">
        <v>49681730</v>
      </c>
      <c r="CF107" s="42">
        <v>17.74238730019092</v>
      </c>
      <c r="CH107" s="9">
        <v>41000</v>
      </c>
      <c r="CI107" s="42">
        <v>97.8</v>
      </c>
      <c r="CJ107" s="42">
        <v>205</v>
      </c>
      <c r="CK107" s="42">
        <v>97.8</v>
      </c>
      <c r="CL107" s="42">
        <v>9.7643097643097683</v>
      </c>
      <c r="CM107" s="93">
        <f t="shared" si="46"/>
        <v>507993.1492842536</v>
      </c>
      <c r="CN107" s="4">
        <f t="shared" si="51"/>
        <v>7.2683712520144272</v>
      </c>
      <c r="CP107" s="9">
        <v>41000</v>
      </c>
      <c r="CQ107" s="42">
        <v>0.23963575365444525</v>
      </c>
      <c r="CR107" s="42">
        <v>447581</v>
      </c>
      <c r="CS107" s="9">
        <v>41000</v>
      </c>
      <c r="CT107" s="42">
        <v>2.7630001182212762</v>
      </c>
      <c r="CU107" s="42">
        <v>60847</v>
      </c>
      <c r="CW107" s="14">
        <v>41000</v>
      </c>
      <c r="CX107" s="15">
        <v>640780</v>
      </c>
      <c r="CY107" s="15">
        <v>129630</v>
      </c>
      <c r="CZ107" s="89">
        <f t="shared" si="53"/>
        <v>37850</v>
      </c>
      <c r="DA107" s="94"/>
      <c r="DB107" s="39">
        <v>41000</v>
      </c>
      <c r="DC107" s="40">
        <v>723790</v>
      </c>
      <c r="DD107" s="40">
        <v>198830</v>
      </c>
      <c r="DE107" s="2"/>
      <c r="DF107" s="39">
        <v>41000</v>
      </c>
      <c r="DG107" s="40">
        <v>97.8</v>
      </c>
      <c r="DH107" s="40">
        <v>205</v>
      </c>
      <c r="DI107" s="40">
        <v>97.8</v>
      </c>
      <c r="DJ107" s="40">
        <v>9.7643097643097683</v>
      </c>
      <c r="DK107" s="2"/>
      <c r="DL107" s="99">
        <f t="shared" si="47"/>
        <v>524960</v>
      </c>
      <c r="DM107" s="100">
        <f t="shared" si="48"/>
        <v>5367.6891615541927</v>
      </c>
      <c r="DN107" s="101">
        <f t="shared" si="52"/>
        <v>0.15071446286509804</v>
      </c>
      <c r="DO107" s="101">
        <f t="shared" si="52"/>
        <v>-8.7583981734020497</v>
      </c>
      <c r="DQ107" s="9">
        <v>41000</v>
      </c>
      <c r="DR107" s="42">
        <v>1.3734040086512809</v>
      </c>
      <c r="DS107" s="42">
        <v>4.304246473216546</v>
      </c>
      <c r="DT107" s="42">
        <v>-8.5883686459150752</v>
      </c>
      <c r="DU107" s="42">
        <v>-5.5015241689650169</v>
      </c>
      <c r="DV107" s="42">
        <v>23791.856090000001</v>
      </c>
      <c r="DW107" s="42">
        <v>38171.037579000003</v>
      </c>
      <c r="DX107" s="42">
        <v>-14379.181489000001</v>
      </c>
      <c r="DY107" s="42">
        <v>4692.4596670000001</v>
      </c>
      <c r="DZ107" s="42">
        <v>19099.396422999998</v>
      </c>
      <c r="EA107" s="42">
        <v>13553.50209</v>
      </c>
      <c r="EB107" s="42">
        <v>24617.535489000002</v>
      </c>
      <c r="EC107" s="42">
        <v>10484</v>
      </c>
      <c r="ED107" s="42">
        <v>6510</v>
      </c>
      <c r="EE107" s="42">
        <v>3974</v>
      </c>
      <c r="EF107" s="42"/>
      <c r="EG107" s="42"/>
    </row>
    <row r="108" spans="1:137" x14ac:dyDescent="0.3">
      <c r="A108" s="9">
        <v>41030</v>
      </c>
      <c r="B108" s="82">
        <f t="shared" si="29"/>
        <v>4.1798864950805568</v>
      </c>
      <c r="C108" s="82">
        <f t="shared" si="30"/>
        <v>-0.49846412966463338</v>
      </c>
      <c r="D108" s="82">
        <f t="shared" si="31"/>
        <v>2.063805834855339</v>
      </c>
      <c r="E108" s="5">
        <f t="shared" si="32"/>
        <v>0.64392129898561035</v>
      </c>
      <c r="F108" s="5">
        <f t="shared" si="33"/>
        <v>11.462219906201145</v>
      </c>
      <c r="G108" s="5">
        <f t="shared" si="34"/>
        <v>36.066526455612127</v>
      </c>
      <c r="H108" s="5">
        <f t="shared" si="35"/>
        <v>6.9090132378593623</v>
      </c>
      <c r="I108" s="4">
        <f t="shared" si="49"/>
        <v>17.662754670922919</v>
      </c>
      <c r="J108" s="4">
        <f t="shared" si="36"/>
        <v>-2.3375295679364907</v>
      </c>
      <c r="K108" s="4">
        <f t="shared" si="37"/>
        <v>6.7850213130032238</v>
      </c>
      <c r="L108" s="4"/>
      <c r="M108" s="4">
        <f t="shared" si="50"/>
        <v>38.540081684952355</v>
      </c>
      <c r="N108" s="4">
        <f t="shared" si="38"/>
        <v>-6.4116470201568392</v>
      </c>
      <c r="O108" s="4">
        <f t="shared" si="39"/>
        <v>-6.777086285464204</v>
      </c>
      <c r="P108" s="4">
        <f t="shared" si="54"/>
        <v>1.8335445711871567</v>
      </c>
      <c r="Q108" s="4">
        <f t="shared" si="55"/>
        <v>8.7895033860045135</v>
      </c>
      <c r="T108" s="81">
        <f t="shared" si="40"/>
        <v>4.1798864950805568</v>
      </c>
      <c r="U108" s="81">
        <f t="shared" si="41"/>
        <v>-0.49846412966463338</v>
      </c>
      <c r="V108" s="81">
        <f t="shared" si="42"/>
        <v>2.063805834855339</v>
      </c>
      <c r="W108" s="81">
        <f t="shared" si="43"/>
        <v>0.37876736165048924</v>
      </c>
      <c r="Y108" s="108">
        <f t="shared" si="44"/>
        <v>12052</v>
      </c>
      <c r="Z108" s="108">
        <f t="shared" si="45"/>
        <v>7711</v>
      </c>
      <c r="AF108" s="9">
        <v>41030</v>
      </c>
      <c r="AG108" s="42">
        <v>105</v>
      </c>
      <c r="AH108" s="10">
        <v>170.3</v>
      </c>
      <c r="AI108" s="10"/>
      <c r="AJ108" s="10">
        <v>170.3</v>
      </c>
      <c r="AK108" s="10">
        <v>105</v>
      </c>
      <c r="AL108" s="10">
        <v>0.64392129898561035</v>
      </c>
      <c r="AO108" s="9">
        <v>41030</v>
      </c>
      <c r="AP108" s="10">
        <v>4.1798864950805568</v>
      </c>
      <c r="AQ108" s="10">
        <v>-0.49846412966463338</v>
      </c>
      <c r="AR108" s="10">
        <v>2.063805834855339</v>
      </c>
      <c r="AS108" s="10">
        <v>102.9</v>
      </c>
      <c r="AT108" s="10">
        <v>105</v>
      </c>
      <c r="AU108" s="10">
        <v>108.7</v>
      </c>
      <c r="AV108" s="42">
        <v>102.9</v>
      </c>
      <c r="AW108" s="42">
        <v>105</v>
      </c>
      <c r="AX108" s="42">
        <v>108.7</v>
      </c>
      <c r="AY108" s="10">
        <v>130</v>
      </c>
      <c r="AZ108" s="10">
        <v>179</v>
      </c>
      <c r="BA108" s="10">
        <v>162.30000000000001</v>
      </c>
      <c r="BB108" s="10"/>
      <c r="BC108" s="10">
        <v>130</v>
      </c>
      <c r="BD108" s="10"/>
      <c r="BE108" s="10">
        <v>179</v>
      </c>
      <c r="BF108" s="10"/>
      <c r="BG108" s="10">
        <v>162.30000000000001</v>
      </c>
      <c r="BJ108" s="9">
        <v>41030</v>
      </c>
      <c r="BK108" s="42">
        <v>100</v>
      </c>
      <c r="BL108" s="42">
        <v>14.3725</v>
      </c>
      <c r="BM108" s="42">
        <v>77.633200000000002</v>
      </c>
      <c r="BN108" s="42">
        <v>7.9943</v>
      </c>
      <c r="BO108" s="42">
        <v>34.0486</v>
      </c>
      <c r="BP108" s="42">
        <v>8.2230000000000008</v>
      </c>
      <c r="BQ108" s="42">
        <v>17.221499999999999</v>
      </c>
      <c r="BR108" s="42">
        <v>12.3384</v>
      </c>
      <c r="BS108" s="42">
        <v>12.8393</v>
      </c>
      <c r="BT108" s="42">
        <v>15.3292</v>
      </c>
      <c r="BV108" s="9">
        <v>41030</v>
      </c>
      <c r="BW108" s="42">
        <v>11.462219906201145</v>
      </c>
      <c r="BX108" s="42">
        <v>36.066526455612127</v>
      </c>
      <c r="BY108" s="42">
        <v>6.9090132378593623</v>
      </c>
      <c r="BZ108" s="42">
        <v>267370</v>
      </c>
      <c r="CA108" s="42">
        <v>245845</v>
      </c>
      <c r="CB108" s="42">
        <v>1051092</v>
      </c>
      <c r="CD108" s="9">
        <v>41030</v>
      </c>
      <c r="CE108" s="42">
        <v>50129040</v>
      </c>
      <c r="CF108" s="42">
        <v>17.662754670922919</v>
      </c>
      <c r="CH108" s="9">
        <v>41030</v>
      </c>
      <c r="CI108" s="42">
        <v>98.6</v>
      </c>
      <c r="CJ108" s="42">
        <v>206</v>
      </c>
      <c r="CK108" s="42">
        <v>98.6</v>
      </c>
      <c r="CL108" s="42">
        <v>9.7995545657015555</v>
      </c>
      <c r="CM108" s="93">
        <f t="shared" si="46"/>
        <v>508408.1135902637</v>
      </c>
      <c r="CN108" s="4">
        <f t="shared" si="51"/>
        <v>7.1614134832543419</v>
      </c>
      <c r="CP108" s="9">
        <v>41030</v>
      </c>
      <c r="CQ108" s="42">
        <v>-2.3375295679364907</v>
      </c>
      <c r="CR108" s="42">
        <v>374476</v>
      </c>
      <c r="CS108" s="9">
        <v>41030</v>
      </c>
      <c r="CT108" s="42">
        <v>6.7850213130032238</v>
      </c>
      <c r="CU108" s="42">
        <v>69894</v>
      </c>
      <c r="CW108" s="14">
        <v>41030</v>
      </c>
      <c r="CX108" s="15">
        <v>797260</v>
      </c>
      <c r="CY108" s="15">
        <v>164470</v>
      </c>
      <c r="CZ108" s="89">
        <f t="shared" si="53"/>
        <v>34840</v>
      </c>
      <c r="DA108" s="94"/>
      <c r="DB108" s="39">
        <v>41030</v>
      </c>
      <c r="DC108" s="40">
        <v>940330</v>
      </c>
      <c r="DD108" s="40">
        <v>248350</v>
      </c>
      <c r="DE108" s="2"/>
      <c r="DF108" s="39">
        <v>41030</v>
      </c>
      <c r="DG108" s="40">
        <v>98.6</v>
      </c>
      <c r="DH108" s="40">
        <v>206</v>
      </c>
      <c r="DI108" s="40">
        <v>98.6</v>
      </c>
      <c r="DJ108" s="40">
        <v>9.7995545657015555</v>
      </c>
      <c r="DK108" s="2"/>
      <c r="DL108" s="99">
        <f t="shared" si="47"/>
        <v>691980</v>
      </c>
      <c r="DM108" s="100">
        <f t="shared" si="48"/>
        <v>7018.0527383367144</v>
      </c>
      <c r="DN108" s="101">
        <f t="shared" si="52"/>
        <v>38.540081684952355</v>
      </c>
      <c r="DO108" s="101">
        <f t="shared" si="52"/>
        <v>26.175449648161475</v>
      </c>
      <c r="DQ108" s="9">
        <v>41030</v>
      </c>
      <c r="DR108" s="42">
        <v>-6.4116470201568392</v>
      </c>
      <c r="DS108" s="42">
        <v>-6.777086285464204</v>
      </c>
      <c r="DT108" s="42">
        <v>1.8335445711871567</v>
      </c>
      <c r="DU108" s="42">
        <v>8.7895033860045135</v>
      </c>
      <c r="DV108" s="42">
        <v>24821.435238999999</v>
      </c>
      <c r="DW108" s="42">
        <v>42187.321250000001</v>
      </c>
      <c r="DX108" s="42">
        <v>-17365.886010999999</v>
      </c>
      <c r="DY108" s="42">
        <v>4394.1660929999998</v>
      </c>
      <c r="DZ108" s="42">
        <v>20427.269145999999</v>
      </c>
      <c r="EA108" s="42">
        <v>14577.933579</v>
      </c>
      <c r="EB108" s="42">
        <v>27609.387671</v>
      </c>
      <c r="EC108" s="42">
        <v>12052</v>
      </c>
      <c r="ED108" s="42">
        <v>7711</v>
      </c>
      <c r="EE108" s="42">
        <v>4341</v>
      </c>
      <c r="EF108" s="42"/>
      <c r="EG108" s="42"/>
    </row>
    <row r="109" spans="1:137" x14ac:dyDescent="0.3">
      <c r="A109" s="9">
        <v>41061</v>
      </c>
      <c r="B109" s="82">
        <f t="shared" si="29"/>
        <v>0.12046036345367975</v>
      </c>
      <c r="C109" s="82">
        <f t="shared" si="30"/>
        <v>-6.8040907053812454</v>
      </c>
      <c r="D109" s="82">
        <f t="shared" si="31"/>
        <v>4.8384893199602121</v>
      </c>
      <c r="E109" s="5">
        <f t="shared" si="32"/>
        <v>-4.9189244126859624</v>
      </c>
      <c r="F109" s="5">
        <f t="shared" si="33"/>
        <v>11.841818065095975</v>
      </c>
      <c r="G109" s="5">
        <f t="shared" si="34"/>
        <v>19.222815470764424</v>
      </c>
      <c r="H109" s="5">
        <f t="shared" si="35"/>
        <v>4.4968155837150139</v>
      </c>
      <c r="I109" s="4">
        <f t="shared" si="49"/>
        <v>19.149749239313593</v>
      </c>
      <c r="J109" s="4">
        <f t="shared" si="36"/>
        <v>6.8874178718702526</v>
      </c>
      <c r="K109" s="4">
        <f t="shared" si="37"/>
        <v>8.8051617486015346</v>
      </c>
      <c r="L109" s="4"/>
      <c r="M109" s="4">
        <f t="shared" si="50"/>
        <v>22.084149666388075</v>
      </c>
      <c r="N109" s="4">
        <f t="shared" si="38"/>
        <v>-6.0742436983902115</v>
      </c>
      <c r="O109" s="4">
        <f t="shared" si="39"/>
        <v>-11.486316280798082</v>
      </c>
      <c r="P109" s="4">
        <f t="shared" si="54"/>
        <v>-1.7844202898550723</v>
      </c>
      <c r="Q109" s="4">
        <f t="shared" si="55"/>
        <v>-12.324774462179041</v>
      </c>
      <c r="T109" s="81">
        <f t="shared" si="40"/>
        <v>0.12046036345367975</v>
      </c>
      <c r="U109" s="81">
        <f t="shared" si="41"/>
        <v>-6.8040907053812454</v>
      </c>
      <c r="V109" s="81">
        <f t="shared" si="42"/>
        <v>4.8384893199602121</v>
      </c>
      <c r="W109" s="81">
        <f t="shared" si="43"/>
        <v>-4.8781168280470739</v>
      </c>
      <c r="Y109" s="108">
        <f t="shared" si="44"/>
        <v>10843</v>
      </c>
      <c r="Z109" s="108">
        <f t="shared" si="45"/>
        <v>6317</v>
      </c>
      <c r="AF109" s="9">
        <v>41061</v>
      </c>
      <c r="AG109" s="42">
        <v>102.3</v>
      </c>
      <c r="AH109" s="10">
        <v>168</v>
      </c>
      <c r="AI109" s="10"/>
      <c r="AJ109" s="10">
        <v>168</v>
      </c>
      <c r="AK109" s="10">
        <v>102.3</v>
      </c>
      <c r="AL109" s="10">
        <v>-4.9189244126859624</v>
      </c>
      <c r="AO109" s="9">
        <v>41061</v>
      </c>
      <c r="AP109" s="10">
        <v>0.12046036345367975</v>
      </c>
      <c r="AQ109" s="10">
        <v>-6.8040907053812454</v>
      </c>
      <c r="AR109" s="10">
        <v>4.8384893199602121</v>
      </c>
      <c r="AS109" s="10">
        <v>93.3</v>
      </c>
      <c r="AT109" s="10">
        <v>103.7</v>
      </c>
      <c r="AU109" s="10">
        <v>105.1</v>
      </c>
      <c r="AV109" s="42">
        <v>93.3</v>
      </c>
      <c r="AW109" s="42">
        <v>103.7</v>
      </c>
      <c r="AX109" s="42">
        <v>105.1</v>
      </c>
      <c r="AY109" s="10">
        <v>122.1</v>
      </c>
      <c r="AZ109" s="10">
        <v>178.1</v>
      </c>
      <c r="BA109" s="10">
        <v>157</v>
      </c>
      <c r="BB109" s="10"/>
      <c r="BC109" s="10">
        <v>122.1</v>
      </c>
      <c r="BD109" s="10"/>
      <c r="BE109" s="10">
        <v>178.1</v>
      </c>
      <c r="BF109" s="10"/>
      <c r="BG109" s="10">
        <v>157</v>
      </c>
      <c r="BJ109" s="9">
        <v>41061</v>
      </c>
      <c r="BK109" s="42">
        <v>100</v>
      </c>
      <c r="BL109" s="42">
        <v>14.3725</v>
      </c>
      <c r="BM109" s="42">
        <v>77.633200000000002</v>
      </c>
      <c r="BN109" s="42">
        <v>7.9943</v>
      </c>
      <c r="BO109" s="42">
        <v>34.0486</v>
      </c>
      <c r="BP109" s="42">
        <v>8.2230000000000008</v>
      </c>
      <c r="BQ109" s="42">
        <v>17.221499999999999</v>
      </c>
      <c r="BR109" s="42">
        <v>12.3384</v>
      </c>
      <c r="BS109" s="42">
        <v>12.8393</v>
      </c>
      <c r="BT109" s="42">
        <v>15.3292</v>
      </c>
      <c r="BV109" s="9">
        <v>41061</v>
      </c>
      <c r="BW109" s="42">
        <v>11.841818065095975</v>
      </c>
      <c r="BX109" s="42">
        <v>19.222815470764424</v>
      </c>
      <c r="BY109" s="42">
        <v>4.4968155837150139</v>
      </c>
      <c r="BZ109" s="42">
        <v>261324</v>
      </c>
      <c r="CA109" s="42">
        <v>228878</v>
      </c>
      <c r="CB109" s="42">
        <v>1030557</v>
      </c>
      <c r="CD109" s="9">
        <v>41061</v>
      </c>
      <c r="CE109" s="42">
        <v>51321300</v>
      </c>
      <c r="CF109" s="42">
        <v>19.149749239313593</v>
      </c>
      <c r="CH109" s="9">
        <v>41061</v>
      </c>
      <c r="CI109" s="42">
        <v>99.8</v>
      </c>
      <c r="CJ109" s="42">
        <v>208</v>
      </c>
      <c r="CK109" s="42">
        <v>99.8</v>
      </c>
      <c r="CL109" s="42">
        <v>10.15452538631347</v>
      </c>
      <c r="CM109" s="93">
        <f t="shared" si="46"/>
        <v>514241.48296593188</v>
      </c>
      <c r="CN109" s="4">
        <f t="shared" si="51"/>
        <v>8.1660048204590154</v>
      </c>
      <c r="CP109" s="9">
        <v>41061</v>
      </c>
      <c r="CQ109" s="42">
        <v>6.8874178718702526</v>
      </c>
      <c r="CR109" s="42">
        <v>433390</v>
      </c>
      <c r="CS109" s="9">
        <v>41061</v>
      </c>
      <c r="CT109" s="42">
        <v>8.8051617486015346</v>
      </c>
      <c r="CU109" s="42">
        <v>73524</v>
      </c>
      <c r="CW109" s="14">
        <v>41061</v>
      </c>
      <c r="CX109" s="15">
        <v>279500</v>
      </c>
      <c r="CY109" s="15">
        <v>204270</v>
      </c>
      <c r="CZ109" s="89">
        <f t="shared" si="53"/>
        <v>39800</v>
      </c>
      <c r="DA109" s="94"/>
      <c r="DB109" s="39">
        <v>41061</v>
      </c>
      <c r="DC109" s="40">
        <v>1050200</v>
      </c>
      <c r="DD109" s="40">
        <v>159120</v>
      </c>
      <c r="DE109" s="2"/>
      <c r="DF109" s="39">
        <v>41061</v>
      </c>
      <c r="DG109" s="40">
        <v>99.8</v>
      </c>
      <c r="DH109" s="40">
        <v>208</v>
      </c>
      <c r="DI109" s="40">
        <v>99.8</v>
      </c>
      <c r="DJ109" s="40">
        <v>10.15452538631347</v>
      </c>
      <c r="DK109" s="2"/>
      <c r="DL109" s="99">
        <f t="shared" si="47"/>
        <v>891080</v>
      </c>
      <c r="DM109" s="100">
        <f t="shared" si="48"/>
        <v>8928.6573146292594</v>
      </c>
      <c r="DN109" s="101">
        <f t="shared" si="52"/>
        <v>22.084149666388075</v>
      </c>
      <c r="DO109" s="101">
        <f t="shared" si="52"/>
        <v>10.829899396540688</v>
      </c>
      <c r="DQ109" s="9">
        <v>41061</v>
      </c>
      <c r="DR109" s="42">
        <v>-6.0742436983902115</v>
      </c>
      <c r="DS109" s="42">
        <v>-11.486316280798082</v>
      </c>
      <c r="DT109" s="42">
        <v>-1.7844202898550723</v>
      </c>
      <c r="DU109" s="42">
        <v>-12.324774462179041</v>
      </c>
      <c r="DV109" s="42">
        <v>24924.263171999999</v>
      </c>
      <c r="DW109" s="42">
        <v>36157.370674999998</v>
      </c>
      <c r="DX109" s="42">
        <v>-11233.107502999999</v>
      </c>
      <c r="DY109" s="42">
        <v>4181.8471659999996</v>
      </c>
      <c r="DZ109" s="42">
        <v>20742.416005999999</v>
      </c>
      <c r="EA109" s="42">
        <v>11228.003538000001</v>
      </c>
      <c r="EB109" s="42">
        <v>24929.367137000001</v>
      </c>
      <c r="EC109" s="42">
        <v>10843</v>
      </c>
      <c r="ED109" s="42">
        <v>6317</v>
      </c>
      <c r="EE109" s="42">
        <v>4526</v>
      </c>
      <c r="EF109" s="42"/>
      <c r="EG109" s="42"/>
    </row>
    <row r="110" spans="1:137" x14ac:dyDescent="0.3">
      <c r="A110" s="9">
        <v>41091</v>
      </c>
      <c r="B110" s="82">
        <f t="shared" si="29"/>
        <v>-4.1013028796565321</v>
      </c>
      <c r="C110" s="82">
        <f t="shared" si="30"/>
        <v>-3.7096816251524807</v>
      </c>
      <c r="D110" s="82">
        <f t="shared" si="31"/>
        <v>-1.0110221361560241</v>
      </c>
      <c r="E110" s="5">
        <f t="shared" si="32"/>
        <v>-3.2927488283790147</v>
      </c>
      <c r="F110" s="5">
        <f t="shared" si="33"/>
        <v>7.9284360209946225</v>
      </c>
      <c r="G110" s="5">
        <f t="shared" si="34"/>
        <v>17.852534131288571</v>
      </c>
      <c r="H110" s="5">
        <f t="shared" si="35"/>
        <v>2.474130839275527</v>
      </c>
      <c r="I110" s="4">
        <f t="shared" si="49"/>
        <v>17.456021150094198</v>
      </c>
      <c r="J110" s="4">
        <f t="shared" si="36"/>
        <v>2.1583702033881198</v>
      </c>
      <c r="K110" s="4">
        <f t="shared" si="37"/>
        <v>2.4776219291151946</v>
      </c>
      <c r="L110" s="4"/>
      <c r="M110" s="4">
        <f t="shared" si="50"/>
        <v>3.3045525902668738</v>
      </c>
      <c r="N110" s="4">
        <f t="shared" si="38"/>
        <v>-12.588330491895547</v>
      </c>
      <c r="O110" s="4">
        <f t="shared" si="39"/>
        <v>-1.1833722049804647</v>
      </c>
      <c r="P110" s="4">
        <f t="shared" si="54"/>
        <v>6.3942307692307683</v>
      </c>
      <c r="Q110" s="4">
        <f t="shared" si="55"/>
        <v>10.281642348150662</v>
      </c>
      <c r="T110" s="81">
        <f t="shared" si="40"/>
        <v>-4.1013028796565321</v>
      </c>
      <c r="U110" s="81">
        <f t="shared" si="41"/>
        <v>-3.7096816251524807</v>
      </c>
      <c r="V110" s="81">
        <f t="shared" si="42"/>
        <v>-1.0110221361560241</v>
      </c>
      <c r="W110" s="81">
        <f t="shared" si="43"/>
        <v>-3.5502284544272316</v>
      </c>
      <c r="Y110" s="108">
        <f t="shared" si="44"/>
        <v>11065</v>
      </c>
      <c r="Z110" s="108">
        <f t="shared" si="45"/>
        <v>6500</v>
      </c>
      <c r="AF110" s="9">
        <v>41091</v>
      </c>
      <c r="AG110" s="42">
        <v>101.5</v>
      </c>
      <c r="AH110" s="10">
        <v>167.1</v>
      </c>
      <c r="AI110" s="10"/>
      <c r="AJ110" s="10">
        <v>167.1</v>
      </c>
      <c r="AK110" s="10">
        <v>101.5</v>
      </c>
      <c r="AL110" s="10">
        <v>-3.2927488283790147</v>
      </c>
      <c r="AO110" s="9">
        <v>41091</v>
      </c>
      <c r="AP110" s="10">
        <v>-4.1013028796565321</v>
      </c>
      <c r="AQ110" s="10">
        <v>-3.7096816251524807</v>
      </c>
      <c r="AR110" s="10">
        <v>-1.0110221361560241</v>
      </c>
      <c r="AS110" s="10">
        <v>89.8</v>
      </c>
      <c r="AT110" s="10">
        <v>103.3</v>
      </c>
      <c r="AU110" s="10">
        <v>104.6</v>
      </c>
      <c r="AV110" s="42">
        <v>89.8</v>
      </c>
      <c r="AW110" s="42">
        <v>103.3</v>
      </c>
      <c r="AX110" s="42">
        <v>104.6</v>
      </c>
      <c r="AY110" s="10">
        <v>119.7</v>
      </c>
      <c r="AZ110" s="10">
        <v>177.4</v>
      </c>
      <c r="BA110" s="10">
        <v>156.30000000000001</v>
      </c>
      <c r="BB110" s="10"/>
      <c r="BC110" s="10">
        <v>119.7</v>
      </c>
      <c r="BD110" s="10"/>
      <c r="BE110" s="10">
        <v>177.4</v>
      </c>
      <c r="BF110" s="10"/>
      <c r="BG110" s="10">
        <v>156.30000000000001</v>
      </c>
      <c r="BJ110" s="9">
        <v>41091</v>
      </c>
      <c r="BK110" s="42">
        <v>100</v>
      </c>
      <c r="BL110" s="42">
        <v>14.3725</v>
      </c>
      <c r="BM110" s="42">
        <v>77.633200000000002</v>
      </c>
      <c r="BN110" s="42">
        <v>7.9943</v>
      </c>
      <c r="BO110" s="42">
        <v>34.0486</v>
      </c>
      <c r="BP110" s="42">
        <v>8.2230000000000008</v>
      </c>
      <c r="BQ110" s="42">
        <v>17.221499999999999</v>
      </c>
      <c r="BR110" s="42">
        <v>12.3384</v>
      </c>
      <c r="BS110" s="42">
        <v>12.8393</v>
      </c>
      <c r="BT110" s="42">
        <v>15.3292</v>
      </c>
      <c r="BV110" s="9">
        <v>41091</v>
      </c>
      <c r="BW110" s="42">
        <v>7.9284360209946225</v>
      </c>
      <c r="BX110" s="42">
        <v>17.852534131288571</v>
      </c>
      <c r="BY110" s="42">
        <v>2.474130839275527</v>
      </c>
      <c r="BZ110" s="42">
        <v>251075</v>
      </c>
      <c r="CA110" s="42">
        <v>252063</v>
      </c>
      <c r="CB110" s="42">
        <v>975358</v>
      </c>
      <c r="CD110" s="9">
        <v>41091</v>
      </c>
      <c r="CE110" s="42">
        <v>50780760</v>
      </c>
      <c r="CF110" s="42">
        <v>17.456021150094198</v>
      </c>
      <c r="CH110" s="9">
        <v>41091</v>
      </c>
      <c r="CI110" s="42">
        <v>101.1</v>
      </c>
      <c r="CJ110" s="42">
        <v>212</v>
      </c>
      <c r="CK110" s="42">
        <v>101.1</v>
      </c>
      <c r="CL110" s="42">
        <v>10.130718954248364</v>
      </c>
      <c r="CM110" s="93">
        <f t="shared" si="46"/>
        <v>502282.49258160242</v>
      </c>
      <c r="CN110" s="4">
        <f t="shared" si="51"/>
        <v>6.651461341035092</v>
      </c>
      <c r="CP110" s="9">
        <v>41091</v>
      </c>
      <c r="CQ110" s="42">
        <v>2.1583702033881198</v>
      </c>
      <c r="CR110" s="42">
        <v>485808</v>
      </c>
      <c r="CS110" s="9">
        <v>41091</v>
      </c>
      <c r="CT110" s="42">
        <v>2.4776219291151946</v>
      </c>
      <c r="CU110" s="42">
        <v>73499</v>
      </c>
      <c r="CW110" s="14">
        <v>41091</v>
      </c>
      <c r="CX110" s="15">
        <v>937040</v>
      </c>
      <c r="CY110" s="15">
        <v>273430</v>
      </c>
      <c r="CZ110" s="89">
        <f t="shared" si="53"/>
        <v>69160</v>
      </c>
      <c r="DA110" s="94"/>
      <c r="DB110" s="39">
        <v>41091</v>
      </c>
      <c r="DC110" s="40">
        <v>1121120</v>
      </c>
      <c r="DD110" s="40">
        <v>199850</v>
      </c>
      <c r="DE110" s="2"/>
      <c r="DF110" s="39">
        <v>41091</v>
      </c>
      <c r="DG110" s="40">
        <v>101.1</v>
      </c>
      <c r="DH110" s="40">
        <v>212</v>
      </c>
      <c r="DI110" s="40">
        <v>101.1</v>
      </c>
      <c r="DJ110" s="40">
        <v>10.130718954248364</v>
      </c>
      <c r="DK110" s="2"/>
      <c r="DL110" s="99">
        <f t="shared" si="47"/>
        <v>921270</v>
      </c>
      <c r="DM110" s="100">
        <f t="shared" si="48"/>
        <v>9112.4629080118702</v>
      </c>
      <c r="DN110" s="101">
        <f t="shared" si="52"/>
        <v>3.3045525902668738</v>
      </c>
      <c r="DO110" s="101">
        <f t="shared" si="52"/>
        <v>-6.1982400812413463</v>
      </c>
      <c r="DQ110" s="9">
        <v>41091</v>
      </c>
      <c r="DR110" s="42">
        <v>-12.588330491895547</v>
      </c>
      <c r="DS110" s="42">
        <v>-1.1833722049804647</v>
      </c>
      <c r="DT110" s="42">
        <v>6.3942307692307683</v>
      </c>
      <c r="DU110" s="42">
        <v>10.281642348150662</v>
      </c>
      <c r="DV110" s="42">
        <v>23099.875455000001</v>
      </c>
      <c r="DW110" s="42">
        <v>40619.444563999998</v>
      </c>
      <c r="DX110" s="42">
        <v>-17519.569109</v>
      </c>
      <c r="DY110" s="42">
        <v>4144.3251179999997</v>
      </c>
      <c r="DZ110" s="42">
        <v>18955.550337000001</v>
      </c>
      <c r="EA110" s="42">
        <v>13816.889467999999</v>
      </c>
      <c r="EB110" s="42">
        <v>26802.555096</v>
      </c>
      <c r="EC110" s="42">
        <v>11065</v>
      </c>
      <c r="ED110" s="42">
        <v>6500</v>
      </c>
      <c r="EE110" s="42">
        <v>4565</v>
      </c>
      <c r="EF110" s="42"/>
      <c r="EG110" s="42"/>
    </row>
    <row r="111" spans="1:137" x14ac:dyDescent="0.3">
      <c r="A111" s="9">
        <v>41122</v>
      </c>
      <c r="B111" s="82">
        <f t="shared" si="29"/>
        <v>-1.352955983197087</v>
      </c>
      <c r="C111" s="82">
        <f t="shared" si="30"/>
        <v>-1.4761770330914192</v>
      </c>
      <c r="D111" s="82">
        <f t="shared" si="31"/>
        <v>-1.8234072029392823</v>
      </c>
      <c r="E111" s="5">
        <f t="shared" si="32"/>
        <v>-1.3967504562960038</v>
      </c>
      <c r="F111" s="5">
        <f t="shared" si="33"/>
        <v>-9.4759066070541476</v>
      </c>
      <c r="G111" s="5">
        <f t="shared" si="34"/>
        <v>10.058129532881214</v>
      </c>
      <c r="H111" s="5">
        <f t="shared" si="35"/>
        <v>-8.2614872097559999</v>
      </c>
      <c r="I111" s="4">
        <f t="shared" si="49"/>
        <v>16.858018867492039</v>
      </c>
      <c r="J111" s="4">
        <f t="shared" si="36"/>
        <v>4.0005601064202203</v>
      </c>
      <c r="K111" s="4">
        <f t="shared" si="37"/>
        <v>3.6292652675790333</v>
      </c>
      <c r="L111" s="4"/>
      <c r="M111" s="4">
        <f t="shared" si="50"/>
        <v>55.230320049095269</v>
      </c>
      <c r="N111" s="4">
        <f t="shared" si="38"/>
        <v>-6.5966318204623269</v>
      </c>
      <c r="O111" s="4">
        <f t="shared" si="39"/>
        <v>-6.6961185307906597</v>
      </c>
      <c r="P111" s="4">
        <f t="shared" si="54"/>
        <v>-4.1607127847356473</v>
      </c>
      <c r="Q111" s="4">
        <f t="shared" si="55"/>
        <v>-3.6734693877551026</v>
      </c>
      <c r="T111" s="81">
        <f t="shared" si="40"/>
        <v>-1.352955983197087</v>
      </c>
      <c r="U111" s="81">
        <f t="shared" si="41"/>
        <v>-1.4761770330914192</v>
      </c>
      <c r="V111" s="81">
        <f t="shared" si="42"/>
        <v>-1.8234072029392823</v>
      </c>
      <c r="W111" s="81">
        <f t="shared" si="43"/>
        <v>-1.486225709163504</v>
      </c>
      <c r="Y111" s="108">
        <f t="shared" si="44"/>
        <v>11402</v>
      </c>
      <c r="Z111" s="108">
        <f t="shared" si="45"/>
        <v>6608</v>
      </c>
      <c r="AF111" s="9">
        <v>41122</v>
      </c>
      <c r="AG111" s="42">
        <v>99.9</v>
      </c>
      <c r="AH111" s="10">
        <v>164.7</v>
      </c>
      <c r="AI111" s="10"/>
      <c r="AJ111" s="10">
        <v>164.7</v>
      </c>
      <c r="AK111" s="10">
        <v>99.9</v>
      </c>
      <c r="AL111" s="10">
        <v>-1.3967504562960038</v>
      </c>
      <c r="AO111" s="9">
        <v>41122</v>
      </c>
      <c r="AP111" s="10">
        <v>-1.352955983197087</v>
      </c>
      <c r="AQ111" s="10">
        <v>-1.4761770330914192</v>
      </c>
      <c r="AR111" s="10">
        <v>-1.8234072029392823</v>
      </c>
      <c r="AS111" s="10">
        <v>85.6</v>
      </c>
      <c r="AT111" s="10">
        <v>102.3</v>
      </c>
      <c r="AU111" s="10">
        <v>101.9</v>
      </c>
      <c r="AV111" s="42">
        <v>85.6</v>
      </c>
      <c r="AW111" s="42">
        <v>102.3</v>
      </c>
      <c r="AX111" s="42">
        <v>101.9</v>
      </c>
      <c r="AY111" s="10">
        <v>114.6</v>
      </c>
      <c r="AZ111" s="10">
        <v>175.8</v>
      </c>
      <c r="BA111" s="10">
        <v>152.19999999999999</v>
      </c>
      <c r="BB111" s="10"/>
      <c r="BC111" s="10">
        <v>114.6</v>
      </c>
      <c r="BD111" s="10"/>
      <c r="BE111" s="10">
        <v>175.8</v>
      </c>
      <c r="BF111" s="10"/>
      <c r="BG111" s="10">
        <v>152.19999999999999</v>
      </c>
      <c r="BJ111" s="9">
        <v>41122</v>
      </c>
      <c r="BK111" s="42">
        <v>100</v>
      </c>
      <c r="BL111" s="42">
        <v>14.3725</v>
      </c>
      <c r="BM111" s="42">
        <v>77.633200000000002</v>
      </c>
      <c r="BN111" s="42">
        <v>7.9943</v>
      </c>
      <c r="BO111" s="42">
        <v>34.0486</v>
      </c>
      <c r="BP111" s="42">
        <v>8.2230000000000008</v>
      </c>
      <c r="BQ111" s="42">
        <v>17.221499999999999</v>
      </c>
      <c r="BR111" s="42">
        <v>12.3384</v>
      </c>
      <c r="BS111" s="42">
        <v>12.8393</v>
      </c>
      <c r="BT111" s="42">
        <v>15.3292</v>
      </c>
      <c r="BV111" s="9">
        <v>41122</v>
      </c>
      <c r="BW111" s="42">
        <v>-9.4759066070541476</v>
      </c>
      <c r="BX111" s="42">
        <v>10.058129532881214</v>
      </c>
      <c r="BY111" s="42">
        <v>-8.2614872097559999</v>
      </c>
      <c r="BZ111" s="42">
        <v>218670</v>
      </c>
      <c r="CA111" s="42">
        <v>243103</v>
      </c>
      <c r="CB111" s="42">
        <v>917009</v>
      </c>
      <c r="CD111" s="9">
        <v>41122</v>
      </c>
      <c r="CE111" s="42">
        <v>50980900</v>
      </c>
      <c r="CF111" s="42">
        <v>16.858018867492039</v>
      </c>
      <c r="CH111" s="9">
        <v>41122</v>
      </c>
      <c r="CI111" s="42">
        <v>102.2</v>
      </c>
      <c r="CJ111" s="42">
        <v>214</v>
      </c>
      <c r="CK111" s="42">
        <v>102.2</v>
      </c>
      <c r="CL111" s="42">
        <v>10.248112189859762</v>
      </c>
      <c r="CM111" s="93">
        <f t="shared" si="46"/>
        <v>498834.63796477491</v>
      </c>
      <c r="CN111" s="4">
        <f t="shared" si="51"/>
        <v>5.9954828670891525</v>
      </c>
      <c r="CP111" s="9">
        <v>41122</v>
      </c>
      <c r="CQ111" s="42">
        <v>4.0005601064202203</v>
      </c>
      <c r="CR111" s="42">
        <v>445632</v>
      </c>
      <c r="CS111" s="9">
        <v>41122</v>
      </c>
      <c r="CT111" s="42">
        <v>3.6292652675790333</v>
      </c>
      <c r="CU111" s="42">
        <v>73526</v>
      </c>
      <c r="CW111" s="14">
        <v>41122</v>
      </c>
      <c r="CX111" s="15">
        <v>245660</v>
      </c>
      <c r="CY111" s="15">
        <v>328320</v>
      </c>
      <c r="CZ111" s="89">
        <f t="shared" si="53"/>
        <v>54890</v>
      </c>
      <c r="DA111" s="94"/>
      <c r="DB111" s="39">
        <v>41122</v>
      </c>
      <c r="DC111" s="40">
        <v>1166220</v>
      </c>
      <c r="DD111" s="40">
        <v>331500</v>
      </c>
      <c r="DE111" s="2"/>
      <c r="DF111" s="39">
        <v>41122</v>
      </c>
      <c r="DG111" s="40">
        <v>102.2</v>
      </c>
      <c r="DH111" s="40">
        <v>214</v>
      </c>
      <c r="DI111" s="40">
        <v>102.2</v>
      </c>
      <c r="DJ111" s="40">
        <v>10.248112189859762</v>
      </c>
      <c r="DK111" s="2"/>
      <c r="DL111" s="99">
        <f t="shared" si="47"/>
        <v>834720</v>
      </c>
      <c r="DM111" s="100">
        <f t="shared" si="48"/>
        <v>8167.514677103718</v>
      </c>
      <c r="DN111" s="101">
        <f t="shared" si="52"/>
        <v>55.230320049095269</v>
      </c>
      <c r="DO111" s="101">
        <f t="shared" si="52"/>
        <v>40.80088716781929</v>
      </c>
      <c r="DQ111" s="9">
        <v>41122</v>
      </c>
      <c r="DR111" s="42">
        <v>-6.5966318204623269</v>
      </c>
      <c r="DS111" s="42">
        <v>-6.6961185307906597</v>
      </c>
      <c r="DT111" s="42">
        <v>-4.1607127847356473</v>
      </c>
      <c r="DU111" s="42">
        <v>-3.6734693877551026</v>
      </c>
      <c r="DV111" s="42">
        <v>23134.474792000001</v>
      </c>
      <c r="DW111" s="42">
        <v>37307.265748999998</v>
      </c>
      <c r="DX111" s="42">
        <v>-14172.790956999999</v>
      </c>
      <c r="DY111" s="42">
        <v>4596.0719339999996</v>
      </c>
      <c r="DZ111" s="42">
        <v>18538.402858000001</v>
      </c>
      <c r="EA111" s="42">
        <v>12805.697244000001</v>
      </c>
      <c r="EB111" s="42">
        <v>24501.568504999999</v>
      </c>
      <c r="EC111" s="42">
        <v>11402</v>
      </c>
      <c r="ED111" s="42">
        <v>6608</v>
      </c>
      <c r="EE111" s="42">
        <v>4794</v>
      </c>
      <c r="EF111" s="42"/>
      <c r="EG111" s="42"/>
    </row>
    <row r="112" spans="1:137" x14ac:dyDescent="0.3">
      <c r="A112" s="9">
        <v>41153</v>
      </c>
      <c r="B112" s="82">
        <f t="shared" si="29"/>
        <v>0.49239689018452693</v>
      </c>
      <c r="C112" s="82">
        <f t="shared" si="30"/>
        <v>-5.0146810997389828</v>
      </c>
      <c r="D112" s="82">
        <f t="shared" si="31"/>
        <v>0.1892952212781229</v>
      </c>
      <c r="E112" s="5">
        <f t="shared" si="32"/>
        <v>-4.0097990163609456</v>
      </c>
      <c r="F112" s="5">
        <f t="shared" si="33"/>
        <v>5.7693202798938765</v>
      </c>
      <c r="G112" s="5">
        <f t="shared" si="34"/>
        <v>9.2439249922942999</v>
      </c>
      <c r="H112" s="5">
        <f t="shared" si="35"/>
        <v>-17.586564778843329</v>
      </c>
      <c r="I112" s="4">
        <f t="shared" si="49"/>
        <v>16.461468628437832</v>
      </c>
      <c r="J112" s="4">
        <f t="shared" si="36"/>
        <v>-1.4170806605378008</v>
      </c>
      <c r="K112" s="4">
        <f t="shared" si="37"/>
        <v>-2.0068099330231863</v>
      </c>
      <c r="L112" s="4"/>
      <c r="M112" s="4">
        <f t="shared" si="50"/>
        <v>11.680654782548384</v>
      </c>
      <c r="N112" s="4">
        <f t="shared" si="38"/>
        <v>-6.2466863894699722</v>
      </c>
      <c r="O112" s="4">
        <f t="shared" si="39"/>
        <v>5.7736552589565928</v>
      </c>
      <c r="P112" s="4">
        <f t="shared" si="54"/>
        <v>6.3323833273957959</v>
      </c>
      <c r="Q112" s="4">
        <f t="shared" si="55"/>
        <v>-9.7367259891160458</v>
      </c>
      <c r="T112" s="81">
        <f t="shared" si="40"/>
        <v>0.49239689018452693</v>
      </c>
      <c r="U112" s="81">
        <f t="shared" si="41"/>
        <v>-5.0146810997389828</v>
      </c>
      <c r="V112" s="81">
        <f t="shared" si="42"/>
        <v>0.1892952212781229</v>
      </c>
      <c r="W112" s="81">
        <f t="shared" si="43"/>
        <v>-3.8071548366061556</v>
      </c>
      <c r="Y112" s="108">
        <f t="shared" si="44"/>
        <v>11939</v>
      </c>
      <c r="Z112" s="108">
        <f t="shared" si="45"/>
        <v>6137</v>
      </c>
      <c r="AF112" s="9">
        <v>41153</v>
      </c>
      <c r="AG112" s="42">
        <v>99</v>
      </c>
      <c r="AH112" s="10">
        <v>163.1</v>
      </c>
      <c r="AI112" s="10"/>
      <c r="AJ112" s="10">
        <v>163.1</v>
      </c>
      <c r="AK112" s="10">
        <v>99</v>
      </c>
      <c r="AL112" s="10">
        <v>-4.0097990163609456</v>
      </c>
      <c r="AO112" s="9">
        <v>41153</v>
      </c>
      <c r="AP112" s="10">
        <v>0.49239689018452693</v>
      </c>
      <c r="AQ112" s="10">
        <v>-5.0146810997389828</v>
      </c>
      <c r="AR112" s="10">
        <v>0.1892952212781229</v>
      </c>
      <c r="AS112" s="10">
        <v>82.5</v>
      </c>
      <c r="AT112" s="10">
        <v>101.9</v>
      </c>
      <c r="AU112" s="10">
        <v>100.3</v>
      </c>
      <c r="AV112" s="42">
        <v>82.5</v>
      </c>
      <c r="AW112" s="42">
        <v>101.9</v>
      </c>
      <c r="AX112" s="42">
        <v>100.3</v>
      </c>
      <c r="AY112" s="10">
        <v>111.2</v>
      </c>
      <c r="AZ112" s="10">
        <v>174.6</v>
      </c>
      <c r="BA112" s="10">
        <v>149.69999999999999</v>
      </c>
      <c r="BB112" s="10"/>
      <c r="BC112" s="10">
        <v>111.2</v>
      </c>
      <c r="BD112" s="10"/>
      <c r="BE112" s="10">
        <v>174.6</v>
      </c>
      <c r="BF112" s="10"/>
      <c r="BG112" s="10">
        <v>149.69999999999999</v>
      </c>
      <c r="BJ112" s="9">
        <v>41153</v>
      </c>
      <c r="BK112" s="42">
        <v>100</v>
      </c>
      <c r="BL112" s="42">
        <v>14.3725</v>
      </c>
      <c r="BM112" s="42">
        <v>77.633200000000002</v>
      </c>
      <c r="BN112" s="42">
        <v>7.9943</v>
      </c>
      <c r="BO112" s="42">
        <v>34.0486</v>
      </c>
      <c r="BP112" s="42">
        <v>8.2230000000000008</v>
      </c>
      <c r="BQ112" s="42">
        <v>17.221499999999999</v>
      </c>
      <c r="BR112" s="42">
        <v>12.3384</v>
      </c>
      <c r="BS112" s="42">
        <v>12.8393</v>
      </c>
      <c r="BT112" s="42">
        <v>15.3292</v>
      </c>
      <c r="BV112" s="9">
        <v>41153</v>
      </c>
      <c r="BW112" s="42">
        <v>5.7693202798938765</v>
      </c>
      <c r="BX112" s="42">
        <v>9.2439249922942999</v>
      </c>
      <c r="BY112" s="42">
        <v>-17.586564778843329</v>
      </c>
      <c r="BZ112" s="42">
        <v>272686</v>
      </c>
      <c r="CA112" s="42">
        <v>262275</v>
      </c>
      <c r="CB112" s="42">
        <v>906036</v>
      </c>
      <c r="CD112" s="9">
        <v>41153</v>
      </c>
      <c r="CE112" s="42">
        <v>51416830</v>
      </c>
      <c r="CF112" s="42">
        <v>16.461468628437832</v>
      </c>
      <c r="CH112" s="9">
        <v>41153</v>
      </c>
      <c r="CI112" s="42">
        <v>102.9</v>
      </c>
      <c r="CJ112" s="42">
        <v>215</v>
      </c>
      <c r="CK112" s="42">
        <v>102.9</v>
      </c>
      <c r="CL112" s="42">
        <v>9.7014925373134435</v>
      </c>
      <c r="CM112" s="93">
        <f t="shared" si="46"/>
        <v>499677.64820213796</v>
      </c>
      <c r="CN112" s="4">
        <f t="shared" si="51"/>
        <v>6.1621550762630539</v>
      </c>
      <c r="CP112" s="9">
        <v>41153</v>
      </c>
      <c r="CQ112" s="42">
        <v>-1.4170806605378008</v>
      </c>
      <c r="CR112" s="42">
        <v>411562</v>
      </c>
      <c r="CS112" s="9">
        <v>41153</v>
      </c>
      <c r="CT112" s="42">
        <v>-2.0068099330231863</v>
      </c>
      <c r="CU112" s="42">
        <v>78568</v>
      </c>
      <c r="CW112" s="14">
        <v>41153</v>
      </c>
      <c r="CX112" s="15">
        <v>198340</v>
      </c>
      <c r="CY112" s="15">
        <v>357670</v>
      </c>
      <c r="CZ112" s="89">
        <f t="shared" si="53"/>
        <v>29350</v>
      </c>
      <c r="DA112" s="94"/>
      <c r="DB112" s="39">
        <v>41153</v>
      </c>
      <c r="DC112" s="40">
        <v>1140060</v>
      </c>
      <c r="DD112" s="40">
        <v>174000</v>
      </c>
      <c r="DE112" s="2"/>
      <c r="DF112" s="39">
        <v>41153</v>
      </c>
      <c r="DG112" s="40">
        <v>102.9</v>
      </c>
      <c r="DH112" s="40">
        <v>215</v>
      </c>
      <c r="DI112" s="40">
        <v>102.9</v>
      </c>
      <c r="DJ112" s="40">
        <v>9.7014925373134435</v>
      </c>
      <c r="DK112" s="2"/>
      <c r="DL112" s="99">
        <f t="shared" si="47"/>
        <v>966060</v>
      </c>
      <c r="DM112" s="100">
        <f t="shared" si="48"/>
        <v>9388.3381924198238</v>
      </c>
      <c r="DN112" s="101">
        <f t="shared" si="52"/>
        <v>11.680654782548384</v>
      </c>
      <c r="DO112" s="101">
        <f t="shared" si="52"/>
        <v>1.8041342915747105</v>
      </c>
      <c r="DQ112" s="9">
        <v>41153</v>
      </c>
      <c r="DR112" s="42">
        <v>-6.2466863894699722</v>
      </c>
      <c r="DS112" s="42">
        <v>5.7736552589565928</v>
      </c>
      <c r="DT112" s="42">
        <v>6.3323833273957959</v>
      </c>
      <c r="DU112" s="42">
        <v>-9.7367259891160458</v>
      </c>
      <c r="DV112" s="42">
        <v>24902.002444000002</v>
      </c>
      <c r="DW112" s="42">
        <v>42051.448384000003</v>
      </c>
      <c r="DX112" s="42">
        <v>-17149.445940000001</v>
      </c>
      <c r="DY112" s="42">
        <v>5467.3276429999996</v>
      </c>
      <c r="DZ112" s="42">
        <v>19434.674801000001</v>
      </c>
      <c r="EA112" s="42">
        <v>14029.537200000001</v>
      </c>
      <c r="EB112" s="42">
        <v>28021.911184000001</v>
      </c>
      <c r="EC112" s="42">
        <v>11939</v>
      </c>
      <c r="ED112" s="42">
        <v>6137</v>
      </c>
      <c r="EE112" s="42">
        <v>5802</v>
      </c>
      <c r="EF112" s="42"/>
      <c r="EG112" s="42"/>
    </row>
    <row r="113" spans="1:137" x14ac:dyDescent="0.3">
      <c r="A113" s="9">
        <v>41183</v>
      </c>
      <c r="B113" s="82">
        <f t="shared" si="29"/>
        <v>-1.0903248285960772</v>
      </c>
      <c r="C113" s="82">
        <f t="shared" si="30"/>
        <v>5.2575964746315114</v>
      </c>
      <c r="D113" s="82">
        <f t="shared" si="31"/>
        <v>1.7334141526121223</v>
      </c>
      <c r="E113" s="5">
        <f t="shared" si="32"/>
        <v>4.3583277654085935</v>
      </c>
      <c r="F113" s="5">
        <f t="shared" si="33"/>
        <v>31.684339370934246</v>
      </c>
      <c r="G113" s="5">
        <f t="shared" si="34"/>
        <v>30.101165041452099</v>
      </c>
      <c r="H113" s="5">
        <f t="shared" si="35"/>
        <v>5.3595995980445936</v>
      </c>
      <c r="I113" s="4">
        <f t="shared" si="49"/>
        <v>15.959829400168566</v>
      </c>
      <c r="J113" s="4">
        <f t="shared" si="36"/>
        <v>-0.56339689193608045</v>
      </c>
      <c r="K113" s="4">
        <f t="shared" si="37"/>
        <v>6.9080451294152345</v>
      </c>
      <c r="L113" s="4"/>
      <c r="M113" s="4">
        <f t="shared" si="50"/>
        <v>-5.0623665580402317</v>
      </c>
      <c r="N113" s="4">
        <f t="shared" si="38"/>
        <v>1.6963418559404988</v>
      </c>
      <c r="O113" s="4">
        <f t="shared" si="39"/>
        <v>7.452791245186968</v>
      </c>
      <c r="P113" s="4">
        <f t="shared" si="54"/>
        <v>7.7957223919685719</v>
      </c>
      <c r="Q113" s="4">
        <f t="shared" si="55"/>
        <v>-1.7155425219941349</v>
      </c>
      <c r="T113" s="81">
        <f t="shared" si="40"/>
        <v>-1.0903248285960772</v>
      </c>
      <c r="U113" s="81">
        <f t="shared" si="41"/>
        <v>5.2575964746315114</v>
      </c>
      <c r="V113" s="81">
        <f t="shared" si="42"/>
        <v>1.7334141526121223</v>
      </c>
      <c r="W113" s="81">
        <f t="shared" si="43"/>
        <v>4.0635077779559303</v>
      </c>
      <c r="Y113" s="108">
        <f t="shared" si="44"/>
        <v>12348</v>
      </c>
      <c r="Z113" s="108">
        <f t="shared" si="45"/>
        <v>6703</v>
      </c>
      <c r="AF113" s="9">
        <v>41183</v>
      </c>
      <c r="AG113" s="42">
        <v>103.7</v>
      </c>
      <c r="AH113" s="10">
        <v>171.6</v>
      </c>
      <c r="AI113" s="10"/>
      <c r="AJ113" s="10">
        <v>171.6</v>
      </c>
      <c r="AK113" s="10">
        <v>103.7</v>
      </c>
      <c r="AL113" s="10">
        <v>4.3583277654085935</v>
      </c>
      <c r="AO113" s="9">
        <v>41183</v>
      </c>
      <c r="AP113" s="10">
        <v>-1.0903248285960772</v>
      </c>
      <c r="AQ113" s="10">
        <v>5.2575964746315114</v>
      </c>
      <c r="AR113" s="10">
        <v>1.7334141526121223</v>
      </c>
      <c r="AS113" s="10">
        <v>91.5</v>
      </c>
      <c r="AT113" s="10">
        <v>105.6</v>
      </c>
      <c r="AU113" s="10">
        <v>107.5</v>
      </c>
      <c r="AV113" s="42">
        <v>91.5</v>
      </c>
      <c r="AW113" s="42">
        <v>105.6</v>
      </c>
      <c r="AX113" s="42">
        <v>107.5</v>
      </c>
      <c r="AY113" s="10">
        <v>122.4</v>
      </c>
      <c r="AZ113" s="10">
        <v>182.4</v>
      </c>
      <c r="BA113" s="10">
        <v>160.5</v>
      </c>
      <c r="BB113" s="10"/>
      <c r="BC113" s="10">
        <v>122.4</v>
      </c>
      <c r="BD113" s="10"/>
      <c r="BE113" s="10">
        <v>182.4</v>
      </c>
      <c r="BF113" s="10"/>
      <c r="BG113" s="10">
        <v>160.5</v>
      </c>
      <c r="BJ113" s="9">
        <v>41183</v>
      </c>
      <c r="BK113" s="42">
        <v>100</v>
      </c>
      <c r="BL113" s="42">
        <v>14.3725</v>
      </c>
      <c r="BM113" s="42">
        <v>77.633200000000002</v>
      </c>
      <c r="BN113" s="42">
        <v>7.9943</v>
      </c>
      <c r="BO113" s="42">
        <v>34.0486</v>
      </c>
      <c r="BP113" s="42">
        <v>8.2230000000000008</v>
      </c>
      <c r="BQ113" s="42">
        <v>17.221499999999999</v>
      </c>
      <c r="BR113" s="42">
        <v>12.3384</v>
      </c>
      <c r="BS113" s="42">
        <v>12.8393</v>
      </c>
      <c r="BT113" s="42">
        <v>15.3292</v>
      </c>
      <c r="BV113" s="9">
        <v>41183</v>
      </c>
      <c r="BW113" s="42">
        <v>31.684339370934246</v>
      </c>
      <c r="BX113" s="42">
        <v>30.101165041452099</v>
      </c>
      <c r="BY113" s="42">
        <v>5.3595995980445936</v>
      </c>
      <c r="BZ113" s="42">
        <v>287247</v>
      </c>
      <c r="CA113" s="42">
        <v>284984</v>
      </c>
      <c r="CB113" s="42">
        <v>1085167</v>
      </c>
      <c r="CD113" s="9">
        <v>41183</v>
      </c>
      <c r="CE113" s="42">
        <v>51952230</v>
      </c>
      <c r="CF113" s="42">
        <v>15.959829400168566</v>
      </c>
      <c r="CH113" s="9">
        <v>41183</v>
      </c>
      <c r="CI113" s="42">
        <v>103.6</v>
      </c>
      <c r="CJ113" s="42">
        <v>217</v>
      </c>
      <c r="CK113" s="42">
        <v>103.6</v>
      </c>
      <c r="CL113" s="42">
        <v>9.2827004219409268</v>
      </c>
      <c r="CM113" s="93">
        <f t="shared" si="46"/>
        <v>501469.4015444016</v>
      </c>
      <c r="CN113" s="4">
        <f t="shared" si="51"/>
        <v>6.1099597213897905</v>
      </c>
      <c r="CP113" s="9">
        <v>41183</v>
      </c>
      <c r="CQ113" s="42">
        <v>-0.56339689193608045</v>
      </c>
      <c r="CR113" s="42">
        <v>556488</v>
      </c>
      <c r="CS113" s="9">
        <v>41183</v>
      </c>
      <c r="CT113" s="42">
        <v>6.9080451294152345</v>
      </c>
      <c r="CU113" s="42">
        <v>72489</v>
      </c>
      <c r="CW113" s="14">
        <v>41183</v>
      </c>
      <c r="CX113" s="15"/>
      <c r="CY113" s="15">
        <v>392870</v>
      </c>
      <c r="CZ113" s="89">
        <f t="shared" si="53"/>
        <v>35200</v>
      </c>
      <c r="DA113" s="91"/>
      <c r="DB113" s="39">
        <v>41183</v>
      </c>
      <c r="DC113" s="40">
        <v>753770</v>
      </c>
      <c r="DD113" s="40">
        <v>246860</v>
      </c>
      <c r="DE113" s="2"/>
      <c r="DF113" s="39">
        <v>41183</v>
      </c>
      <c r="DG113" s="40">
        <v>103.6</v>
      </c>
      <c r="DH113" s="40">
        <v>217</v>
      </c>
      <c r="DI113" s="40">
        <v>103.6</v>
      </c>
      <c r="DJ113" s="40">
        <v>9.2827004219409268</v>
      </c>
      <c r="DK113" s="2"/>
      <c r="DL113" s="99">
        <f t="shared" si="47"/>
        <v>506910</v>
      </c>
      <c r="DM113" s="100">
        <f t="shared" si="48"/>
        <v>4892.9536679536686</v>
      </c>
      <c r="DN113" s="101">
        <f t="shared" si="52"/>
        <v>-5.0623665580402317</v>
      </c>
      <c r="DO113" s="101">
        <f t="shared" si="52"/>
        <v>-13.126567082067698</v>
      </c>
      <c r="DQ113" s="9">
        <v>41183</v>
      </c>
      <c r="DR113" s="42">
        <v>1.6963418559404988</v>
      </c>
      <c r="DS113" s="42">
        <v>7.452791245186968</v>
      </c>
      <c r="DT113" s="42">
        <v>7.7957223919685719</v>
      </c>
      <c r="DU113" s="42">
        <v>-1.7155425219941349</v>
      </c>
      <c r="DV113" s="42">
        <v>24032.900826000001</v>
      </c>
      <c r="DW113" s="42">
        <v>44243.752075999997</v>
      </c>
      <c r="DX113" s="42">
        <v>-20210.85125</v>
      </c>
      <c r="DY113" s="42">
        <v>6156.54612</v>
      </c>
      <c r="DZ113" s="42">
        <v>17876.354705999998</v>
      </c>
      <c r="EA113" s="42">
        <v>14957.655070999999</v>
      </c>
      <c r="EB113" s="42">
        <v>29286.097005</v>
      </c>
      <c r="EC113" s="42">
        <v>12348</v>
      </c>
      <c r="ED113" s="42">
        <v>6703</v>
      </c>
      <c r="EE113" s="42">
        <v>5645</v>
      </c>
      <c r="EF113" s="42"/>
      <c r="EG113" s="42"/>
    </row>
    <row r="114" spans="1:137" x14ac:dyDescent="0.3">
      <c r="A114" s="9">
        <v>41214</v>
      </c>
      <c r="B114" s="82">
        <f t="shared" si="29"/>
        <v>-7.4978173282023652</v>
      </c>
      <c r="C114" s="82">
        <f t="shared" si="30"/>
        <v>-7.2744712874529993</v>
      </c>
      <c r="D114" s="82">
        <f t="shared" si="31"/>
        <v>-1.337177434020709</v>
      </c>
      <c r="E114" s="5">
        <f t="shared" si="32"/>
        <v>-6.5093936906709224</v>
      </c>
      <c r="F114" s="5">
        <f t="shared" si="33"/>
        <v>6.2076094516752551</v>
      </c>
      <c r="G114" s="5">
        <f t="shared" si="34"/>
        <v>6.5386104611033486</v>
      </c>
      <c r="H114" s="5">
        <f t="shared" si="35"/>
        <v>-1.2174586125643447</v>
      </c>
      <c r="I114" s="4">
        <f t="shared" si="49"/>
        <v>18.39551861791702</v>
      </c>
      <c r="J114" s="4">
        <f t="shared" si="36"/>
        <v>4.690885039125547</v>
      </c>
      <c r="K114" s="4">
        <f t="shared" si="37"/>
        <v>-8.7308168064485443</v>
      </c>
      <c r="L114" s="4"/>
      <c r="M114" s="4">
        <f t="shared" si="50"/>
        <v>-0.80354781618080517</v>
      </c>
      <c r="N114" s="4">
        <f t="shared" si="38"/>
        <v>-8.0651431362729467E-2</v>
      </c>
      <c r="O114" s="4">
        <f t="shared" si="39"/>
        <v>3.4563717531496145</v>
      </c>
      <c r="P114" s="4">
        <f t="shared" si="54"/>
        <v>6.6495256671690743</v>
      </c>
      <c r="Q114" s="4">
        <f t="shared" si="55"/>
        <v>-10.603809266513576</v>
      </c>
      <c r="T114" s="81">
        <f t="shared" si="40"/>
        <v>-7.4978173282023652</v>
      </c>
      <c r="U114" s="81">
        <f t="shared" si="41"/>
        <v>-7.2744712874529993</v>
      </c>
      <c r="V114" s="81">
        <f t="shared" si="42"/>
        <v>-1.337177434020709</v>
      </c>
      <c r="W114" s="81">
        <f t="shared" si="43"/>
        <v>-6.8319266146347646</v>
      </c>
      <c r="Y114" s="108">
        <f t="shared" si="44"/>
        <v>12029</v>
      </c>
      <c r="Z114" s="108">
        <f t="shared" si="45"/>
        <v>6618</v>
      </c>
      <c r="AF114" s="9">
        <v>41214</v>
      </c>
      <c r="AG114" s="42">
        <v>98.3</v>
      </c>
      <c r="AH114" s="10">
        <v>165.8</v>
      </c>
      <c r="AI114" s="10"/>
      <c r="AJ114" s="10">
        <v>165.8</v>
      </c>
      <c r="AK114" s="10">
        <v>98.3</v>
      </c>
      <c r="AL114" s="10">
        <v>-6.5093936906709224</v>
      </c>
      <c r="AO114" s="9">
        <v>41214</v>
      </c>
      <c r="AP114" s="10">
        <v>-7.4978173282023652</v>
      </c>
      <c r="AQ114" s="10">
        <v>-7.2744712874529993</v>
      </c>
      <c r="AR114" s="10">
        <v>-1.337177434020709</v>
      </c>
      <c r="AS114" s="10">
        <v>89.9</v>
      </c>
      <c r="AT114" s="10">
        <v>99.7</v>
      </c>
      <c r="AU114" s="10">
        <v>99.8</v>
      </c>
      <c r="AV114" s="42">
        <v>89.9</v>
      </c>
      <c r="AW114" s="42">
        <v>99.7</v>
      </c>
      <c r="AX114" s="42">
        <v>99.8</v>
      </c>
      <c r="AY114" s="10">
        <v>121.7</v>
      </c>
      <c r="AZ114" s="10">
        <v>176.4</v>
      </c>
      <c r="BA114" s="10">
        <v>149.1</v>
      </c>
      <c r="BB114" s="10"/>
      <c r="BC114" s="10">
        <v>121.7</v>
      </c>
      <c r="BD114" s="10"/>
      <c r="BE114" s="10">
        <v>176.4</v>
      </c>
      <c r="BF114" s="10"/>
      <c r="BG114" s="10">
        <v>149.1</v>
      </c>
      <c r="BJ114" s="9">
        <v>41214</v>
      </c>
      <c r="BK114" s="42">
        <v>100</v>
      </c>
      <c r="BL114" s="42">
        <v>14.3725</v>
      </c>
      <c r="BM114" s="42">
        <v>77.633200000000002</v>
      </c>
      <c r="BN114" s="42">
        <v>7.9943</v>
      </c>
      <c r="BO114" s="42">
        <v>34.0486</v>
      </c>
      <c r="BP114" s="42">
        <v>8.2230000000000008</v>
      </c>
      <c r="BQ114" s="42">
        <v>17.221499999999999</v>
      </c>
      <c r="BR114" s="42">
        <v>12.3384</v>
      </c>
      <c r="BS114" s="42">
        <v>12.8393</v>
      </c>
      <c r="BT114" s="42">
        <v>15.3292</v>
      </c>
      <c r="BV114" s="9">
        <v>41214</v>
      </c>
      <c r="BW114" s="42">
        <v>6.2076094516752551</v>
      </c>
      <c r="BX114" s="42">
        <v>6.5386104611033486</v>
      </c>
      <c r="BY114" s="42">
        <v>-1.2174586125643447</v>
      </c>
      <c r="BZ114" s="42">
        <v>276383</v>
      </c>
      <c r="CA114" s="42">
        <v>253140</v>
      </c>
      <c r="CB114" s="42">
        <v>1010740</v>
      </c>
      <c r="CD114" s="9">
        <v>41214</v>
      </c>
      <c r="CE114" s="42">
        <v>53432750</v>
      </c>
      <c r="CF114" s="42">
        <v>18.39551861791702</v>
      </c>
      <c r="CH114" s="9">
        <v>41214</v>
      </c>
      <c r="CI114" s="42">
        <v>104.3</v>
      </c>
      <c r="CJ114" s="42">
        <v>218</v>
      </c>
      <c r="CK114" s="42">
        <v>104.3</v>
      </c>
      <c r="CL114" s="42">
        <v>9.5588235294117592</v>
      </c>
      <c r="CM114" s="93">
        <f t="shared" si="46"/>
        <v>512298.65771812084</v>
      </c>
      <c r="CN114" s="4">
        <f t="shared" si="51"/>
        <v>8.065708268702787</v>
      </c>
      <c r="CP114" s="9">
        <v>41214</v>
      </c>
      <c r="CQ114" s="42">
        <v>4.690885039125547</v>
      </c>
      <c r="CR114" s="42">
        <v>701185</v>
      </c>
      <c r="CS114" s="9">
        <v>41214</v>
      </c>
      <c r="CT114" s="42">
        <v>-8.7308168064485443</v>
      </c>
      <c r="CU114" s="42">
        <v>67144</v>
      </c>
      <c r="CW114" s="14">
        <v>41214</v>
      </c>
      <c r="CX114" s="15"/>
      <c r="CY114" s="15">
        <v>826740</v>
      </c>
      <c r="CZ114" s="89">
        <f t="shared" si="53"/>
        <v>433870</v>
      </c>
      <c r="DA114" s="91"/>
      <c r="DB114" s="39">
        <v>41214</v>
      </c>
      <c r="DC114" s="40">
        <v>757700</v>
      </c>
      <c r="DD114" s="40">
        <v>270080</v>
      </c>
      <c r="DE114" s="2"/>
      <c r="DF114" s="39">
        <v>41214</v>
      </c>
      <c r="DG114" s="40">
        <v>104.3</v>
      </c>
      <c r="DH114" s="40">
        <v>218</v>
      </c>
      <c r="DI114" s="40">
        <v>104.3</v>
      </c>
      <c r="DJ114" s="40">
        <v>9.5588235294117592</v>
      </c>
      <c r="DK114" s="2"/>
      <c r="DL114" s="99">
        <f t="shared" si="47"/>
        <v>487620</v>
      </c>
      <c r="DM114" s="100">
        <f t="shared" si="48"/>
        <v>4675.1677852348994</v>
      </c>
      <c r="DN114" s="101">
        <f t="shared" si="52"/>
        <v>-0.80354781618080517</v>
      </c>
      <c r="DO114" s="101">
        <f t="shared" si="52"/>
        <v>-9.458271832218724</v>
      </c>
      <c r="DQ114" s="9">
        <v>41214</v>
      </c>
      <c r="DR114" s="42">
        <v>-8.0651431362729467E-2</v>
      </c>
      <c r="DS114" s="42">
        <v>3.4563717531496145</v>
      </c>
      <c r="DT114" s="42">
        <v>6.6495256671690743</v>
      </c>
      <c r="DU114" s="42">
        <v>-10.603809266513576</v>
      </c>
      <c r="DV114" s="42">
        <v>23250.938695000001</v>
      </c>
      <c r="DW114" s="42">
        <v>40454.006399999998</v>
      </c>
      <c r="DX114" s="42">
        <v>-17203.067705000001</v>
      </c>
      <c r="DY114" s="42">
        <v>5383.3943509999999</v>
      </c>
      <c r="DZ114" s="42">
        <v>17867.544344000002</v>
      </c>
      <c r="EA114" s="42">
        <v>13107.041394</v>
      </c>
      <c r="EB114" s="42">
        <v>27346.965005999999</v>
      </c>
      <c r="EC114" s="42">
        <v>12029</v>
      </c>
      <c r="ED114" s="42">
        <v>6618</v>
      </c>
      <c r="EE114" s="42">
        <v>5411</v>
      </c>
      <c r="EF114" s="42"/>
      <c r="EG114" s="42"/>
    </row>
    <row r="115" spans="1:137" x14ac:dyDescent="0.3">
      <c r="A115" s="9">
        <v>41244</v>
      </c>
      <c r="B115" s="82">
        <f t="shared" si="29"/>
        <v>-4.188344133848104</v>
      </c>
      <c r="C115" s="82">
        <f t="shared" si="30"/>
        <v>-6.5867398793532557</v>
      </c>
      <c r="D115" s="82">
        <f t="shared" si="31"/>
        <v>1.3736341087712574</v>
      </c>
      <c r="E115" s="5">
        <f t="shared" si="32"/>
        <v>-5.3712694714962144</v>
      </c>
      <c r="F115" s="5">
        <f t="shared" si="33"/>
        <v>3.2460564653873201</v>
      </c>
      <c r="G115" s="5">
        <f t="shared" si="34"/>
        <v>7.2318355872231104</v>
      </c>
      <c r="H115" s="5">
        <f t="shared" si="35"/>
        <v>5.4570050335570466</v>
      </c>
      <c r="I115" s="4">
        <f t="shared" si="49"/>
        <v>15.145453888022734</v>
      </c>
      <c r="J115" s="4">
        <f t="shared" si="36"/>
        <v>2.1889330562955744</v>
      </c>
      <c r="K115" s="4">
        <f t="shared" si="37"/>
        <v>-14.424485675239772</v>
      </c>
      <c r="L115" s="4"/>
      <c r="M115" s="4">
        <f t="shared" si="50"/>
        <v>-13.958243870519194</v>
      </c>
      <c r="N115" s="4">
        <f t="shared" si="38"/>
        <v>0.36208689665749094</v>
      </c>
      <c r="O115" s="4">
        <f t="shared" si="39"/>
        <v>7.5080184582445879</v>
      </c>
      <c r="P115" s="4">
        <f t="shared" si="54"/>
        <v>15.204364546999374</v>
      </c>
      <c r="Q115" s="4">
        <f t="shared" si="55"/>
        <v>-11.6901776384535</v>
      </c>
      <c r="T115" s="81">
        <f t="shared" si="40"/>
        <v>-4.188344133848104</v>
      </c>
      <c r="U115" s="81">
        <f t="shared" si="41"/>
        <v>-6.5867398793532557</v>
      </c>
      <c r="V115" s="81">
        <f t="shared" si="42"/>
        <v>1.3736341087712574</v>
      </c>
      <c r="W115" s="81">
        <f t="shared" si="43"/>
        <v>-5.6056542730978904</v>
      </c>
      <c r="Y115" s="108">
        <f t="shared" si="44"/>
        <v>12881</v>
      </c>
      <c r="Z115" s="108">
        <f t="shared" si="45"/>
        <v>6761</v>
      </c>
      <c r="AF115" s="9">
        <v>41244</v>
      </c>
      <c r="AG115" s="42">
        <v>107.1</v>
      </c>
      <c r="AH115" s="10">
        <v>179.3</v>
      </c>
      <c r="AI115" s="10"/>
      <c r="AJ115" s="10">
        <v>179.3</v>
      </c>
      <c r="AK115" s="10">
        <v>107.1</v>
      </c>
      <c r="AL115" s="10">
        <v>-5.3712694714962144</v>
      </c>
      <c r="AO115" s="9">
        <v>41244</v>
      </c>
      <c r="AP115" s="10">
        <v>-4.188344133848104</v>
      </c>
      <c r="AQ115" s="10">
        <v>-6.5867398793532557</v>
      </c>
      <c r="AR115" s="10">
        <v>1.3736341087712574</v>
      </c>
      <c r="AS115" s="10">
        <v>98.9</v>
      </c>
      <c r="AT115" s="10">
        <v>108.8</v>
      </c>
      <c r="AU115" s="10">
        <v>105.5</v>
      </c>
      <c r="AV115" s="42">
        <v>98.9</v>
      </c>
      <c r="AW115" s="42">
        <v>108.8</v>
      </c>
      <c r="AX115" s="42">
        <v>105.5</v>
      </c>
      <c r="AY115" s="10">
        <v>132.5</v>
      </c>
      <c r="AZ115" s="10">
        <v>191.1</v>
      </c>
      <c r="BA115" s="10">
        <v>157.6</v>
      </c>
      <c r="BB115" s="10"/>
      <c r="BC115" s="10">
        <v>132.5</v>
      </c>
      <c r="BD115" s="10"/>
      <c r="BE115" s="10">
        <v>191.1</v>
      </c>
      <c r="BF115" s="10"/>
      <c r="BG115" s="10">
        <v>157.6</v>
      </c>
      <c r="BJ115" s="9">
        <v>41244</v>
      </c>
      <c r="BK115" s="42">
        <v>100</v>
      </c>
      <c r="BL115" s="42">
        <v>14.3725</v>
      </c>
      <c r="BM115" s="42">
        <v>77.633200000000002</v>
      </c>
      <c r="BN115" s="42">
        <v>7.9943</v>
      </c>
      <c r="BO115" s="42">
        <v>34.0486</v>
      </c>
      <c r="BP115" s="42">
        <v>8.2230000000000008</v>
      </c>
      <c r="BQ115" s="42">
        <v>17.221499999999999</v>
      </c>
      <c r="BR115" s="42">
        <v>12.3384</v>
      </c>
      <c r="BS115" s="42">
        <v>12.8393</v>
      </c>
      <c r="BT115" s="42">
        <v>15.3292</v>
      </c>
      <c r="BV115" s="9">
        <v>41244</v>
      </c>
      <c r="BW115" s="42">
        <v>3.2460564653873201</v>
      </c>
      <c r="BX115" s="42">
        <v>7.2318355872231104</v>
      </c>
      <c r="BY115" s="42">
        <v>5.4570050335570466</v>
      </c>
      <c r="BZ115" s="42">
        <v>256902</v>
      </c>
      <c r="CA115" s="42">
        <v>243353</v>
      </c>
      <c r="CB115" s="42">
        <v>1005638</v>
      </c>
      <c r="CD115" s="9">
        <v>41244</v>
      </c>
      <c r="CE115" s="42">
        <v>54135520</v>
      </c>
      <c r="CF115" s="42">
        <v>15.145453888022734</v>
      </c>
      <c r="CH115" s="9">
        <v>41244</v>
      </c>
      <c r="CI115" s="42">
        <v>104.6</v>
      </c>
      <c r="CJ115" s="42">
        <v>219</v>
      </c>
      <c r="CK115" s="42">
        <v>104.6</v>
      </c>
      <c r="CL115" s="42">
        <v>10.454065469904954</v>
      </c>
      <c r="CM115" s="93">
        <f t="shared" si="46"/>
        <v>517547.99235181644</v>
      </c>
      <c r="CN115" s="4">
        <f t="shared" si="51"/>
        <v>4.2473659961353105</v>
      </c>
      <c r="CP115" s="9">
        <v>41244</v>
      </c>
      <c r="CQ115" s="42">
        <v>2.1889330562955744</v>
      </c>
      <c r="CR115" s="42">
        <v>752972</v>
      </c>
      <c r="CS115" s="9">
        <v>41244</v>
      </c>
      <c r="CT115" s="42">
        <v>-14.424485675239772</v>
      </c>
      <c r="CU115" s="42">
        <v>69507</v>
      </c>
      <c r="CW115" s="14">
        <v>41244</v>
      </c>
      <c r="CX115" s="15"/>
      <c r="CY115" s="15">
        <v>821560</v>
      </c>
      <c r="CZ115" s="89">
        <f t="shared" si="53"/>
        <v>-5180</v>
      </c>
      <c r="DA115" s="91"/>
      <c r="DB115" s="39">
        <v>41244</v>
      </c>
      <c r="DC115" s="40">
        <v>1032540</v>
      </c>
      <c r="DD115" s="40">
        <v>191000</v>
      </c>
      <c r="DE115" s="2"/>
      <c r="DF115" s="39">
        <v>41244</v>
      </c>
      <c r="DG115" s="40">
        <v>104.6</v>
      </c>
      <c r="DH115" s="40">
        <v>219</v>
      </c>
      <c r="DI115" s="40">
        <v>104.6</v>
      </c>
      <c r="DJ115" s="40">
        <v>10.454065469904954</v>
      </c>
      <c r="DK115" s="2"/>
      <c r="DL115" s="99">
        <f t="shared" si="47"/>
        <v>841540</v>
      </c>
      <c r="DM115" s="100">
        <f t="shared" si="48"/>
        <v>8045.3154875717019</v>
      </c>
      <c r="DN115" s="101">
        <f t="shared" si="52"/>
        <v>-13.958243870519194</v>
      </c>
      <c r="DO115" s="101">
        <f t="shared" si="52"/>
        <v>-22.101775282391646</v>
      </c>
      <c r="DQ115" s="9">
        <v>41244</v>
      </c>
      <c r="DR115" s="42">
        <v>0.36208689665749094</v>
      </c>
      <c r="DS115" s="42">
        <v>7.5080184582445879</v>
      </c>
      <c r="DT115" s="42">
        <v>15.204364546999374</v>
      </c>
      <c r="DU115" s="42">
        <v>-11.6901776384535</v>
      </c>
      <c r="DV115" s="42">
        <v>25457.539516000001</v>
      </c>
      <c r="DW115" s="42">
        <v>43050.573665999997</v>
      </c>
      <c r="DX115" s="42">
        <v>-17593.034149999999</v>
      </c>
      <c r="DY115" s="42">
        <v>5737.6540169999998</v>
      </c>
      <c r="DZ115" s="42">
        <v>19719.885499</v>
      </c>
      <c r="EA115" s="42">
        <v>13755.58851</v>
      </c>
      <c r="EB115" s="42">
        <v>29294.985155999999</v>
      </c>
      <c r="EC115" s="42">
        <v>12881</v>
      </c>
      <c r="ED115" s="42">
        <v>6761</v>
      </c>
      <c r="EE115" s="42">
        <v>6120</v>
      </c>
      <c r="EF115" s="42"/>
      <c r="EG115" s="42"/>
    </row>
    <row r="116" spans="1:137" x14ac:dyDescent="0.3">
      <c r="A116" s="9">
        <v>41275</v>
      </c>
      <c r="B116" s="82">
        <f t="shared" si="29"/>
        <v>-2.6206165955625358</v>
      </c>
      <c r="C116" s="82">
        <f t="shared" si="30"/>
        <v>-5.1316190166027766</v>
      </c>
      <c r="D116" s="82">
        <f t="shared" si="31"/>
        <v>2.501961533873081</v>
      </c>
      <c r="E116" s="5">
        <f t="shared" si="32"/>
        <v>-3.8429582811905338</v>
      </c>
      <c r="F116" s="5">
        <f t="shared" si="33"/>
        <v>-6.0320801805916897</v>
      </c>
      <c r="G116" s="5">
        <f t="shared" si="34"/>
        <v>10.131356259825946</v>
      </c>
      <c r="H116" s="5">
        <f t="shared" si="35"/>
        <v>6.9761914603397672</v>
      </c>
      <c r="I116" s="4">
        <f t="shared" si="49"/>
        <v>16.066203201354252</v>
      </c>
      <c r="J116" s="4">
        <f t="shared" si="36"/>
        <v>5.7736981682873179</v>
      </c>
      <c r="K116" s="4">
        <f t="shared" si="37"/>
        <v>-14.333458037161742</v>
      </c>
      <c r="L116" s="4">
        <f t="shared" ref="L116:L136" si="56">IF(DA116="","",DA116)</f>
        <v>274.80818414322255</v>
      </c>
      <c r="M116" s="4">
        <f t="shared" si="50"/>
        <v>9.6351360567414659</v>
      </c>
      <c r="N116" s="4">
        <f t="shared" si="38"/>
        <v>1.5608962940478772</v>
      </c>
      <c r="O116" s="4">
        <f t="shared" si="39"/>
        <v>4.195828406921474</v>
      </c>
      <c r="P116" s="4">
        <f t="shared" si="54"/>
        <v>26.045161875396754</v>
      </c>
      <c r="Q116" s="4">
        <f t="shared" si="55"/>
        <v>2.5913802509547188</v>
      </c>
      <c r="T116" s="81">
        <f t="shared" si="40"/>
        <v>-2.6206165955625358</v>
      </c>
      <c r="U116" s="81">
        <f t="shared" si="41"/>
        <v>-5.1316190166027766</v>
      </c>
      <c r="V116" s="81">
        <f t="shared" si="42"/>
        <v>2.501961533873081</v>
      </c>
      <c r="W116" s="81">
        <f t="shared" si="43"/>
        <v>-4.1604738636920766</v>
      </c>
      <c r="Y116" s="108">
        <f t="shared" si="44"/>
        <v>13899</v>
      </c>
      <c r="Z116" s="108">
        <f t="shared" si="45"/>
        <v>7522</v>
      </c>
      <c r="AF116" s="9">
        <v>41275</v>
      </c>
      <c r="AG116" s="42">
        <v>107.2</v>
      </c>
      <c r="AH116" s="10">
        <v>182</v>
      </c>
      <c r="AI116" s="10"/>
      <c r="AJ116" s="10">
        <v>182</v>
      </c>
      <c r="AK116" s="10">
        <v>107.2</v>
      </c>
      <c r="AL116" s="10">
        <v>-3.8429582811905338</v>
      </c>
      <c r="AO116" s="9">
        <v>41275</v>
      </c>
      <c r="AP116" s="10">
        <v>-2.6206165955625358</v>
      </c>
      <c r="AQ116" s="10">
        <v>-5.1316190166027766</v>
      </c>
      <c r="AR116" s="10">
        <v>2.501961533873081</v>
      </c>
      <c r="AS116" s="10">
        <v>101.4</v>
      </c>
      <c r="AT116" s="10">
        <v>108.2</v>
      </c>
      <c r="AU116" s="10">
        <v>107.6</v>
      </c>
      <c r="AV116" s="42">
        <v>101.4</v>
      </c>
      <c r="AW116" s="42">
        <v>108.2</v>
      </c>
      <c r="AX116" s="42">
        <v>107.6</v>
      </c>
      <c r="AY116" s="10">
        <v>135.5</v>
      </c>
      <c r="AZ116" s="10">
        <v>193.6</v>
      </c>
      <c r="BA116" s="10">
        <v>160.69999999999999</v>
      </c>
      <c r="BB116" s="10"/>
      <c r="BC116" s="10">
        <v>135.5</v>
      </c>
      <c r="BD116" s="10"/>
      <c r="BE116" s="10">
        <v>193.6</v>
      </c>
      <c r="BF116" s="10"/>
      <c r="BG116" s="10">
        <v>160.69999999999999</v>
      </c>
      <c r="BJ116" s="9">
        <v>41275</v>
      </c>
      <c r="BK116" s="42">
        <v>100</v>
      </c>
      <c r="BL116" s="42">
        <v>14.3725</v>
      </c>
      <c r="BM116" s="42">
        <v>77.633200000000002</v>
      </c>
      <c r="BN116" s="42">
        <v>7.9943</v>
      </c>
      <c r="BO116" s="42">
        <v>34.0486</v>
      </c>
      <c r="BP116" s="42">
        <v>8.2230000000000008</v>
      </c>
      <c r="BQ116" s="42">
        <v>17.221499999999999</v>
      </c>
      <c r="BR116" s="42">
        <v>12.3384</v>
      </c>
      <c r="BS116" s="42">
        <v>12.8393</v>
      </c>
      <c r="BT116" s="42">
        <v>15.3292</v>
      </c>
      <c r="BV116" s="9">
        <v>41275</v>
      </c>
      <c r="BW116" s="42">
        <v>-6.0320801805916897</v>
      </c>
      <c r="BX116" s="42">
        <v>10.131356259825946</v>
      </c>
      <c r="BY116" s="42">
        <v>6.9761914603397672</v>
      </c>
      <c r="BZ116" s="42">
        <v>283894</v>
      </c>
      <c r="CA116" s="42">
        <v>256388</v>
      </c>
      <c r="CB116" s="42">
        <v>1035230</v>
      </c>
      <c r="CD116" s="9">
        <v>41275</v>
      </c>
      <c r="CE116" s="42">
        <v>54467130</v>
      </c>
      <c r="CF116" s="42">
        <v>16.066203201354252</v>
      </c>
      <c r="CH116" s="9">
        <v>41275</v>
      </c>
      <c r="CI116" s="42">
        <v>104.6</v>
      </c>
      <c r="CJ116" s="42">
        <v>221</v>
      </c>
      <c r="CK116" s="42">
        <v>104.6</v>
      </c>
      <c r="CL116" s="42">
        <v>9.989484752891693</v>
      </c>
      <c r="CM116" s="93">
        <f t="shared" si="46"/>
        <v>520718.26003824093</v>
      </c>
      <c r="CN116" s="4">
        <f t="shared" si="51"/>
        <v>5.5248176333536181</v>
      </c>
      <c r="CP116" s="9">
        <v>41275</v>
      </c>
      <c r="CQ116" s="42">
        <v>5.7736981682873179</v>
      </c>
      <c r="CR116" s="42">
        <v>720321</v>
      </c>
      <c r="CS116" s="9">
        <v>41275</v>
      </c>
      <c r="CT116" s="42">
        <v>-14.333458037161742</v>
      </c>
      <c r="CU116" s="42">
        <v>68696</v>
      </c>
      <c r="CW116" s="14">
        <v>41275</v>
      </c>
      <c r="CX116" s="15">
        <v>785880</v>
      </c>
      <c r="CY116" s="15">
        <v>58620</v>
      </c>
      <c r="CZ116" s="89">
        <f>CY116</f>
        <v>58620</v>
      </c>
      <c r="DA116" s="91">
        <f>(CZ116/CZ104-1)*100</f>
        <v>274.80818414322255</v>
      </c>
      <c r="DB116" s="39">
        <v>41275</v>
      </c>
      <c r="DC116" s="40">
        <v>1122150</v>
      </c>
      <c r="DD116" s="40">
        <v>318360</v>
      </c>
      <c r="DE116" s="2"/>
      <c r="DF116" s="39">
        <v>41275</v>
      </c>
      <c r="DG116" s="40">
        <v>104.6</v>
      </c>
      <c r="DH116" s="40">
        <v>221</v>
      </c>
      <c r="DI116" s="40">
        <v>104.6</v>
      </c>
      <c r="DJ116" s="40">
        <v>9.989484752891693</v>
      </c>
      <c r="DK116" s="2"/>
      <c r="DL116" s="99">
        <f t="shared" si="47"/>
        <v>803790</v>
      </c>
      <c r="DM116" s="100">
        <f t="shared" si="48"/>
        <v>7684.4168260038241</v>
      </c>
      <c r="DN116" s="101">
        <f t="shared" si="52"/>
        <v>9.6351360567414659</v>
      </c>
      <c r="DO116" s="101">
        <f t="shared" si="52"/>
        <v>-0.32216597518056611</v>
      </c>
      <c r="DQ116" s="9">
        <v>41275</v>
      </c>
      <c r="DR116" s="42">
        <v>1.5608962940478772</v>
      </c>
      <c r="DS116" s="42">
        <v>4.195828406921474</v>
      </c>
      <c r="DT116" s="42">
        <v>26.045161875396754</v>
      </c>
      <c r="DU116" s="42">
        <v>2.5913802509547188</v>
      </c>
      <c r="DV116" s="42">
        <v>25775.191177000001</v>
      </c>
      <c r="DW116" s="42">
        <v>44754.681249000001</v>
      </c>
      <c r="DX116" s="42">
        <v>-18979.490072000001</v>
      </c>
      <c r="DY116" s="42">
        <v>5150.3037770000001</v>
      </c>
      <c r="DZ116" s="42">
        <v>20624.8874</v>
      </c>
      <c r="EA116" s="42">
        <v>14666.22478</v>
      </c>
      <c r="EB116" s="42">
        <v>30088.456469000001</v>
      </c>
      <c r="EC116" s="42">
        <v>13899</v>
      </c>
      <c r="ED116" s="42">
        <v>7522</v>
      </c>
      <c r="EE116" s="42">
        <v>6377</v>
      </c>
      <c r="EF116" s="42"/>
      <c r="EG116" s="42"/>
    </row>
    <row r="117" spans="1:137" x14ac:dyDescent="0.3">
      <c r="A117" s="9">
        <v>41306</v>
      </c>
      <c r="B117" s="82">
        <f t="shared" si="29"/>
        <v>-8.9973336153403007</v>
      </c>
      <c r="C117" s="82">
        <f t="shared" si="30"/>
        <v>-8.2010315299258583</v>
      </c>
      <c r="D117" s="82">
        <f t="shared" si="31"/>
        <v>-6.6516640818798489</v>
      </c>
      <c r="E117" s="5">
        <f t="shared" si="32"/>
        <v>-7.7995325289742912</v>
      </c>
      <c r="F117" s="5">
        <f t="shared" si="33"/>
        <v>-10.575327489604279</v>
      </c>
      <c r="G117" s="5">
        <f t="shared" si="34"/>
        <v>2.6964839923275132</v>
      </c>
      <c r="H117" s="5">
        <f t="shared" si="35"/>
        <v>-2.0139984798859611</v>
      </c>
      <c r="I117" s="4">
        <f t="shared" si="49"/>
        <v>16.332686839300774</v>
      </c>
      <c r="J117" s="4">
        <f t="shared" si="36"/>
        <v>1.0828061944265428</v>
      </c>
      <c r="K117" s="4">
        <f t="shared" si="37"/>
        <v>-12.364608243072162</v>
      </c>
      <c r="L117" s="4">
        <f t="shared" si="56"/>
        <v>-8.3060949817342795</v>
      </c>
      <c r="M117" s="4">
        <f t="shared" si="50"/>
        <v>7.0015525617268537</v>
      </c>
      <c r="N117" s="4">
        <f t="shared" si="38"/>
        <v>5.8518888418377424</v>
      </c>
      <c r="O117" s="4">
        <f t="shared" si="39"/>
        <v>1.6786591422173429</v>
      </c>
      <c r="P117" s="4">
        <f t="shared" si="54"/>
        <v>9.45127382861215</v>
      </c>
      <c r="Q117" s="4">
        <f t="shared" si="55"/>
        <v>-5.9407407407407407</v>
      </c>
      <c r="T117" s="81">
        <f t="shared" si="40"/>
        <v>-8.9973336153403007</v>
      </c>
      <c r="U117" s="81">
        <f t="shared" si="41"/>
        <v>-8.2010315299258583</v>
      </c>
      <c r="V117" s="81">
        <f t="shared" si="42"/>
        <v>-6.6516640818798489</v>
      </c>
      <c r="W117" s="81">
        <f t="shared" si="43"/>
        <v>-8.191618965252907</v>
      </c>
      <c r="Y117" s="108">
        <f t="shared" si="44"/>
        <v>12287</v>
      </c>
      <c r="Z117" s="108">
        <f t="shared" si="45"/>
        <v>6349</v>
      </c>
      <c r="AF117" s="9">
        <v>41306</v>
      </c>
      <c r="AG117" s="42">
        <v>101.4</v>
      </c>
      <c r="AH117" s="10">
        <v>176.2</v>
      </c>
      <c r="AI117" s="10"/>
      <c r="AJ117" s="10">
        <v>176.2</v>
      </c>
      <c r="AK117" s="10">
        <v>101.4</v>
      </c>
      <c r="AL117" s="10">
        <v>-7.7995325289742912</v>
      </c>
      <c r="AO117" s="9">
        <v>41306</v>
      </c>
      <c r="AP117" s="10">
        <v>-8.9973336153403007</v>
      </c>
      <c r="AQ117" s="10">
        <v>-8.2010315299258583</v>
      </c>
      <c r="AR117" s="10">
        <v>-6.6516640818798489</v>
      </c>
      <c r="AS117" s="10">
        <v>92.7</v>
      </c>
      <c r="AT117" s="10">
        <v>103.7</v>
      </c>
      <c r="AU117" s="10">
        <v>94.1</v>
      </c>
      <c r="AV117" s="42">
        <v>92.7</v>
      </c>
      <c r="AW117" s="42">
        <v>103.7</v>
      </c>
      <c r="AX117" s="42">
        <v>94.1</v>
      </c>
      <c r="AY117" s="10">
        <v>124.6</v>
      </c>
      <c r="AZ117" s="10">
        <v>190.8</v>
      </c>
      <c r="BA117" s="10">
        <v>140.5</v>
      </c>
      <c r="BB117" s="10"/>
      <c r="BC117" s="10">
        <v>124.6</v>
      </c>
      <c r="BD117" s="10"/>
      <c r="BE117" s="10">
        <v>190.8</v>
      </c>
      <c r="BF117" s="10"/>
      <c r="BG117" s="10">
        <v>140.5</v>
      </c>
      <c r="BJ117" s="9">
        <v>41306</v>
      </c>
      <c r="BK117" s="42">
        <v>100</v>
      </c>
      <c r="BL117" s="42">
        <v>14.3725</v>
      </c>
      <c r="BM117" s="42">
        <v>77.633200000000002</v>
      </c>
      <c r="BN117" s="42">
        <v>7.9943</v>
      </c>
      <c r="BO117" s="42">
        <v>34.0486</v>
      </c>
      <c r="BP117" s="42">
        <v>8.2230000000000008</v>
      </c>
      <c r="BQ117" s="42">
        <v>17.221499999999999</v>
      </c>
      <c r="BR117" s="42">
        <v>12.3384</v>
      </c>
      <c r="BS117" s="42">
        <v>12.8393</v>
      </c>
      <c r="BT117" s="42">
        <v>15.3292</v>
      </c>
      <c r="BV117" s="9">
        <v>41306</v>
      </c>
      <c r="BW117" s="42">
        <v>-10.575327489604279</v>
      </c>
      <c r="BX117" s="42">
        <v>2.6964839923275132</v>
      </c>
      <c r="BY117" s="42">
        <v>-2.0139984798859611</v>
      </c>
      <c r="BZ117" s="42">
        <v>274836</v>
      </c>
      <c r="CA117" s="42">
        <v>249497</v>
      </c>
      <c r="CB117" s="42">
        <v>963027</v>
      </c>
      <c r="CD117" s="9">
        <v>41306</v>
      </c>
      <c r="CE117" s="42">
        <v>55278780</v>
      </c>
      <c r="CF117" s="42">
        <v>16.332686839300774</v>
      </c>
      <c r="CH117" s="9">
        <v>41306</v>
      </c>
      <c r="CI117" s="42">
        <v>105.3</v>
      </c>
      <c r="CJ117" s="42">
        <v>223</v>
      </c>
      <c r="CK117" s="42">
        <v>105.3</v>
      </c>
      <c r="CL117" s="42">
        <v>10.261780104712038</v>
      </c>
      <c r="CM117" s="93">
        <f t="shared" si="46"/>
        <v>524964.67236467241</v>
      </c>
      <c r="CN117" s="4">
        <f t="shared" si="51"/>
        <v>5.5059030688815236</v>
      </c>
      <c r="CP117" s="9">
        <v>41306</v>
      </c>
      <c r="CQ117" s="42">
        <v>1.0828061944265428</v>
      </c>
      <c r="CR117" s="42">
        <v>688569</v>
      </c>
      <c r="CS117" s="9">
        <v>41306</v>
      </c>
      <c r="CT117" s="42">
        <v>-12.364608243072162</v>
      </c>
      <c r="CU117" s="42">
        <v>74760</v>
      </c>
      <c r="CW117" s="14">
        <v>41306</v>
      </c>
      <c r="CX117" s="15">
        <v>322940</v>
      </c>
      <c r="CY117" s="15">
        <v>106310</v>
      </c>
      <c r="CZ117" s="89">
        <f>CY117-CY116</f>
        <v>47690</v>
      </c>
      <c r="DA117" s="91">
        <f t="shared" ref="DA117:DA180" si="57">(CZ117/CZ105-1)*100</f>
        <v>-8.3060949817342795</v>
      </c>
      <c r="DB117" s="39">
        <v>41306</v>
      </c>
      <c r="DC117" s="40">
        <v>941520</v>
      </c>
      <c r="DD117" s="40">
        <v>300570</v>
      </c>
      <c r="DE117" s="2"/>
      <c r="DF117" s="39">
        <v>41306</v>
      </c>
      <c r="DG117" s="40">
        <v>105.3</v>
      </c>
      <c r="DH117" s="40">
        <v>223</v>
      </c>
      <c r="DI117" s="40">
        <v>105.3</v>
      </c>
      <c r="DJ117" s="40">
        <v>10.261780104712038</v>
      </c>
      <c r="DK117" s="2"/>
      <c r="DL117" s="99">
        <f t="shared" si="47"/>
        <v>640950</v>
      </c>
      <c r="DM117" s="100">
        <f t="shared" si="48"/>
        <v>6086.8945868945866</v>
      </c>
      <c r="DN117" s="101">
        <f t="shared" si="52"/>
        <v>7.0015525617268537</v>
      </c>
      <c r="DO117" s="101">
        <f t="shared" si="52"/>
        <v>-2.9568065560786949</v>
      </c>
      <c r="DQ117" s="9">
        <v>41306</v>
      </c>
      <c r="DR117" s="42">
        <v>5.8518888418377424</v>
      </c>
      <c r="DS117" s="42">
        <v>1.6786591422173429</v>
      </c>
      <c r="DT117" s="42">
        <v>9.45127382861215</v>
      </c>
      <c r="DU117" s="42">
        <v>-5.9407407407407407</v>
      </c>
      <c r="DV117" s="42">
        <v>26668.77</v>
      </c>
      <c r="DW117" s="42">
        <v>40791.99</v>
      </c>
      <c r="DX117" s="42">
        <v>-14123.22</v>
      </c>
      <c r="DY117" s="42">
        <v>5478.55</v>
      </c>
      <c r="DZ117" s="42">
        <v>21190.22</v>
      </c>
      <c r="EA117" s="42">
        <v>14134.247461999999</v>
      </c>
      <c r="EB117" s="42">
        <v>26657.742537999999</v>
      </c>
      <c r="EC117" s="42">
        <v>12287</v>
      </c>
      <c r="ED117" s="42">
        <v>6349</v>
      </c>
      <c r="EE117" s="42">
        <v>5938</v>
      </c>
      <c r="EF117" s="42"/>
      <c r="EG117" s="42"/>
    </row>
    <row r="118" spans="1:137" x14ac:dyDescent="0.3">
      <c r="A118" s="9">
        <v>41334</v>
      </c>
      <c r="B118" s="82">
        <f t="shared" si="29"/>
        <v>-3.2615339688537701</v>
      </c>
      <c r="C118" s="82">
        <f t="shared" si="30"/>
        <v>-2.7967261727501409</v>
      </c>
      <c r="D118" s="82">
        <f t="shared" si="31"/>
        <v>-0.25781477708482453</v>
      </c>
      <c r="E118" s="5">
        <f t="shared" si="32"/>
        <v>-2.1752121163828675</v>
      </c>
      <c r="F118" s="5">
        <f t="shared" si="33"/>
        <v>-10.656560542722</v>
      </c>
      <c r="G118" s="5">
        <f t="shared" si="34"/>
        <v>-3.0066009584953433</v>
      </c>
      <c r="H118" s="5">
        <f t="shared" si="35"/>
        <v>-6.6470505502867034</v>
      </c>
      <c r="I118" s="4">
        <f t="shared" si="49"/>
        <v>13.56013918752749</v>
      </c>
      <c r="J118" s="4">
        <f t="shared" si="36"/>
        <v>5.4536520374107926</v>
      </c>
      <c r="K118" s="4">
        <f t="shared" si="37"/>
        <v>-7.8842720337607535</v>
      </c>
      <c r="L118" s="4">
        <f t="shared" si="56"/>
        <v>5385.7024450891004</v>
      </c>
      <c r="M118" s="4">
        <f t="shared" si="50"/>
        <v>-11.171444958399434</v>
      </c>
      <c r="N118" s="4">
        <f t="shared" si="38"/>
        <v>5.9017932777311053</v>
      </c>
      <c r="O118" s="4">
        <f t="shared" si="39"/>
        <v>-3.3810209319385818</v>
      </c>
      <c r="P118" s="4">
        <f t="shared" si="54"/>
        <v>-4.949189356915678</v>
      </c>
      <c r="Q118" s="4">
        <f t="shared" si="55"/>
        <v>-25.055066079295152</v>
      </c>
      <c r="T118" s="81">
        <f t="shared" si="40"/>
        <v>-3.2615339688537701</v>
      </c>
      <c r="U118" s="81">
        <f t="shared" si="41"/>
        <v>-2.7967261727501409</v>
      </c>
      <c r="V118" s="81">
        <f t="shared" si="42"/>
        <v>-0.25781477708482453</v>
      </c>
      <c r="W118" s="81">
        <f t="shared" si="43"/>
        <v>-2.6605624795414626</v>
      </c>
      <c r="Y118" s="108">
        <f t="shared" si="44"/>
        <v>12253</v>
      </c>
      <c r="Z118" s="108">
        <f t="shared" si="45"/>
        <v>6805</v>
      </c>
      <c r="AF118" s="9">
        <v>41334</v>
      </c>
      <c r="AG118" s="42">
        <v>115.2</v>
      </c>
      <c r="AH118" s="10">
        <v>194.2</v>
      </c>
      <c r="AI118" s="10"/>
      <c r="AJ118" s="10">
        <v>194.2</v>
      </c>
      <c r="AK118" s="10">
        <v>115.2</v>
      </c>
      <c r="AL118" s="10">
        <v>-2.1752121163828675</v>
      </c>
      <c r="AO118" s="9">
        <v>41334</v>
      </c>
      <c r="AP118" s="10">
        <v>-3.2615339688537701</v>
      </c>
      <c r="AQ118" s="10">
        <v>-2.7967261727501409</v>
      </c>
      <c r="AR118" s="10">
        <v>-0.25781477708482453</v>
      </c>
      <c r="AS118" s="10">
        <v>109.2</v>
      </c>
      <c r="AT118" s="10">
        <v>116.8</v>
      </c>
      <c r="AU118" s="10">
        <v>109.9</v>
      </c>
      <c r="AV118" s="42">
        <v>109.2</v>
      </c>
      <c r="AW118" s="42">
        <v>116.8</v>
      </c>
      <c r="AX118" s="42">
        <v>109.9</v>
      </c>
      <c r="AY118" s="10">
        <v>146.4</v>
      </c>
      <c r="AZ118" s="10">
        <v>207.3</v>
      </c>
      <c r="BA118" s="10">
        <v>164.2</v>
      </c>
      <c r="BB118" s="10"/>
      <c r="BC118" s="10">
        <v>146.4</v>
      </c>
      <c r="BD118" s="10"/>
      <c r="BE118" s="10">
        <v>207.3</v>
      </c>
      <c r="BF118" s="10"/>
      <c r="BG118" s="10">
        <v>164.2</v>
      </c>
      <c r="BJ118" s="9">
        <v>41334</v>
      </c>
      <c r="BK118" s="42">
        <v>100</v>
      </c>
      <c r="BL118" s="42">
        <v>14.3725</v>
      </c>
      <c r="BM118" s="42">
        <v>77.633200000000002</v>
      </c>
      <c r="BN118" s="42">
        <v>7.9943</v>
      </c>
      <c r="BO118" s="42">
        <v>34.0486</v>
      </c>
      <c r="BP118" s="42">
        <v>8.2230000000000008</v>
      </c>
      <c r="BQ118" s="42">
        <v>17.221499999999999</v>
      </c>
      <c r="BR118" s="42">
        <v>12.3384</v>
      </c>
      <c r="BS118" s="42">
        <v>12.8393</v>
      </c>
      <c r="BT118" s="42">
        <v>15.3292</v>
      </c>
      <c r="BV118" s="9">
        <v>41334</v>
      </c>
      <c r="BW118" s="42">
        <v>-10.656560542722</v>
      </c>
      <c r="BX118" s="42">
        <v>-3.0066009584953433</v>
      </c>
      <c r="BY118" s="42">
        <v>-6.6470505502867034</v>
      </c>
      <c r="BZ118" s="42">
        <v>308829</v>
      </c>
      <c r="CA118" s="42">
        <v>257436</v>
      </c>
      <c r="CB118" s="42">
        <v>922610</v>
      </c>
      <c r="CD118" s="9">
        <v>41334</v>
      </c>
      <c r="CE118" s="42">
        <v>56648090</v>
      </c>
      <c r="CF118" s="42">
        <v>13.56013918752749</v>
      </c>
      <c r="CH118" s="9">
        <v>41334</v>
      </c>
      <c r="CI118" s="42">
        <v>105.5</v>
      </c>
      <c r="CJ118" s="42">
        <v>224</v>
      </c>
      <c r="CK118" s="42">
        <v>105.5</v>
      </c>
      <c r="CL118" s="42">
        <v>9.4398340248962604</v>
      </c>
      <c r="CM118" s="93">
        <f t="shared" si="46"/>
        <v>536948.72037914686</v>
      </c>
      <c r="CN118" s="4">
        <f t="shared" si="51"/>
        <v>3.7649044329635117</v>
      </c>
      <c r="CP118" s="9">
        <v>41334</v>
      </c>
      <c r="CQ118" s="42">
        <v>5.4536520374107926</v>
      </c>
      <c r="CR118" s="42">
        <v>639530</v>
      </c>
      <c r="CS118" s="9">
        <v>41334</v>
      </c>
      <c r="CT118" s="42">
        <v>-7.8842720337607535</v>
      </c>
      <c r="CU118" s="42">
        <v>90804</v>
      </c>
      <c r="CW118" s="14">
        <v>41334</v>
      </c>
      <c r="CX118" s="15">
        <v>322940</v>
      </c>
      <c r="CY118" s="15">
        <v>1430010</v>
      </c>
      <c r="CZ118" s="89">
        <f t="shared" ref="CZ118:CZ127" si="58">CY118-CY117</f>
        <v>1323700</v>
      </c>
      <c r="DA118" s="91">
        <f t="shared" si="57"/>
        <v>5385.7024450891004</v>
      </c>
      <c r="DB118" s="39">
        <v>41334</v>
      </c>
      <c r="DC118" s="40">
        <v>1685730</v>
      </c>
      <c r="DD118" s="40">
        <v>493180</v>
      </c>
      <c r="DE118" s="2"/>
      <c r="DF118" s="39">
        <v>41334</v>
      </c>
      <c r="DG118" s="40">
        <v>105.5</v>
      </c>
      <c r="DH118" s="40">
        <v>224</v>
      </c>
      <c r="DI118" s="40">
        <v>105.5</v>
      </c>
      <c r="DJ118" s="40">
        <v>9.4398340248962604</v>
      </c>
      <c r="DK118" s="2"/>
      <c r="DL118" s="99">
        <f t="shared" si="47"/>
        <v>1192550</v>
      </c>
      <c r="DM118" s="100">
        <f t="shared" si="48"/>
        <v>11303.791469194313</v>
      </c>
      <c r="DN118" s="101">
        <f t="shared" si="52"/>
        <v>-11.171444958399434</v>
      </c>
      <c r="DO118" s="101">
        <f t="shared" si="52"/>
        <v>-18.83343406625313</v>
      </c>
      <c r="DQ118" s="9">
        <v>41334</v>
      </c>
      <c r="DR118" s="42">
        <v>5.9017932777311053</v>
      </c>
      <c r="DS118" s="42">
        <v>-3.3810209319385818</v>
      </c>
      <c r="DT118" s="42">
        <v>-4.949189356915678</v>
      </c>
      <c r="DU118" s="42">
        <v>-25.055066079295152</v>
      </c>
      <c r="DV118" s="42">
        <v>30541.41</v>
      </c>
      <c r="DW118" s="42">
        <v>40947.79</v>
      </c>
      <c r="DX118" s="42">
        <v>-10406.379999999999</v>
      </c>
      <c r="DY118" s="42">
        <v>5477.17</v>
      </c>
      <c r="DZ118" s="42">
        <v>25064.240000000002</v>
      </c>
      <c r="EA118" s="42">
        <v>13408.24</v>
      </c>
      <c r="EB118" s="42">
        <v>27539.55</v>
      </c>
      <c r="EC118" s="42">
        <v>12253</v>
      </c>
      <c r="ED118" s="42">
        <v>6805</v>
      </c>
      <c r="EE118" s="42">
        <v>5448</v>
      </c>
      <c r="EF118" s="42"/>
      <c r="EG118" s="42"/>
    </row>
    <row r="119" spans="1:137" x14ac:dyDescent="0.3">
      <c r="A119" s="9">
        <v>41365</v>
      </c>
      <c r="B119" s="82">
        <f t="shared" si="29"/>
        <v>-7.7699293642784957</v>
      </c>
      <c r="C119" s="82">
        <f t="shared" si="30"/>
        <v>5.2525252525252553</v>
      </c>
      <c r="D119" s="82">
        <f t="shared" si="31"/>
        <v>3.4951456310679556</v>
      </c>
      <c r="E119" s="5">
        <f t="shared" si="32"/>
        <v>3.3232628398791513</v>
      </c>
      <c r="F119" s="5">
        <f t="shared" si="33"/>
        <v>-5.5468623332943707</v>
      </c>
      <c r="G119" s="5">
        <f t="shared" si="34"/>
        <v>12.098566881662483</v>
      </c>
      <c r="H119" s="5">
        <f t="shared" si="35"/>
        <v>-4.5260898535628948</v>
      </c>
      <c r="I119" s="4">
        <f t="shared" si="49"/>
        <v>14.53306879611479</v>
      </c>
      <c r="J119" s="4">
        <f t="shared" si="36"/>
        <v>0.670046315638957</v>
      </c>
      <c r="K119" s="4">
        <f t="shared" si="37"/>
        <v>1.5399280161717095</v>
      </c>
      <c r="L119" s="4">
        <f t="shared" si="56"/>
        <v>-3417.3579920739762</v>
      </c>
      <c r="M119" s="4">
        <f t="shared" si="50"/>
        <v>47.696967387991471</v>
      </c>
      <c r="N119" s="4">
        <f t="shared" si="38"/>
        <v>3.0795558077873277</v>
      </c>
      <c r="O119" s="4">
        <f t="shared" si="39"/>
        <v>8.9232887813190711</v>
      </c>
      <c r="P119" s="4">
        <f t="shared" si="54"/>
        <v>22.491415490270889</v>
      </c>
      <c r="Q119" s="4">
        <f t="shared" si="55"/>
        <v>13.333333333333334</v>
      </c>
      <c r="T119" s="81">
        <f t="shared" si="40"/>
        <v>-7.7699293642784957</v>
      </c>
      <c r="U119" s="81">
        <f t="shared" si="41"/>
        <v>5.2525252525252553</v>
      </c>
      <c r="V119" s="81">
        <f t="shared" si="42"/>
        <v>3.4951456310679556</v>
      </c>
      <c r="W119" s="81">
        <f t="shared" si="43"/>
        <v>3.2403827636469753</v>
      </c>
      <c r="Y119" s="108">
        <f t="shared" si="44"/>
        <v>12842</v>
      </c>
      <c r="Z119" s="108">
        <f t="shared" si="45"/>
        <v>7378</v>
      </c>
      <c r="AF119" s="9">
        <v>41365</v>
      </c>
      <c r="AG119" s="42">
        <v>102.6</v>
      </c>
      <c r="AH119" s="10">
        <v>166.5</v>
      </c>
      <c r="AI119" s="10"/>
      <c r="AJ119" s="10">
        <v>166.5</v>
      </c>
      <c r="AK119" s="10">
        <v>102.6</v>
      </c>
      <c r="AL119" s="10">
        <v>3.3232628398791513</v>
      </c>
      <c r="AO119" s="9">
        <v>41365</v>
      </c>
      <c r="AP119" s="10">
        <v>-7.7699293642784957</v>
      </c>
      <c r="AQ119" s="10">
        <v>5.2525252525252553</v>
      </c>
      <c r="AR119" s="10">
        <v>3.4951456310679556</v>
      </c>
      <c r="AS119" s="10">
        <v>91.4</v>
      </c>
      <c r="AT119" s="10">
        <v>104.2</v>
      </c>
      <c r="AU119" s="10">
        <v>106.6</v>
      </c>
      <c r="AV119" s="42">
        <v>91.4</v>
      </c>
      <c r="AW119" s="42">
        <v>104.2</v>
      </c>
      <c r="AX119" s="42">
        <v>106.6</v>
      </c>
      <c r="AY119" s="10">
        <v>120.5</v>
      </c>
      <c r="AZ119" s="10">
        <v>176.1</v>
      </c>
      <c r="BA119" s="10">
        <v>159.1</v>
      </c>
      <c r="BB119" s="10"/>
      <c r="BC119" s="10">
        <v>120.5</v>
      </c>
      <c r="BD119" s="10"/>
      <c r="BE119" s="10">
        <v>176.1</v>
      </c>
      <c r="BF119" s="10"/>
      <c r="BG119" s="10">
        <v>159.1</v>
      </c>
      <c r="BJ119" s="9">
        <v>41365</v>
      </c>
      <c r="BK119" s="42">
        <v>100</v>
      </c>
      <c r="BL119" s="42">
        <v>14.3725</v>
      </c>
      <c r="BM119" s="42">
        <v>77.633200000000002</v>
      </c>
      <c r="BN119" s="42">
        <v>7.9943</v>
      </c>
      <c r="BO119" s="42">
        <v>34.0486</v>
      </c>
      <c r="BP119" s="42">
        <v>8.2230000000000008</v>
      </c>
      <c r="BQ119" s="42">
        <v>17.221499999999999</v>
      </c>
      <c r="BR119" s="42">
        <v>12.3384</v>
      </c>
      <c r="BS119" s="42">
        <v>12.8393</v>
      </c>
      <c r="BT119" s="42">
        <v>15.3292</v>
      </c>
      <c r="BV119" s="9">
        <v>41365</v>
      </c>
      <c r="BW119" s="42">
        <v>-5.5468623332943707</v>
      </c>
      <c r="BX119" s="42">
        <v>12.098566881662483</v>
      </c>
      <c r="BY119" s="42">
        <v>-4.5260898535628948</v>
      </c>
      <c r="BZ119" s="42">
        <v>250502</v>
      </c>
      <c r="CA119" s="42">
        <v>266261</v>
      </c>
      <c r="CB119" s="42">
        <v>997267</v>
      </c>
      <c r="CD119" s="9">
        <v>41365</v>
      </c>
      <c r="CE119" s="42">
        <v>56902010</v>
      </c>
      <c r="CF119" s="42">
        <v>14.53306879611479</v>
      </c>
      <c r="CH119" s="9">
        <v>41365</v>
      </c>
      <c r="CI119" s="42">
        <v>106.1</v>
      </c>
      <c r="CJ119" s="42">
        <v>226</v>
      </c>
      <c r="CK119" s="42">
        <v>106.1</v>
      </c>
      <c r="CL119" s="42">
        <v>8.4867075664621652</v>
      </c>
      <c r="CM119" s="93">
        <f t="shared" si="46"/>
        <v>536305.46654099913</v>
      </c>
      <c r="CN119" s="4">
        <f t="shared" si="51"/>
        <v>5.5733659590954554</v>
      </c>
      <c r="CP119" s="9">
        <v>41365</v>
      </c>
      <c r="CQ119" s="42">
        <v>0.670046315638957</v>
      </c>
      <c r="CR119" s="42">
        <v>450580</v>
      </c>
      <c r="CS119" s="9">
        <v>41365</v>
      </c>
      <c r="CT119" s="42">
        <v>1.5399280161717095</v>
      </c>
      <c r="CU119" s="42">
        <v>61784</v>
      </c>
      <c r="CW119" s="14">
        <v>41365</v>
      </c>
      <c r="CX119" s="15">
        <v>300270</v>
      </c>
      <c r="CY119" s="15">
        <v>174390</v>
      </c>
      <c r="CZ119" s="89">
        <f t="shared" si="58"/>
        <v>-1255620</v>
      </c>
      <c r="DA119" s="91">
        <f t="shared" si="57"/>
        <v>-3417.3579920739762</v>
      </c>
      <c r="DB119" s="39">
        <v>41365</v>
      </c>
      <c r="DC119" s="40">
        <v>944320</v>
      </c>
      <c r="DD119" s="40">
        <v>168970</v>
      </c>
      <c r="DE119" s="2"/>
      <c r="DF119" s="39">
        <v>41365</v>
      </c>
      <c r="DG119" s="40">
        <v>106.1</v>
      </c>
      <c r="DH119" s="40">
        <v>226</v>
      </c>
      <c r="DI119" s="40">
        <v>106.1</v>
      </c>
      <c r="DJ119" s="40">
        <v>8.4867075664621652</v>
      </c>
      <c r="DK119" s="2"/>
      <c r="DL119" s="99">
        <f t="shared" si="47"/>
        <v>775350</v>
      </c>
      <c r="DM119" s="100">
        <f t="shared" si="48"/>
        <v>7307.7285579641848</v>
      </c>
      <c r="DN119" s="101">
        <f t="shared" si="52"/>
        <v>47.696967387991471</v>
      </c>
      <c r="DO119" s="101">
        <f t="shared" si="52"/>
        <v>36.142916216263579</v>
      </c>
      <c r="DQ119" s="9">
        <v>41365</v>
      </c>
      <c r="DR119" s="42">
        <v>3.0795558077873277</v>
      </c>
      <c r="DS119" s="42">
        <v>8.9232887813190711</v>
      </c>
      <c r="DT119" s="42">
        <v>22.491415490270889</v>
      </c>
      <c r="DU119" s="42">
        <v>13.333333333333334</v>
      </c>
      <c r="DV119" s="42">
        <v>24524.539575999999</v>
      </c>
      <c r="DW119" s="42">
        <v>41577.149492999997</v>
      </c>
      <c r="DX119" s="42">
        <v>-17052.609917000002</v>
      </c>
      <c r="DY119" s="42">
        <v>5123.2819259999997</v>
      </c>
      <c r="DZ119" s="42">
        <v>19401.25765</v>
      </c>
      <c r="EA119" s="42">
        <v>12823.154814</v>
      </c>
      <c r="EB119" s="42">
        <v>28753.994678999999</v>
      </c>
      <c r="EC119" s="42">
        <v>12842</v>
      </c>
      <c r="ED119" s="42">
        <v>7378</v>
      </c>
      <c r="EE119" s="42">
        <v>5464</v>
      </c>
      <c r="EF119" s="42"/>
      <c r="EG119" s="42"/>
    </row>
    <row r="120" spans="1:137" x14ac:dyDescent="0.3">
      <c r="A120" s="9">
        <v>41395</v>
      </c>
      <c r="B120" s="82">
        <f t="shared" si="29"/>
        <v>-9.0379008746355787</v>
      </c>
      <c r="C120" s="82">
        <f t="shared" si="30"/>
        <v>2.190476190476188</v>
      </c>
      <c r="D120" s="82">
        <f t="shared" si="31"/>
        <v>6.1637534498620079</v>
      </c>
      <c r="E120" s="5">
        <f t="shared" si="32"/>
        <v>0.95238095238095244</v>
      </c>
      <c r="F120" s="5">
        <f t="shared" si="33"/>
        <v>-7.0011594419717991</v>
      </c>
      <c r="G120" s="5">
        <f t="shared" si="34"/>
        <v>10.34066179910106</v>
      </c>
      <c r="H120" s="5">
        <f t="shared" si="35"/>
        <v>-2.5683765074798401</v>
      </c>
      <c r="I120" s="4">
        <f t="shared" si="49"/>
        <v>15.398858625658898</v>
      </c>
      <c r="J120" s="4">
        <f t="shared" si="36"/>
        <v>11.476569927044723</v>
      </c>
      <c r="K120" s="4">
        <f t="shared" si="37"/>
        <v>-13.632071422439695</v>
      </c>
      <c r="L120" s="4">
        <f t="shared" si="56"/>
        <v>528.90355912743973</v>
      </c>
      <c r="M120" s="4">
        <f t="shared" si="50"/>
        <v>-1.8280875169802591</v>
      </c>
      <c r="N120" s="4">
        <f t="shared" si="38"/>
        <v>0.40893769849583772</v>
      </c>
      <c r="O120" s="4">
        <f t="shared" si="39"/>
        <v>4.2661553866731978</v>
      </c>
      <c r="P120" s="4">
        <f t="shared" si="54"/>
        <v>6.1981413873216065</v>
      </c>
      <c r="Q120" s="4">
        <f t="shared" si="55"/>
        <v>-9.4410582285047333</v>
      </c>
      <c r="T120" s="81">
        <f t="shared" si="40"/>
        <v>-9.0379008746355787</v>
      </c>
      <c r="U120" s="81">
        <f t="shared" si="41"/>
        <v>2.190476190476188</v>
      </c>
      <c r="V120" s="81">
        <f t="shared" si="42"/>
        <v>6.1637534498620079</v>
      </c>
      <c r="W120" s="81">
        <f t="shared" si="43"/>
        <v>0.89431340074008003</v>
      </c>
      <c r="Y120" s="108">
        <f t="shared" si="44"/>
        <v>12799</v>
      </c>
      <c r="Z120" s="108">
        <f t="shared" si="45"/>
        <v>6983</v>
      </c>
      <c r="AF120" s="9">
        <v>41395</v>
      </c>
      <c r="AG120" s="42">
        <v>106</v>
      </c>
      <c r="AH120" s="10">
        <v>166</v>
      </c>
      <c r="AI120" s="10"/>
      <c r="AJ120" s="10">
        <v>166</v>
      </c>
      <c r="AK120" s="10">
        <v>106</v>
      </c>
      <c r="AL120" s="10">
        <v>0.95238095238095244</v>
      </c>
      <c r="AO120" s="9">
        <v>41395</v>
      </c>
      <c r="AP120" s="10">
        <v>-9.0379008746355787</v>
      </c>
      <c r="AQ120" s="10">
        <v>2.190476190476188</v>
      </c>
      <c r="AR120" s="10">
        <v>6.1637534498620079</v>
      </c>
      <c r="AS120" s="10">
        <v>93.6</v>
      </c>
      <c r="AT120" s="10">
        <v>107.3</v>
      </c>
      <c r="AU120" s="10">
        <v>115.4</v>
      </c>
      <c r="AV120" s="42">
        <v>93.6</v>
      </c>
      <c r="AW120" s="42">
        <v>107.3</v>
      </c>
      <c r="AX120" s="42">
        <v>115.4</v>
      </c>
      <c r="AY120" s="10">
        <v>122.3</v>
      </c>
      <c r="AZ120" s="10">
        <v>173.3</v>
      </c>
      <c r="BA120" s="10">
        <v>172.4</v>
      </c>
      <c r="BB120" s="10"/>
      <c r="BC120" s="10">
        <v>122.3</v>
      </c>
      <c r="BD120" s="10"/>
      <c r="BE120" s="10">
        <v>173.3</v>
      </c>
      <c r="BF120" s="10"/>
      <c r="BG120" s="10">
        <v>172.4</v>
      </c>
      <c r="BJ120" s="9">
        <v>41395</v>
      </c>
      <c r="BK120" s="42">
        <v>100</v>
      </c>
      <c r="BL120" s="42">
        <v>14.3725</v>
      </c>
      <c r="BM120" s="42">
        <v>77.633200000000002</v>
      </c>
      <c r="BN120" s="42">
        <v>7.9943</v>
      </c>
      <c r="BO120" s="42">
        <v>34.0486</v>
      </c>
      <c r="BP120" s="42">
        <v>8.2230000000000008</v>
      </c>
      <c r="BQ120" s="42">
        <v>17.221499999999999</v>
      </c>
      <c r="BR120" s="42">
        <v>12.3384</v>
      </c>
      <c r="BS120" s="42">
        <v>12.8393</v>
      </c>
      <c r="BT120" s="42">
        <v>15.3292</v>
      </c>
      <c r="BV120" s="9">
        <v>41395</v>
      </c>
      <c r="BW120" s="42">
        <v>-7.0011594419717991</v>
      </c>
      <c r="BX120" s="42">
        <v>10.34066179910106</v>
      </c>
      <c r="BY120" s="42">
        <v>-2.5683765074798401</v>
      </c>
      <c r="BZ120" s="42">
        <v>248651</v>
      </c>
      <c r="CA120" s="42">
        <v>271267</v>
      </c>
      <c r="CB120" s="42">
        <v>1024096</v>
      </c>
      <c r="CD120" s="9">
        <v>41395</v>
      </c>
      <c r="CE120" s="42">
        <v>57848340</v>
      </c>
      <c r="CF120" s="42">
        <v>15.398858625658898</v>
      </c>
      <c r="CH120" s="9">
        <v>41395</v>
      </c>
      <c r="CI120" s="42">
        <v>106.9</v>
      </c>
      <c r="CJ120" s="42">
        <v>228</v>
      </c>
      <c r="CK120" s="42">
        <v>106.9</v>
      </c>
      <c r="CL120" s="42">
        <v>8.4178498985801333</v>
      </c>
      <c r="CM120" s="93">
        <f t="shared" si="46"/>
        <v>541144.43405051448</v>
      </c>
      <c r="CN120" s="4">
        <f t="shared" si="51"/>
        <v>6.4389846631428105</v>
      </c>
      <c r="CP120" s="9">
        <v>41395</v>
      </c>
      <c r="CQ120" s="42">
        <v>11.476569927044723</v>
      </c>
      <c r="CR120" s="42">
        <v>417453</v>
      </c>
      <c r="CS120" s="9">
        <v>41395</v>
      </c>
      <c r="CT120" s="42">
        <v>-13.632071422439695</v>
      </c>
      <c r="CU120" s="42">
        <v>60366</v>
      </c>
      <c r="CW120" s="14">
        <v>41395</v>
      </c>
      <c r="CX120" s="15">
        <v>464250</v>
      </c>
      <c r="CY120" s="15">
        <v>393500</v>
      </c>
      <c r="CZ120" s="89">
        <f t="shared" si="58"/>
        <v>219110</v>
      </c>
      <c r="DA120" s="91">
        <f t="shared" si="57"/>
        <v>528.90355912743973</v>
      </c>
      <c r="DB120" s="39">
        <v>41395</v>
      </c>
      <c r="DC120" s="40">
        <v>864660</v>
      </c>
      <c r="DD120" s="40">
        <v>185330</v>
      </c>
      <c r="DE120" s="2"/>
      <c r="DF120" s="39">
        <v>41395</v>
      </c>
      <c r="DG120" s="40">
        <v>106.9</v>
      </c>
      <c r="DH120" s="40">
        <v>228</v>
      </c>
      <c r="DI120" s="40">
        <v>106.9</v>
      </c>
      <c r="DJ120" s="40">
        <v>8.4178498985801333</v>
      </c>
      <c r="DK120" s="2"/>
      <c r="DL120" s="99">
        <f t="shared" si="47"/>
        <v>679330</v>
      </c>
      <c r="DM120" s="100">
        <f t="shared" si="48"/>
        <v>6354.8175865294661</v>
      </c>
      <c r="DN120" s="101">
        <f t="shared" si="52"/>
        <v>-1.8280875169802591</v>
      </c>
      <c r="DO120" s="101">
        <f t="shared" si="52"/>
        <v>-9.4504156143522486</v>
      </c>
      <c r="DQ120" s="9">
        <v>41395</v>
      </c>
      <c r="DR120" s="42">
        <v>0.40893769849583772</v>
      </c>
      <c r="DS120" s="42">
        <v>4.2661553866731978</v>
      </c>
      <c r="DT120" s="42">
        <v>6.1981413873216065</v>
      </c>
      <c r="DU120" s="42">
        <v>-9.4410582285047333</v>
      </c>
      <c r="DV120" s="42">
        <v>24922.939445</v>
      </c>
      <c r="DW120" s="42">
        <v>43987.097928000003</v>
      </c>
      <c r="DX120" s="42">
        <v>-19064.158482999999</v>
      </c>
      <c r="DY120" s="42">
        <v>4637.838581</v>
      </c>
      <c r="DZ120" s="42">
        <v>20285.100864</v>
      </c>
      <c r="EA120" s="42">
        <v>14114.168841999999</v>
      </c>
      <c r="EB120" s="42">
        <v>29872.929086</v>
      </c>
      <c r="EC120" s="42">
        <v>12799</v>
      </c>
      <c r="ED120" s="42">
        <v>6983</v>
      </c>
      <c r="EE120" s="42">
        <v>5816</v>
      </c>
      <c r="EF120" s="42"/>
      <c r="EG120" s="42"/>
    </row>
    <row r="121" spans="1:137" x14ac:dyDescent="0.3">
      <c r="A121" s="9">
        <v>41426</v>
      </c>
      <c r="B121" s="82">
        <f t="shared" si="29"/>
        <v>-6.1093247588424475</v>
      </c>
      <c r="C121" s="82">
        <f t="shared" si="30"/>
        <v>-0.28929604628736466</v>
      </c>
      <c r="D121" s="82">
        <f t="shared" si="31"/>
        <v>0</v>
      </c>
      <c r="E121" s="5">
        <f t="shared" si="32"/>
        <v>-0.97751710654936463</v>
      </c>
      <c r="F121" s="5">
        <f t="shared" si="33"/>
        <v>-8.5610200364298734</v>
      </c>
      <c r="G121" s="5">
        <f t="shared" si="34"/>
        <v>15.682153811200727</v>
      </c>
      <c r="H121" s="5">
        <f t="shared" si="35"/>
        <v>-8.508408559642989</v>
      </c>
      <c r="I121" s="4">
        <f t="shared" si="49"/>
        <v>13.483095712696288</v>
      </c>
      <c r="J121" s="4">
        <f t="shared" si="36"/>
        <v>4.1147696070513859</v>
      </c>
      <c r="K121" s="4">
        <f t="shared" si="37"/>
        <v>-16.089984222838801</v>
      </c>
      <c r="L121" s="4">
        <f t="shared" si="56"/>
        <v>11.432160804020096</v>
      </c>
      <c r="M121" s="4">
        <f t="shared" si="50"/>
        <v>35.520940880729015</v>
      </c>
      <c r="N121" s="4">
        <f t="shared" si="38"/>
        <v>-3.7146605161836987</v>
      </c>
      <c r="O121" s="4">
        <f t="shared" si="39"/>
        <v>-2.3591717071114111</v>
      </c>
      <c r="P121" s="4">
        <f t="shared" si="54"/>
        <v>13.879922530664945</v>
      </c>
      <c r="Q121" s="4">
        <f t="shared" si="55"/>
        <v>-1.5513693208801647</v>
      </c>
      <c r="T121" s="81">
        <f t="shared" si="40"/>
        <v>-6.1093247588424475</v>
      </c>
      <c r="U121" s="81">
        <f t="shared" si="41"/>
        <v>-0.28929604628736466</v>
      </c>
      <c r="V121" s="81">
        <f t="shared" si="42"/>
        <v>0</v>
      </c>
      <c r="W121" s="81">
        <f t="shared" si="43"/>
        <v>-1.1026524791709931</v>
      </c>
      <c r="Y121" s="108">
        <f t="shared" si="44"/>
        <v>12348</v>
      </c>
      <c r="Z121" s="108">
        <f t="shared" si="45"/>
        <v>6219</v>
      </c>
      <c r="AF121" s="9">
        <v>41426</v>
      </c>
      <c r="AG121" s="42">
        <v>101.3</v>
      </c>
      <c r="AH121" s="10">
        <v>164.9</v>
      </c>
      <c r="AI121" s="10"/>
      <c r="AJ121" s="10">
        <v>164.9</v>
      </c>
      <c r="AK121" s="10">
        <v>101.3</v>
      </c>
      <c r="AL121" s="10">
        <v>-0.97751710654936463</v>
      </c>
      <c r="AO121" s="9">
        <v>41426</v>
      </c>
      <c r="AP121" s="10">
        <v>-6.1093247588424475</v>
      </c>
      <c r="AQ121" s="10">
        <v>-0.28929604628736466</v>
      </c>
      <c r="AR121" s="10">
        <v>0</v>
      </c>
      <c r="AS121" s="10">
        <v>87.6</v>
      </c>
      <c r="AT121" s="10">
        <v>103.4</v>
      </c>
      <c r="AU121" s="10">
        <v>105.1</v>
      </c>
      <c r="AV121" s="42">
        <v>87.6</v>
      </c>
      <c r="AW121" s="42">
        <v>103.4</v>
      </c>
      <c r="AX121" s="42">
        <v>105.1</v>
      </c>
      <c r="AY121" s="10">
        <v>116.5</v>
      </c>
      <c r="AZ121" s="10">
        <v>175</v>
      </c>
      <c r="BA121" s="10">
        <v>157</v>
      </c>
      <c r="BB121" s="10"/>
      <c r="BC121" s="10">
        <v>116.5</v>
      </c>
      <c r="BD121" s="10"/>
      <c r="BE121" s="10">
        <v>175</v>
      </c>
      <c r="BF121" s="10"/>
      <c r="BG121" s="10">
        <v>157</v>
      </c>
      <c r="BJ121" s="9">
        <v>41426</v>
      </c>
      <c r="BK121" s="42">
        <v>100</v>
      </c>
      <c r="BL121" s="42">
        <v>14.3725</v>
      </c>
      <c r="BM121" s="42">
        <v>77.633200000000002</v>
      </c>
      <c r="BN121" s="42">
        <v>7.9943</v>
      </c>
      <c r="BO121" s="42">
        <v>34.0486</v>
      </c>
      <c r="BP121" s="42">
        <v>8.2230000000000008</v>
      </c>
      <c r="BQ121" s="42">
        <v>17.221499999999999</v>
      </c>
      <c r="BR121" s="42">
        <v>12.3384</v>
      </c>
      <c r="BS121" s="42">
        <v>12.8393</v>
      </c>
      <c r="BT121" s="42">
        <v>15.3292</v>
      </c>
      <c r="BV121" s="9">
        <v>41426</v>
      </c>
      <c r="BW121" s="42">
        <v>-8.5610200364298734</v>
      </c>
      <c r="BX121" s="42">
        <v>15.682153811200727</v>
      </c>
      <c r="BY121" s="42">
        <v>-8.508408559642989</v>
      </c>
      <c r="BZ121" s="42">
        <v>238952</v>
      </c>
      <c r="CA121" s="42">
        <v>264771</v>
      </c>
      <c r="CB121" s="42">
        <v>942873</v>
      </c>
      <c r="CD121" s="9">
        <v>41426</v>
      </c>
      <c r="CE121" s="42">
        <v>58241000</v>
      </c>
      <c r="CF121" s="42">
        <v>13.483095712696288</v>
      </c>
      <c r="CH121" s="9">
        <v>41426</v>
      </c>
      <c r="CI121" s="42">
        <v>109.3</v>
      </c>
      <c r="CJ121" s="42">
        <v>231</v>
      </c>
      <c r="CK121" s="42">
        <v>109.3</v>
      </c>
      <c r="CL121" s="42">
        <v>9.5190380761523041</v>
      </c>
      <c r="CM121" s="93">
        <f t="shared" si="46"/>
        <v>532854.52881976217</v>
      </c>
      <c r="CN121" s="4">
        <f t="shared" si="51"/>
        <v>3.6195146580703552</v>
      </c>
      <c r="CP121" s="9">
        <v>41426</v>
      </c>
      <c r="CQ121" s="42">
        <v>4.1147696070513859</v>
      </c>
      <c r="CR121" s="42">
        <v>451223</v>
      </c>
      <c r="CS121" s="9">
        <v>41426</v>
      </c>
      <c r="CT121" s="42">
        <v>-16.089984222838801</v>
      </c>
      <c r="CU121" s="42">
        <v>61694</v>
      </c>
      <c r="CW121" s="14">
        <v>41426</v>
      </c>
      <c r="CX121" s="15">
        <v>135480</v>
      </c>
      <c r="CY121" s="15">
        <v>437850</v>
      </c>
      <c r="CZ121" s="89">
        <f t="shared" si="58"/>
        <v>44350</v>
      </c>
      <c r="DA121" s="91">
        <f t="shared" si="57"/>
        <v>11.432160804020096</v>
      </c>
      <c r="DB121" s="39">
        <v>41426</v>
      </c>
      <c r="DC121" s="40">
        <v>1468110</v>
      </c>
      <c r="DD121" s="40">
        <v>260510</v>
      </c>
      <c r="DE121" s="2"/>
      <c r="DF121" s="39">
        <v>41426</v>
      </c>
      <c r="DG121" s="40">
        <v>109.3</v>
      </c>
      <c r="DH121" s="40">
        <v>231</v>
      </c>
      <c r="DI121" s="40">
        <v>109.3</v>
      </c>
      <c r="DJ121" s="40">
        <v>9.5190380761523041</v>
      </c>
      <c r="DK121" s="2"/>
      <c r="DL121" s="99">
        <f t="shared" si="47"/>
        <v>1207600</v>
      </c>
      <c r="DM121" s="100">
        <f t="shared" si="48"/>
        <v>11048.490393412627</v>
      </c>
      <c r="DN121" s="101">
        <f t="shared" si="52"/>
        <v>35.520940880729015</v>
      </c>
      <c r="DO121" s="101">
        <f t="shared" si="52"/>
        <v>23.741902103355493</v>
      </c>
      <c r="DQ121" s="9">
        <v>41426</v>
      </c>
      <c r="DR121" s="42">
        <v>-3.7146605161836987</v>
      </c>
      <c r="DS121" s="42">
        <v>-2.3591717071114111</v>
      </c>
      <c r="DT121" s="42">
        <v>13.879922530664945</v>
      </c>
      <c r="DU121" s="42">
        <v>-1.5513693208801647</v>
      </c>
      <c r="DV121" s="42">
        <v>23998.411409</v>
      </c>
      <c r="DW121" s="42">
        <v>35304.356216</v>
      </c>
      <c r="DX121" s="42">
        <v>-11305.944807</v>
      </c>
      <c r="DY121" s="42">
        <v>4439.4695840000004</v>
      </c>
      <c r="DZ121" s="42">
        <v>19558.941825000002</v>
      </c>
      <c r="EA121" s="42">
        <v>12031.108607</v>
      </c>
      <c r="EB121" s="42">
        <v>23273.247608999998</v>
      </c>
      <c r="EC121" s="42">
        <v>12348</v>
      </c>
      <c r="ED121" s="42">
        <v>6219</v>
      </c>
      <c r="EE121" s="42">
        <v>6129</v>
      </c>
      <c r="EF121" s="42"/>
      <c r="EG121" s="42"/>
    </row>
    <row r="122" spans="1:137" x14ac:dyDescent="0.3">
      <c r="A122" s="9">
        <v>41456</v>
      </c>
      <c r="B122" s="82">
        <f t="shared" si="29"/>
        <v>-3.3407572383073498</v>
      </c>
      <c r="C122" s="82">
        <f t="shared" si="30"/>
        <v>4.0658276863504383</v>
      </c>
      <c r="D122" s="82">
        <f t="shared" si="31"/>
        <v>5.2581261950286811</v>
      </c>
      <c r="E122" s="5">
        <f t="shared" si="32"/>
        <v>3.1527093596059137</v>
      </c>
      <c r="F122" s="5">
        <f t="shared" si="33"/>
        <v>-2.5912575923528824</v>
      </c>
      <c r="G122" s="5">
        <f t="shared" si="34"/>
        <v>10.260926831784117</v>
      </c>
      <c r="H122" s="5">
        <f t="shared" si="35"/>
        <v>-1.6870728491487228</v>
      </c>
      <c r="I122" s="4">
        <f t="shared" si="49"/>
        <v>14.624160804210099</v>
      </c>
      <c r="J122" s="4">
        <f t="shared" si="36"/>
        <v>4.2442693409742116</v>
      </c>
      <c r="K122" s="4">
        <f t="shared" si="37"/>
        <v>-16.321310494020327</v>
      </c>
      <c r="L122" s="4">
        <f t="shared" si="56"/>
        <v>-56.362058993637945</v>
      </c>
      <c r="M122" s="4">
        <f t="shared" si="50"/>
        <v>9.6290989612165756</v>
      </c>
      <c r="N122" s="4">
        <f t="shared" si="38"/>
        <v>11.84078600046287</v>
      </c>
      <c r="O122" s="4">
        <f t="shared" si="39"/>
        <v>-5.6450716365339524</v>
      </c>
      <c r="P122" s="4">
        <f t="shared" si="54"/>
        <v>16.954360596475375</v>
      </c>
      <c r="Q122" s="4">
        <f t="shared" si="55"/>
        <v>1.8307692307692307</v>
      </c>
      <c r="T122" s="81">
        <f t="shared" si="40"/>
        <v>-3.3407572383073498</v>
      </c>
      <c r="U122" s="81">
        <f t="shared" si="41"/>
        <v>4.0658276863504383</v>
      </c>
      <c r="V122" s="81">
        <f t="shared" si="42"/>
        <v>5.2581261950286811</v>
      </c>
      <c r="W122" s="81">
        <f t="shared" si="43"/>
        <v>3.0966321877332628</v>
      </c>
      <c r="Y122" s="108">
        <f t="shared" si="44"/>
        <v>12941</v>
      </c>
      <c r="Z122" s="108">
        <f t="shared" si="45"/>
        <v>6619</v>
      </c>
      <c r="AF122" s="9">
        <v>41456</v>
      </c>
      <c r="AG122" s="42">
        <v>104.7</v>
      </c>
      <c r="AH122" s="10">
        <v>171.4</v>
      </c>
      <c r="AI122" s="10"/>
      <c r="AJ122" s="10">
        <v>171.4</v>
      </c>
      <c r="AK122" s="10">
        <v>104.7</v>
      </c>
      <c r="AL122" s="10">
        <v>3.1527093596059137</v>
      </c>
      <c r="AO122" s="9">
        <v>41456</v>
      </c>
      <c r="AP122" s="10">
        <v>-3.3407572383073498</v>
      </c>
      <c r="AQ122" s="10">
        <v>4.0658276863504383</v>
      </c>
      <c r="AR122" s="10">
        <v>5.2581261950286811</v>
      </c>
      <c r="AS122" s="10">
        <v>86.8</v>
      </c>
      <c r="AT122" s="10">
        <v>107.5</v>
      </c>
      <c r="AU122" s="10">
        <v>110.1</v>
      </c>
      <c r="AV122" s="42">
        <v>86.8</v>
      </c>
      <c r="AW122" s="42">
        <v>107.5</v>
      </c>
      <c r="AX122" s="42">
        <v>110.1</v>
      </c>
      <c r="AY122" s="10">
        <v>116.1</v>
      </c>
      <c r="AZ122" s="10">
        <v>182.7</v>
      </c>
      <c r="BA122" s="10">
        <v>164.5</v>
      </c>
      <c r="BB122" s="10"/>
      <c r="BC122" s="10">
        <v>116.1</v>
      </c>
      <c r="BD122" s="10"/>
      <c r="BE122" s="10">
        <v>182.7</v>
      </c>
      <c r="BF122" s="10"/>
      <c r="BG122" s="10">
        <v>164.5</v>
      </c>
      <c r="BJ122" s="9">
        <v>41456</v>
      </c>
      <c r="BK122" s="42">
        <v>100</v>
      </c>
      <c r="BL122" s="42">
        <v>14.3725</v>
      </c>
      <c r="BM122" s="42">
        <v>77.633200000000002</v>
      </c>
      <c r="BN122" s="42">
        <v>7.9943</v>
      </c>
      <c r="BO122" s="42">
        <v>34.0486</v>
      </c>
      <c r="BP122" s="42">
        <v>8.2230000000000008</v>
      </c>
      <c r="BQ122" s="42">
        <v>17.221499999999999</v>
      </c>
      <c r="BR122" s="42">
        <v>12.3384</v>
      </c>
      <c r="BS122" s="42">
        <v>12.8393</v>
      </c>
      <c r="BT122" s="42">
        <v>15.3292</v>
      </c>
      <c r="BV122" s="9">
        <v>41456</v>
      </c>
      <c r="BW122" s="42">
        <v>-2.5912575923528824</v>
      </c>
      <c r="BX122" s="42">
        <v>10.260926831784117</v>
      </c>
      <c r="BY122" s="42">
        <v>-1.6870728491487228</v>
      </c>
      <c r="BZ122" s="42">
        <v>244569</v>
      </c>
      <c r="CA122" s="42">
        <v>277927</v>
      </c>
      <c r="CB122" s="42">
        <v>958903</v>
      </c>
      <c r="CD122" s="9">
        <v>41456</v>
      </c>
      <c r="CE122" s="42">
        <v>58207020</v>
      </c>
      <c r="CF122" s="42">
        <v>14.624160804210099</v>
      </c>
      <c r="CH122" s="9">
        <v>41456</v>
      </c>
      <c r="CI122" s="42">
        <v>111</v>
      </c>
      <c r="CJ122" s="42">
        <v>235</v>
      </c>
      <c r="CK122" s="42">
        <v>111</v>
      </c>
      <c r="CL122" s="42">
        <v>9.7922848664688491</v>
      </c>
      <c r="CM122" s="93">
        <f t="shared" si="46"/>
        <v>524387.56756756757</v>
      </c>
      <c r="CN122" s="4">
        <f t="shared" si="51"/>
        <v>4.4009248405913581</v>
      </c>
      <c r="CP122" s="9">
        <v>41456</v>
      </c>
      <c r="CQ122" s="42">
        <v>4.2442693409742116</v>
      </c>
      <c r="CR122" s="42">
        <v>506427</v>
      </c>
      <c r="CS122" s="9">
        <v>41456</v>
      </c>
      <c r="CT122" s="42">
        <v>-16.321310494020327</v>
      </c>
      <c r="CU122" s="42">
        <v>61503</v>
      </c>
      <c r="CW122" s="14">
        <v>41456</v>
      </c>
      <c r="CX122" s="15">
        <v>875440</v>
      </c>
      <c r="CY122" s="15">
        <v>468030</v>
      </c>
      <c r="CZ122" s="89">
        <f t="shared" si="58"/>
        <v>30180</v>
      </c>
      <c r="DA122" s="91">
        <f t="shared" si="57"/>
        <v>-56.362058993637945</v>
      </c>
      <c r="DB122" s="39">
        <v>41456</v>
      </c>
      <c r="DC122" s="40">
        <v>1258240</v>
      </c>
      <c r="DD122" s="40">
        <v>248260</v>
      </c>
      <c r="DE122" s="2"/>
      <c r="DF122" s="39">
        <v>41456</v>
      </c>
      <c r="DG122" s="40">
        <v>111</v>
      </c>
      <c r="DH122" s="40">
        <v>235</v>
      </c>
      <c r="DI122" s="40">
        <v>111</v>
      </c>
      <c r="DJ122" s="40">
        <v>9.7922848664688491</v>
      </c>
      <c r="DK122" s="2"/>
      <c r="DL122" s="99">
        <f t="shared" si="47"/>
        <v>1009980</v>
      </c>
      <c r="DM122" s="100">
        <f t="shared" si="48"/>
        <v>9098.9189189189183</v>
      </c>
      <c r="DN122" s="101">
        <f t="shared" si="52"/>
        <v>9.6290989612165756</v>
      </c>
      <c r="DO122" s="101">
        <f t="shared" si="52"/>
        <v>-0.14863148667572101</v>
      </c>
      <c r="DQ122" s="9">
        <v>41456</v>
      </c>
      <c r="DR122" s="42">
        <v>11.84078600046287</v>
      </c>
      <c r="DS122" s="42">
        <v>-5.6450716365339524</v>
      </c>
      <c r="DT122" s="42">
        <v>16.954360596475375</v>
      </c>
      <c r="DU122" s="42">
        <v>1.8307692307692307</v>
      </c>
      <c r="DV122" s="42">
        <v>25835.082274</v>
      </c>
      <c r="DW122" s="42">
        <v>38326.447820000001</v>
      </c>
      <c r="DX122" s="42">
        <v>-12491.365546000001</v>
      </c>
      <c r="DY122" s="42">
        <v>5652.5010149999998</v>
      </c>
      <c r="DZ122" s="42">
        <v>20182.581258999999</v>
      </c>
      <c r="EA122" s="42">
        <v>12731.674939</v>
      </c>
      <c r="EB122" s="42">
        <v>25594.772881000001</v>
      </c>
      <c r="EC122" s="42">
        <v>12941</v>
      </c>
      <c r="ED122" s="42">
        <v>6619</v>
      </c>
      <c r="EE122" s="42">
        <v>6322</v>
      </c>
      <c r="EF122" s="42"/>
      <c r="EG122" s="42"/>
    </row>
    <row r="123" spans="1:137" x14ac:dyDescent="0.3">
      <c r="A123" s="9">
        <v>41487</v>
      </c>
      <c r="B123" s="82">
        <f t="shared" si="29"/>
        <v>-1.1682242990654208</v>
      </c>
      <c r="C123" s="82">
        <f t="shared" si="30"/>
        <v>5.0830889540566995</v>
      </c>
      <c r="D123" s="82">
        <f t="shared" si="31"/>
        <v>7.163886162904805</v>
      </c>
      <c r="E123" s="5">
        <f t="shared" si="32"/>
        <v>4.4044044044043957</v>
      </c>
      <c r="F123" s="5">
        <f t="shared" si="33"/>
        <v>14.326153564732245</v>
      </c>
      <c r="G123" s="5">
        <f t="shared" si="34"/>
        <v>20.474860450097285</v>
      </c>
      <c r="H123" s="5">
        <f t="shared" si="35"/>
        <v>7.1657966279502165</v>
      </c>
      <c r="I123" s="4">
        <f t="shared" si="49"/>
        <v>16.555533542954322</v>
      </c>
      <c r="J123" s="4">
        <f t="shared" si="36"/>
        <v>9.134442768921442</v>
      </c>
      <c r="K123" s="4">
        <f t="shared" si="37"/>
        <v>-21.049696705927154</v>
      </c>
      <c r="L123" s="4">
        <f t="shared" si="56"/>
        <v>101.89469848788488</v>
      </c>
      <c r="M123" s="4">
        <f t="shared" si="50"/>
        <v>6.4991853555683265</v>
      </c>
      <c r="N123" s="4">
        <f t="shared" si="38"/>
        <v>13.847311135447878</v>
      </c>
      <c r="O123" s="4">
        <f t="shared" si="39"/>
        <v>-0.75385457324096206</v>
      </c>
      <c r="P123" s="4">
        <f t="shared" si="54"/>
        <v>7.963515172776706</v>
      </c>
      <c r="Q123" s="4">
        <f t="shared" si="55"/>
        <v>-4.736682808716707</v>
      </c>
      <c r="T123" s="81">
        <f t="shared" si="40"/>
        <v>-1.1682242990654208</v>
      </c>
      <c r="U123" s="81">
        <f t="shared" si="41"/>
        <v>5.0830889540566995</v>
      </c>
      <c r="V123" s="81">
        <f t="shared" si="42"/>
        <v>7.163886162904805</v>
      </c>
      <c r="W123" s="81">
        <f t="shared" si="43"/>
        <v>4.3509641280186671</v>
      </c>
      <c r="Y123" s="108">
        <f t="shared" si="44"/>
        <v>12310</v>
      </c>
      <c r="Z123" s="108">
        <f t="shared" si="45"/>
        <v>6295</v>
      </c>
      <c r="AF123" s="9">
        <v>41487</v>
      </c>
      <c r="AG123" s="42">
        <v>104.3</v>
      </c>
      <c r="AH123" s="10">
        <v>165.4</v>
      </c>
      <c r="AI123" s="10"/>
      <c r="AJ123" s="10">
        <v>165.4</v>
      </c>
      <c r="AK123" s="10">
        <v>104.3</v>
      </c>
      <c r="AL123" s="10">
        <v>4.4044044044043957</v>
      </c>
      <c r="AO123" s="9">
        <v>41487</v>
      </c>
      <c r="AP123" s="10">
        <v>-1.1682242990654208</v>
      </c>
      <c r="AQ123" s="10">
        <v>5.0830889540566995</v>
      </c>
      <c r="AR123" s="10">
        <v>7.163886162904805</v>
      </c>
      <c r="AS123" s="10">
        <v>84.6</v>
      </c>
      <c r="AT123" s="10">
        <v>107.5</v>
      </c>
      <c r="AU123" s="10">
        <v>109.2</v>
      </c>
      <c r="AV123" s="42">
        <v>84.6</v>
      </c>
      <c r="AW123" s="42">
        <v>107.5</v>
      </c>
      <c r="AX123" s="42">
        <v>109.2</v>
      </c>
      <c r="AY123" s="10">
        <v>113.6</v>
      </c>
      <c r="AZ123" s="10">
        <v>175.4</v>
      </c>
      <c r="BA123" s="10">
        <v>163.1</v>
      </c>
      <c r="BB123" s="10"/>
      <c r="BC123" s="10">
        <v>113.6</v>
      </c>
      <c r="BD123" s="10"/>
      <c r="BE123" s="10">
        <v>175.4</v>
      </c>
      <c r="BF123" s="10"/>
      <c r="BG123" s="10">
        <v>163.1</v>
      </c>
      <c r="BJ123" s="9">
        <v>41487</v>
      </c>
      <c r="BK123" s="42">
        <v>100</v>
      </c>
      <c r="BL123" s="42">
        <v>14.3725</v>
      </c>
      <c r="BM123" s="42">
        <v>77.633200000000002</v>
      </c>
      <c r="BN123" s="42">
        <v>7.9943</v>
      </c>
      <c r="BO123" s="42">
        <v>34.0486</v>
      </c>
      <c r="BP123" s="42">
        <v>8.2230000000000008</v>
      </c>
      <c r="BQ123" s="42">
        <v>17.221499999999999</v>
      </c>
      <c r="BR123" s="42">
        <v>12.3384</v>
      </c>
      <c r="BS123" s="42">
        <v>12.8393</v>
      </c>
      <c r="BT123" s="42">
        <v>15.3292</v>
      </c>
      <c r="BV123" s="9">
        <v>41487</v>
      </c>
      <c r="BW123" s="42">
        <v>14.326153564732245</v>
      </c>
      <c r="BX123" s="42">
        <v>20.474860450097285</v>
      </c>
      <c r="BY123" s="42">
        <v>7.1657966279502165</v>
      </c>
      <c r="BZ123" s="42">
        <v>249997</v>
      </c>
      <c r="CA123" s="42">
        <v>292878</v>
      </c>
      <c r="CB123" s="42">
        <v>982720</v>
      </c>
      <c r="CD123" s="9">
        <v>41487</v>
      </c>
      <c r="CE123" s="42">
        <v>59421060</v>
      </c>
      <c r="CF123" s="42">
        <v>16.555533542954322</v>
      </c>
      <c r="CH123" s="9">
        <v>41487</v>
      </c>
      <c r="CI123" s="42">
        <v>112.4</v>
      </c>
      <c r="CJ123" s="42">
        <v>237</v>
      </c>
      <c r="CK123" s="42">
        <v>112.4</v>
      </c>
      <c r="CL123" s="42">
        <v>9.9804305283757362</v>
      </c>
      <c r="CM123" s="93">
        <f t="shared" si="46"/>
        <v>528657.11743772239</v>
      </c>
      <c r="CN123" s="4">
        <f t="shared" si="51"/>
        <v>5.9784299652129169</v>
      </c>
      <c r="CP123" s="9">
        <v>41487</v>
      </c>
      <c r="CQ123" s="42">
        <v>9.134442768921442</v>
      </c>
      <c r="CR123" s="42">
        <v>486338</v>
      </c>
      <c r="CS123" s="9">
        <v>41487</v>
      </c>
      <c r="CT123" s="42">
        <v>-21.049696705927154</v>
      </c>
      <c r="CU123" s="42">
        <v>58049</v>
      </c>
      <c r="CW123" s="14">
        <v>41487</v>
      </c>
      <c r="CX123" s="15">
        <v>708250</v>
      </c>
      <c r="CY123" s="15">
        <v>578850</v>
      </c>
      <c r="CZ123" s="89">
        <f t="shared" si="58"/>
        <v>110820</v>
      </c>
      <c r="DA123" s="91">
        <f t="shared" si="57"/>
        <v>101.89469848788488</v>
      </c>
      <c r="DB123" s="39">
        <v>41487</v>
      </c>
      <c r="DC123" s="40">
        <v>1307660</v>
      </c>
      <c r="DD123" s="40">
        <v>418690</v>
      </c>
      <c r="DE123" s="2"/>
      <c r="DF123" s="39">
        <v>41487</v>
      </c>
      <c r="DG123" s="40">
        <v>112.4</v>
      </c>
      <c r="DH123" s="40">
        <v>237</v>
      </c>
      <c r="DI123" s="40">
        <v>112.4</v>
      </c>
      <c r="DJ123" s="40">
        <v>9.9804305283757362</v>
      </c>
      <c r="DK123" s="2"/>
      <c r="DL123" s="99">
        <f t="shared" si="47"/>
        <v>888970</v>
      </c>
      <c r="DM123" s="100">
        <f t="shared" si="48"/>
        <v>7908.9857651245547</v>
      </c>
      <c r="DN123" s="101">
        <f t="shared" si="52"/>
        <v>6.4991853555683265</v>
      </c>
      <c r="DO123" s="101">
        <f t="shared" si="52"/>
        <v>-3.1653314649547681</v>
      </c>
      <c r="DQ123" s="9">
        <v>41487</v>
      </c>
      <c r="DR123" s="42">
        <v>13.847311135447878</v>
      </c>
      <c r="DS123" s="42">
        <v>-0.75385457324096206</v>
      </c>
      <c r="DT123" s="42">
        <v>7.963515172776706</v>
      </c>
      <c r="DU123" s="42">
        <v>-4.736682808716707</v>
      </c>
      <c r="DV123" s="42">
        <v>26337.977496</v>
      </c>
      <c r="DW123" s="42">
        <v>37026.023220000003</v>
      </c>
      <c r="DX123" s="42">
        <v>-10688.045724</v>
      </c>
      <c r="DY123" s="42">
        <v>5882.9590790000002</v>
      </c>
      <c r="DZ123" s="42">
        <v>20455.018416999999</v>
      </c>
      <c r="EA123" s="42">
        <v>15099.359829000001</v>
      </c>
      <c r="EB123" s="42">
        <v>21926.663390999998</v>
      </c>
      <c r="EC123" s="42">
        <v>12310</v>
      </c>
      <c r="ED123" s="42">
        <v>6295</v>
      </c>
      <c r="EE123" s="42">
        <v>6015</v>
      </c>
      <c r="EF123" s="42"/>
      <c r="EG123" s="42"/>
    </row>
    <row r="124" spans="1:137" x14ac:dyDescent="0.3">
      <c r="A124" s="9">
        <v>41518</v>
      </c>
      <c r="B124" s="82">
        <f t="shared" si="29"/>
        <v>4.9696969696969626</v>
      </c>
      <c r="C124" s="82">
        <f t="shared" si="30"/>
        <v>6.4769381746810542</v>
      </c>
      <c r="D124" s="82">
        <f t="shared" si="31"/>
        <v>12.761714855433695</v>
      </c>
      <c r="E124" s="5">
        <f t="shared" si="32"/>
        <v>6.7676767676767708</v>
      </c>
      <c r="F124" s="5">
        <f t="shared" si="33"/>
        <v>1.7422970009461431</v>
      </c>
      <c r="G124" s="5">
        <f t="shared" si="34"/>
        <v>24.168525402726146</v>
      </c>
      <c r="H124" s="5">
        <f t="shared" si="35"/>
        <v>17.500629114074936</v>
      </c>
      <c r="I124" s="4">
        <f t="shared" si="49"/>
        <v>17.307270790517425</v>
      </c>
      <c r="J124" s="4">
        <f t="shared" si="36"/>
        <v>10.204780810667652</v>
      </c>
      <c r="K124" s="4">
        <f t="shared" si="37"/>
        <v>-24.913450768760821</v>
      </c>
      <c r="L124" s="4">
        <f t="shared" si="56"/>
        <v>33.390119250425897</v>
      </c>
      <c r="M124" s="4">
        <f t="shared" si="50"/>
        <v>-0.59520112622404309</v>
      </c>
      <c r="N124" s="4">
        <f t="shared" si="38"/>
        <v>12.986502825515501</v>
      </c>
      <c r="O124" s="4">
        <f t="shared" si="39"/>
        <v>-18.532547680248772</v>
      </c>
      <c r="P124" s="4">
        <f t="shared" si="54"/>
        <v>2.93994471898819</v>
      </c>
      <c r="Q124" s="4">
        <f t="shared" si="55"/>
        <v>10.672967247840964</v>
      </c>
      <c r="T124" s="81">
        <f t="shared" si="40"/>
        <v>4.9696969696969626</v>
      </c>
      <c r="U124" s="81">
        <f t="shared" si="41"/>
        <v>6.4769381746810542</v>
      </c>
      <c r="V124" s="81">
        <f t="shared" si="42"/>
        <v>12.761714855433695</v>
      </c>
      <c r="W124" s="81">
        <f t="shared" si="43"/>
        <v>6.7627338346841244</v>
      </c>
      <c r="Y124" s="108">
        <f t="shared" si="44"/>
        <v>12290</v>
      </c>
      <c r="Z124" s="108">
        <f t="shared" si="45"/>
        <v>6792</v>
      </c>
      <c r="AF124" s="9">
        <v>41518</v>
      </c>
      <c r="AG124" s="42">
        <v>105.7</v>
      </c>
      <c r="AH124" s="10">
        <v>167.5</v>
      </c>
      <c r="AI124" s="10"/>
      <c r="AJ124" s="10">
        <v>167.5</v>
      </c>
      <c r="AK124" s="10">
        <v>105.7</v>
      </c>
      <c r="AL124" s="10">
        <v>6.7676767676767708</v>
      </c>
      <c r="AO124" s="9">
        <v>41518</v>
      </c>
      <c r="AP124" s="10">
        <v>4.9696969696969626</v>
      </c>
      <c r="AQ124" s="10">
        <v>6.4769381746810542</v>
      </c>
      <c r="AR124" s="10">
        <v>12.761714855433695</v>
      </c>
      <c r="AS124" s="10">
        <v>86.6</v>
      </c>
      <c r="AT124" s="10">
        <v>108.5</v>
      </c>
      <c r="AU124" s="10">
        <v>113.1</v>
      </c>
      <c r="AV124" s="42">
        <v>86.6</v>
      </c>
      <c r="AW124" s="42">
        <v>108.5</v>
      </c>
      <c r="AX124" s="42">
        <v>113.1</v>
      </c>
      <c r="AY124" s="10">
        <v>115.2</v>
      </c>
      <c r="AZ124" s="10">
        <v>177.1</v>
      </c>
      <c r="BA124" s="10">
        <v>169</v>
      </c>
      <c r="BB124" s="10"/>
      <c r="BC124" s="10">
        <v>115.2</v>
      </c>
      <c r="BD124" s="10"/>
      <c r="BE124" s="10">
        <v>177.1</v>
      </c>
      <c r="BF124" s="10"/>
      <c r="BG124" s="10">
        <v>169</v>
      </c>
      <c r="BJ124" s="9">
        <v>41518</v>
      </c>
      <c r="BK124" s="42">
        <v>100</v>
      </c>
      <c r="BL124" s="42">
        <v>14.3725</v>
      </c>
      <c r="BM124" s="42">
        <v>77.633200000000002</v>
      </c>
      <c r="BN124" s="42">
        <v>7.9943</v>
      </c>
      <c r="BO124" s="42">
        <v>34.0486</v>
      </c>
      <c r="BP124" s="42">
        <v>8.2230000000000008</v>
      </c>
      <c r="BQ124" s="42">
        <v>17.221499999999999</v>
      </c>
      <c r="BR124" s="42">
        <v>12.3384</v>
      </c>
      <c r="BS124" s="42">
        <v>12.8393</v>
      </c>
      <c r="BT124" s="42">
        <v>15.3292</v>
      </c>
      <c r="BV124" s="9">
        <v>41518</v>
      </c>
      <c r="BW124" s="42">
        <v>1.7422970009461431</v>
      </c>
      <c r="BX124" s="42">
        <v>24.168525402726146</v>
      </c>
      <c r="BY124" s="42">
        <v>17.500629114074936</v>
      </c>
      <c r="BZ124" s="42">
        <v>277437</v>
      </c>
      <c r="CA124" s="42">
        <v>325663</v>
      </c>
      <c r="CB124" s="42">
        <v>1064598</v>
      </c>
      <c r="CD124" s="9">
        <v>41518</v>
      </c>
      <c r="CE124" s="42">
        <v>60315680</v>
      </c>
      <c r="CF124" s="42">
        <v>17.307270790517425</v>
      </c>
      <c r="CH124" s="9">
        <v>41518</v>
      </c>
      <c r="CI124" s="42">
        <v>113.7</v>
      </c>
      <c r="CJ124" s="42">
        <v>238</v>
      </c>
      <c r="CK124" s="42">
        <v>113.7</v>
      </c>
      <c r="CL124" s="42">
        <v>10.49562682215743</v>
      </c>
      <c r="CM124" s="93">
        <f t="shared" si="46"/>
        <v>530480.91468777484</v>
      </c>
      <c r="CN124" s="4">
        <f t="shared" si="51"/>
        <v>6.1646276547426826</v>
      </c>
      <c r="CP124" s="9">
        <v>41518</v>
      </c>
      <c r="CQ124" s="42">
        <v>10.204780810667652</v>
      </c>
      <c r="CR124" s="42">
        <v>453561</v>
      </c>
      <c r="CS124" s="9">
        <v>41518</v>
      </c>
      <c r="CT124" s="42">
        <v>-24.913450768760821</v>
      </c>
      <c r="CU124" s="42">
        <v>58994</v>
      </c>
      <c r="CW124" s="14">
        <v>41518</v>
      </c>
      <c r="CX124" s="15">
        <v>600980</v>
      </c>
      <c r="CY124" s="15">
        <v>618000</v>
      </c>
      <c r="CZ124" s="89">
        <f t="shared" si="58"/>
        <v>39150</v>
      </c>
      <c r="DA124" s="91">
        <f t="shared" si="57"/>
        <v>33.390119250425897</v>
      </c>
      <c r="DB124" s="39">
        <v>41518</v>
      </c>
      <c r="DC124" s="40">
        <v>1278820</v>
      </c>
      <c r="DD124" s="40">
        <v>318510</v>
      </c>
      <c r="DE124" s="2"/>
      <c r="DF124" s="39">
        <v>41518</v>
      </c>
      <c r="DG124" s="40">
        <v>113.7</v>
      </c>
      <c r="DH124" s="40">
        <v>238</v>
      </c>
      <c r="DI124" s="40">
        <v>113.7</v>
      </c>
      <c r="DJ124" s="40">
        <v>10.49562682215743</v>
      </c>
      <c r="DK124" s="2"/>
      <c r="DL124" s="99">
        <f t="shared" si="47"/>
        <v>960310</v>
      </c>
      <c r="DM124" s="100">
        <f t="shared" si="48"/>
        <v>8445.9982409850491</v>
      </c>
      <c r="DN124" s="101">
        <f t="shared" si="52"/>
        <v>-0.59520112622404309</v>
      </c>
      <c r="DO124" s="101">
        <f t="shared" si="52"/>
        <v>-10.037345610276628</v>
      </c>
      <c r="DQ124" s="9">
        <v>41518</v>
      </c>
      <c r="DR124" s="42">
        <v>12.986502825515501</v>
      </c>
      <c r="DS124" s="42">
        <v>-18.532547680248772</v>
      </c>
      <c r="DT124" s="42">
        <v>2.93994471898819</v>
      </c>
      <c r="DU124" s="42">
        <v>10.672967247840964</v>
      </c>
      <c r="DV124" s="42">
        <v>28135.901695</v>
      </c>
      <c r="DW124" s="42">
        <v>34258.243662000001</v>
      </c>
      <c r="DX124" s="42">
        <v>-6122.3419670000003</v>
      </c>
      <c r="DY124" s="42">
        <v>6948.5050289999999</v>
      </c>
      <c r="DZ124" s="42">
        <v>21187.396666000001</v>
      </c>
      <c r="EA124" s="42">
        <v>13212.972376</v>
      </c>
      <c r="EB124" s="42">
        <v>21045.271285999999</v>
      </c>
      <c r="EC124" s="42">
        <v>12290</v>
      </c>
      <c r="ED124" s="42">
        <v>6792</v>
      </c>
      <c r="EE124" s="42">
        <v>5498</v>
      </c>
      <c r="EF124" s="42"/>
      <c r="EG124" s="42"/>
    </row>
    <row r="125" spans="1:137" x14ac:dyDescent="0.3">
      <c r="A125" s="9">
        <v>41548</v>
      </c>
      <c r="B125" s="82">
        <f t="shared" si="29"/>
        <v>-3.1693989071038313</v>
      </c>
      <c r="C125" s="82">
        <f t="shared" si="30"/>
        <v>2.8409090909090913</v>
      </c>
      <c r="D125" s="82">
        <f t="shared" si="31"/>
        <v>1.302325581395354</v>
      </c>
      <c r="E125" s="5">
        <f t="shared" si="32"/>
        <v>1.9286403085824495</v>
      </c>
      <c r="F125" s="5">
        <f t="shared" si="33"/>
        <v>-0.68338398660386357</v>
      </c>
      <c r="G125" s="5">
        <f t="shared" si="34"/>
        <v>24.361016758835582</v>
      </c>
      <c r="H125" s="5">
        <f t="shared" si="35"/>
        <v>17.411882226422293</v>
      </c>
      <c r="I125" s="4">
        <f t="shared" si="49"/>
        <v>16.104987216140675</v>
      </c>
      <c r="J125" s="4">
        <f t="shared" si="36"/>
        <v>7.4767110881097167</v>
      </c>
      <c r="K125" s="4">
        <f t="shared" si="37"/>
        <v>-16.580446688463077</v>
      </c>
      <c r="L125" s="4">
        <f t="shared" si="56"/>
        <v>100.85227272727271</v>
      </c>
      <c r="M125" s="4">
        <f t="shared" si="50"/>
        <v>42.974097966108381</v>
      </c>
      <c r="N125" s="4">
        <f t="shared" si="38"/>
        <v>14.343790227231384</v>
      </c>
      <c r="O125" s="4">
        <f t="shared" si="39"/>
        <v>-13.942613658542365</v>
      </c>
      <c r="P125" s="4">
        <f t="shared" si="54"/>
        <v>1.7411726595400066</v>
      </c>
      <c r="Q125" s="4">
        <f t="shared" si="55"/>
        <v>3.8937789049679248</v>
      </c>
      <c r="T125" s="81">
        <f t="shared" si="40"/>
        <v>-3.1693989071038313</v>
      </c>
      <c r="U125" s="81">
        <f t="shared" si="41"/>
        <v>2.8409090909090913</v>
      </c>
      <c r="V125" s="81">
        <f t="shared" si="42"/>
        <v>1.302325581395354</v>
      </c>
      <c r="W125" s="81">
        <f t="shared" si="43"/>
        <v>1.8540785923936272</v>
      </c>
      <c r="Y125" s="108">
        <f t="shared" si="44"/>
        <v>12563</v>
      </c>
      <c r="Z125" s="108">
        <f t="shared" si="45"/>
        <v>6964</v>
      </c>
      <c r="AF125" s="9">
        <v>41548</v>
      </c>
      <c r="AG125" s="42">
        <v>105.7</v>
      </c>
      <c r="AH125" s="10">
        <v>169.6</v>
      </c>
      <c r="AI125" s="10"/>
      <c r="AJ125" s="10">
        <v>169.6</v>
      </c>
      <c r="AK125" s="10">
        <v>105.7</v>
      </c>
      <c r="AL125" s="10">
        <v>1.9286403085824495</v>
      </c>
      <c r="AO125" s="9">
        <v>41548</v>
      </c>
      <c r="AP125" s="10">
        <v>-3.1693989071038313</v>
      </c>
      <c r="AQ125" s="10">
        <v>2.8409090909090913</v>
      </c>
      <c r="AR125" s="10">
        <v>1.302325581395354</v>
      </c>
      <c r="AS125" s="10">
        <v>88.6</v>
      </c>
      <c r="AT125" s="10">
        <v>108.6</v>
      </c>
      <c r="AU125" s="10">
        <v>108.9</v>
      </c>
      <c r="AV125" s="42">
        <v>88.6</v>
      </c>
      <c r="AW125" s="42">
        <v>108.6</v>
      </c>
      <c r="AX125" s="42">
        <v>108.9</v>
      </c>
      <c r="AY125" s="10">
        <v>118.8</v>
      </c>
      <c r="AZ125" s="10">
        <v>180.1</v>
      </c>
      <c r="BA125" s="10">
        <v>162.6</v>
      </c>
      <c r="BB125" s="10"/>
      <c r="BC125" s="10">
        <v>118.8</v>
      </c>
      <c r="BD125" s="10"/>
      <c r="BE125" s="10">
        <v>180.1</v>
      </c>
      <c r="BF125" s="10"/>
      <c r="BG125" s="10">
        <v>162.6</v>
      </c>
      <c r="BJ125" s="9">
        <v>41548</v>
      </c>
      <c r="BK125" s="42">
        <v>100</v>
      </c>
      <c r="BL125" s="42">
        <v>14.3725</v>
      </c>
      <c r="BM125" s="42">
        <v>77.633200000000002</v>
      </c>
      <c r="BN125" s="42">
        <v>7.9943</v>
      </c>
      <c r="BO125" s="42">
        <v>34.0486</v>
      </c>
      <c r="BP125" s="42">
        <v>8.2230000000000008</v>
      </c>
      <c r="BQ125" s="42">
        <v>17.221499999999999</v>
      </c>
      <c r="BR125" s="42">
        <v>12.3384</v>
      </c>
      <c r="BS125" s="42">
        <v>12.8393</v>
      </c>
      <c r="BT125" s="42">
        <v>15.3292</v>
      </c>
      <c r="BV125" s="9">
        <v>41548</v>
      </c>
      <c r="BW125" s="42">
        <v>-0.68338398660386357</v>
      </c>
      <c r="BX125" s="42">
        <v>24.361016758835582</v>
      </c>
      <c r="BY125" s="42">
        <v>17.411882226422293</v>
      </c>
      <c r="BZ125" s="42">
        <v>285284</v>
      </c>
      <c r="CA125" s="42">
        <v>354409</v>
      </c>
      <c r="CB125" s="42">
        <v>1274115</v>
      </c>
      <c r="CD125" s="9">
        <v>41548</v>
      </c>
      <c r="CE125" s="42">
        <v>60319130</v>
      </c>
      <c r="CF125" s="42">
        <v>16.104987216140675</v>
      </c>
      <c r="CH125" s="9">
        <v>41548</v>
      </c>
      <c r="CI125" s="42">
        <v>114.8</v>
      </c>
      <c r="CJ125" s="42">
        <v>241</v>
      </c>
      <c r="CK125" s="42">
        <v>114.8</v>
      </c>
      <c r="CL125" s="42">
        <v>10.810810810810814</v>
      </c>
      <c r="CM125" s="93">
        <f t="shared" si="46"/>
        <v>525427.96167247393</v>
      </c>
      <c r="CN125" s="4">
        <f t="shared" si="51"/>
        <v>4.7776713901757306</v>
      </c>
      <c r="CP125" s="9">
        <v>41548</v>
      </c>
      <c r="CQ125" s="42">
        <v>7.4767110881097167</v>
      </c>
      <c r="CR125" s="42">
        <v>598095</v>
      </c>
      <c r="CS125" s="9">
        <v>41548</v>
      </c>
      <c r="CT125" s="42">
        <v>-16.580446688463077</v>
      </c>
      <c r="CU125" s="42">
        <v>60470</v>
      </c>
      <c r="CW125" s="14">
        <v>41548</v>
      </c>
      <c r="CX125" s="15">
        <v>219250</v>
      </c>
      <c r="CY125" s="15">
        <v>688700</v>
      </c>
      <c r="CZ125" s="89">
        <f t="shared" si="58"/>
        <v>70700</v>
      </c>
      <c r="DA125" s="91">
        <f t="shared" si="57"/>
        <v>100.85227272727271</v>
      </c>
      <c r="DB125" s="39">
        <v>41548</v>
      </c>
      <c r="DC125" s="40">
        <v>968700</v>
      </c>
      <c r="DD125" s="40">
        <v>243950</v>
      </c>
      <c r="DE125" s="2"/>
      <c r="DF125" s="39">
        <v>41548</v>
      </c>
      <c r="DG125" s="40">
        <v>114.8</v>
      </c>
      <c r="DH125" s="40">
        <v>241</v>
      </c>
      <c r="DI125" s="40">
        <v>114.8</v>
      </c>
      <c r="DJ125" s="40">
        <v>10.810810810810814</v>
      </c>
      <c r="DK125" s="2"/>
      <c r="DL125" s="99">
        <f t="shared" si="47"/>
        <v>724750</v>
      </c>
      <c r="DM125" s="100">
        <f t="shared" si="48"/>
        <v>6313.1533101045297</v>
      </c>
      <c r="DN125" s="101">
        <f t="shared" si="52"/>
        <v>42.974097966108381</v>
      </c>
      <c r="DO125" s="101">
        <f t="shared" si="52"/>
        <v>29.02540548160999</v>
      </c>
      <c r="DQ125" s="9">
        <v>41548</v>
      </c>
      <c r="DR125" s="42">
        <v>14.343790227231384</v>
      </c>
      <c r="DS125" s="42">
        <v>-13.942613658542365</v>
      </c>
      <c r="DT125" s="42">
        <v>1.7411726595400066</v>
      </c>
      <c r="DU125" s="42">
        <v>3.8937789049679248</v>
      </c>
      <c r="DV125" s="42">
        <v>27480.129706</v>
      </c>
      <c r="DW125" s="42">
        <v>38075.016656</v>
      </c>
      <c r="DX125" s="42">
        <v>-10594.88695</v>
      </c>
      <c r="DY125" s="42">
        <v>5636.8211970000002</v>
      </c>
      <c r="DZ125" s="42">
        <v>21843.308508999999</v>
      </c>
      <c r="EA125" s="42">
        <v>15293.599687</v>
      </c>
      <c r="EB125" s="42">
        <v>22781.416969000002</v>
      </c>
      <c r="EC125" s="42">
        <v>12563</v>
      </c>
      <c r="ED125" s="42">
        <v>6964</v>
      </c>
      <c r="EE125" s="42">
        <v>5599</v>
      </c>
      <c r="EF125" s="42"/>
      <c r="EG125" s="42"/>
    </row>
    <row r="126" spans="1:137" x14ac:dyDescent="0.3">
      <c r="A126" s="9">
        <v>41579</v>
      </c>
      <c r="B126" s="82">
        <f t="shared" si="29"/>
        <v>3.7819799777530494</v>
      </c>
      <c r="C126" s="82">
        <f t="shared" si="30"/>
        <v>3.4102306920762202</v>
      </c>
      <c r="D126" s="82">
        <f t="shared" si="31"/>
        <v>6.3126252505010001</v>
      </c>
      <c r="E126" s="5">
        <f t="shared" si="32"/>
        <v>3.6622583926754921</v>
      </c>
      <c r="F126" s="5">
        <f t="shared" si="33"/>
        <v>-10.818320953170058</v>
      </c>
      <c r="G126" s="5">
        <f t="shared" si="34"/>
        <v>24.2340207000079</v>
      </c>
      <c r="H126" s="5">
        <f t="shared" si="35"/>
        <v>3.7063933355759144</v>
      </c>
      <c r="I126" s="4">
        <f t="shared" si="49"/>
        <v>13.785290856263247</v>
      </c>
      <c r="J126" s="4">
        <f t="shared" si="36"/>
        <v>4.6689532719610378</v>
      </c>
      <c r="K126" s="4">
        <f t="shared" si="37"/>
        <v>-25.697009412605741</v>
      </c>
      <c r="L126" s="4">
        <f t="shared" si="56"/>
        <v>-88.574918754465628</v>
      </c>
      <c r="M126" s="4">
        <f t="shared" si="50"/>
        <v>16.17037857347934</v>
      </c>
      <c r="N126" s="4">
        <f t="shared" si="38"/>
        <v>4.0897018803137009</v>
      </c>
      <c r="O126" s="4">
        <f t="shared" si="39"/>
        <v>-16.515274833199221</v>
      </c>
      <c r="P126" s="4">
        <f t="shared" si="54"/>
        <v>2.3942139828747195</v>
      </c>
      <c r="Q126" s="4">
        <f t="shared" si="55"/>
        <v>-7.5702629193109701</v>
      </c>
      <c r="T126" s="81">
        <f t="shared" si="40"/>
        <v>3.7819799777530494</v>
      </c>
      <c r="U126" s="81">
        <f t="shared" si="41"/>
        <v>3.4102306920762202</v>
      </c>
      <c r="V126" s="81">
        <f t="shared" si="42"/>
        <v>6.3126252505010001</v>
      </c>
      <c r="W126" s="81">
        <f t="shared" si="43"/>
        <v>3.6956864863442753</v>
      </c>
      <c r="Y126" s="108">
        <f t="shared" si="44"/>
        <v>12317</v>
      </c>
      <c r="Z126" s="108">
        <f t="shared" si="45"/>
        <v>6117</v>
      </c>
      <c r="AF126" s="9">
        <v>41579</v>
      </c>
      <c r="AG126" s="42">
        <v>101.9</v>
      </c>
      <c r="AH126" s="10">
        <v>163.6</v>
      </c>
      <c r="AI126" s="10"/>
      <c r="AJ126" s="10">
        <v>163.6</v>
      </c>
      <c r="AK126" s="10">
        <v>101.9</v>
      </c>
      <c r="AL126" s="10">
        <v>3.6622583926754921</v>
      </c>
      <c r="AO126" s="9">
        <v>41579</v>
      </c>
      <c r="AP126" s="10">
        <v>3.7819799777530494</v>
      </c>
      <c r="AQ126" s="10">
        <v>3.4102306920762202</v>
      </c>
      <c r="AR126" s="10">
        <v>6.3126252505010001</v>
      </c>
      <c r="AS126" s="10">
        <v>93.3</v>
      </c>
      <c r="AT126" s="10">
        <v>103.1</v>
      </c>
      <c r="AU126" s="10">
        <v>106.1</v>
      </c>
      <c r="AV126" s="42">
        <v>93.3</v>
      </c>
      <c r="AW126" s="42">
        <v>103.1</v>
      </c>
      <c r="AX126" s="42">
        <v>106.1</v>
      </c>
      <c r="AY126" s="10">
        <v>123.7</v>
      </c>
      <c r="AZ126" s="10">
        <v>171.8</v>
      </c>
      <c r="BA126" s="10">
        <v>158.5</v>
      </c>
      <c r="BB126" s="10"/>
      <c r="BC126" s="10">
        <v>123.7</v>
      </c>
      <c r="BD126" s="10"/>
      <c r="BE126" s="10">
        <v>171.8</v>
      </c>
      <c r="BF126" s="10"/>
      <c r="BG126" s="10">
        <v>158.5</v>
      </c>
      <c r="BJ126" s="9">
        <v>41579</v>
      </c>
      <c r="BK126" s="42">
        <v>100</v>
      </c>
      <c r="BL126" s="42">
        <v>14.3725</v>
      </c>
      <c r="BM126" s="42">
        <v>77.633200000000002</v>
      </c>
      <c r="BN126" s="42">
        <v>7.9943</v>
      </c>
      <c r="BO126" s="42">
        <v>34.0486</v>
      </c>
      <c r="BP126" s="42">
        <v>8.2230000000000008</v>
      </c>
      <c r="BQ126" s="42">
        <v>17.221499999999999</v>
      </c>
      <c r="BR126" s="42">
        <v>12.3384</v>
      </c>
      <c r="BS126" s="42">
        <v>12.8393</v>
      </c>
      <c r="BT126" s="42">
        <v>15.3292</v>
      </c>
      <c r="BV126" s="9">
        <v>41579</v>
      </c>
      <c r="BW126" s="42">
        <v>-10.818320953170058</v>
      </c>
      <c r="BX126" s="42">
        <v>24.2340207000079</v>
      </c>
      <c r="BY126" s="42">
        <v>3.7063933355759144</v>
      </c>
      <c r="BZ126" s="42">
        <v>246483</v>
      </c>
      <c r="CA126" s="42">
        <v>314486</v>
      </c>
      <c r="CB126" s="42">
        <v>1048202</v>
      </c>
      <c r="CD126" s="9">
        <v>41579</v>
      </c>
      <c r="CE126" s="42">
        <v>60798610</v>
      </c>
      <c r="CF126" s="42">
        <v>13.785290856263247</v>
      </c>
      <c r="CH126" s="9">
        <v>41579</v>
      </c>
      <c r="CI126" s="42">
        <v>116.3</v>
      </c>
      <c r="CJ126" s="42">
        <v>243</v>
      </c>
      <c r="CK126" s="42">
        <v>116.3</v>
      </c>
      <c r="CL126" s="42">
        <v>11.505273250239693</v>
      </c>
      <c r="CM126" s="93">
        <f t="shared" si="46"/>
        <v>522773.94668959588</v>
      </c>
      <c r="CN126" s="4">
        <f t="shared" si="51"/>
        <v>2.04476213506668</v>
      </c>
      <c r="CP126" s="9">
        <v>41579</v>
      </c>
      <c r="CQ126" s="42">
        <v>4.6689532719610378</v>
      </c>
      <c r="CR126" s="42">
        <v>733923</v>
      </c>
      <c r="CS126" s="9">
        <v>41579</v>
      </c>
      <c r="CT126" s="42">
        <v>-25.697009412605741</v>
      </c>
      <c r="CU126" s="42">
        <v>49890</v>
      </c>
      <c r="CW126" s="14">
        <v>41579</v>
      </c>
      <c r="CX126" s="15">
        <v>313830</v>
      </c>
      <c r="CY126" s="15">
        <v>738270</v>
      </c>
      <c r="CZ126" s="89">
        <f t="shared" si="58"/>
        <v>49570</v>
      </c>
      <c r="DA126" s="91">
        <f t="shared" si="57"/>
        <v>-88.574918754465628</v>
      </c>
      <c r="DB126" s="39">
        <v>41579</v>
      </c>
      <c r="DC126" s="40">
        <v>866590</v>
      </c>
      <c r="DD126" s="40">
        <v>300120</v>
      </c>
      <c r="DE126" s="2"/>
      <c r="DF126" s="39">
        <v>41579</v>
      </c>
      <c r="DG126" s="40">
        <v>116.3</v>
      </c>
      <c r="DH126" s="40">
        <v>243</v>
      </c>
      <c r="DI126" s="40">
        <v>116.3</v>
      </c>
      <c r="DJ126" s="40">
        <v>11.505273250239693</v>
      </c>
      <c r="DK126" s="2"/>
      <c r="DL126" s="99">
        <f t="shared" si="47"/>
        <v>566470</v>
      </c>
      <c r="DM126" s="100">
        <f t="shared" si="48"/>
        <v>4870.7652622527949</v>
      </c>
      <c r="DN126" s="101">
        <f t="shared" si="52"/>
        <v>16.17037857347934</v>
      </c>
      <c r="DO126" s="101">
        <f t="shared" si="52"/>
        <v>4.1837530972820058</v>
      </c>
      <c r="DQ126" s="9">
        <v>41579</v>
      </c>
      <c r="DR126" s="42">
        <v>4.0897018803137009</v>
      </c>
      <c r="DS126" s="42">
        <v>-16.515274833199221</v>
      </c>
      <c r="DT126" s="42">
        <v>2.3942139828747195</v>
      </c>
      <c r="DU126" s="42">
        <v>-7.5702629193109701</v>
      </c>
      <c r="DV126" s="42">
        <v>24201.832772000002</v>
      </c>
      <c r="DW126" s="42">
        <v>33772.916061999997</v>
      </c>
      <c r="DX126" s="42">
        <v>-9571.0832900000005</v>
      </c>
      <c r="DY126" s="42">
        <v>4850.4948100000001</v>
      </c>
      <c r="DZ126" s="42">
        <v>19351.337962000001</v>
      </c>
      <c r="EA126" s="42">
        <v>12979.040305</v>
      </c>
      <c r="EB126" s="42">
        <v>20793.875757000002</v>
      </c>
      <c r="EC126" s="42">
        <v>12317</v>
      </c>
      <c r="ED126" s="42">
        <v>6117</v>
      </c>
      <c r="EE126" s="42">
        <v>6200</v>
      </c>
      <c r="EF126" s="42"/>
      <c r="EG126" s="42"/>
    </row>
    <row r="127" spans="1:137" x14ac:dyDescent="0.3">
      <c r="A127" s="9">
        <v>41609</v>
      </c>
      <c r="B127" s="82">
        <f t="shared" si="29"/>
        <v>5.3589484327603607</v>
      </c>
      <c r="C127" s="82">
        <f t="shared" si="30"/>
        <v>2.7573529411764706</v>
      </c>
      <c r="D127" s="82">
        <f t="shared" si="31"/>
        <v>7.6777251184834068</v>
      </c>
      <c r="E127" s="5">
        <f t="shared" si="32"/>
        <v>3.5480859010270884</v>
      </c>
      <c r="F127" s="5">
        <f t="shared" si="33"/>
        <v>-7.1743310678780228</v>
      </c>
      <c r="G127" s="5">
        <f t="shared" si="34"/>
        <v>27.229991000727338</v>
      </c>
      <c r="H127" s="5">
        <f t="shared" si="35"/>
        <v>-0.83598670694623711</v>
      </c>
      <c r="I127" s="4">
        <f t="shared" si="49"/>
        <v>14.130943971721338</v>
      </c>
      <c r="J127" s="4">
        <f t="shared" si="36"/>
        <v>9.1117597998331945</v>
      </c>
      <c r="K127" s="4">
        <f t="shared" si="37"/>
        <v>-24.460845670220266</v>
      </c>
      <c r="L127" s="4">
        <f t="shared" si="56"/>
        <v>-1001.5444015444016</v>
      </c>
      <c r="M127" s="4">
        <f t="shared" si="50"/>
        <v>-10.360767164959483</v>
      </c>
      <c r="N127" s="4">
        <f t="shared" si="38"/>
        <v>3.6748231831753677</v>
      </c>
      <c r="O127" s="4">
        <f t="shared" si="39"/>
        <v>-15.0299507091358</v>
      </c>
      <c r="P127" s="4">
        <f t="shared" si="54"/>
        <v>-9.31604689076935E-2</v>
      </c>
      <c r="Q127" s="4">
        <f t="shared" si="55"/>
        <v>-0.53246561159591776</v>
      </c>
      <c r="T127" s="81">
        <f t="shared" si="40"/>
        <v>5.3589484327603607</v>
      </c>
      <c r="U127" s="81">
        <f t="shared" si="41"/>
        <v>2.7573529411764706</v>
      </c>
      <c r="V127" s="81">
        <f t="shared" si="42"/>
        <v>7.6777251184834068</v>
      </c>
      <c r="W127" s="81">
        <f t="shared" si="43"/>
        <v>3.5246165661748137</v>
      </c>
      <c r="Y127" s="108">
        <f t="shared" si="44"/>
        <v>12869</v>
      </c>
      <c r="Z127" s="108">
        <f t="shared" si="45"/>
        <v>6725</v>
      </c>
      <c r="AF127" s="9">
        <v>41609</v>
      </c>
      <c r="AG127" s="42">
        <v>110.9</v>
      </c>
      <c r="AH127" s="10">
        <v>179.5</v>
      </c>
      <c r="AI127" s="10"/>
      <c r="AJ127" s="10">
        <v>179.5</v>
      </c>
      <c r="AK127" s="10">
        <v>110.9</v>
      </c>
      <c r="AL127" s="10">
        <v>3.5480859010270884</v>
      </c>
      <c r="AO127" s="9">
        <v>41609</v>
      </c>
      <c r="AP127" s="10">
        <v>5.3589484327603607</v>
      </c>
      <c r="AQ127" s="10">
        <v>2.7573529411764706</v>
      </c>
      <c r="AR127" s="10">
        <v>7.6777251184834068</v>
      </c>
      <c r="AS127" s="10">
        <v>104.2</v>
      </c>
      <c r="AT127" s="10">
        <v>111.8</v>
      </c>
      <c r="AU127" s="10">
        <v>113.6</v>
      </c>
      <c r="AV127" s="42">
        <v>104.2</v>
      </c>
      <c r="AW127" s="42">
        <v>111.8</v>
      </c>
      <c r="AX127" s="42">
        <v>113.6</v>
      </c>
      <c r="AY127" s="10">
        <v>135.9</v>
      </c>
      <c r="AZ127" s="10">
        <v>189</v>
      </c>
      <c r="BA127" s="10">
        <v>169.4</v>
      </c>
      <c r="BB127" s="10"/>
      <c r="BC127" s="10">
        <v>135.9</v>
      </c>
      <c r="BD127" s="10"/>
      <c r="BE127" s="10">
        <v>189</v>
      </c>
      <c r="BF127" s="10"/>
      <c r="BG127" s="10">
        <v>169.4</v>
      </c>
      <c r="BJ127" s="9">
        <v>41609</v>
      </c>
      <c r="BK127" s="42">
        <v>100</v>
      </c>
      <c r="BL127" s="42">
        <v>14.3725</v>
      </c>
      <c r="BM127" s="42">
        <v>77.633200000000002</v>
      </c>
      <c r="BN127" s="42">
        <v>7.9943</v>
      </c>
      <c r="BO127" s="42">
        <v>34.0486</v>
      </c>
      <c r="BP127" s="42">
        <v>8.2230000000000008</v>
      </c>
      <c r="BQ127" s="42">
        <v>17.221499999999999</v>
      </c>
      <c r="BR127" s="42">
        <v>12.3384</v>
      </c>
      <c r="BS127" s="42">
        <v>12.8393</v>
      </c>
      <c r="BT127" s="42">
        <v>15.3292</v>
      </c>
      <c r="BV127" s="9">
        <v>41609</v>
      </c>
      <c r="BW127" s="42">
        <v>-7.1743310678780228</v>
      </c>
      <c r="BX127" s="42">
        <v>27.229991000727338</v>
      </c>
      <c r="BY127" s="42">
        <v>-0.83598670694623711</v>
      </c>
      <c r="BZ127" s="42">
        <v>238471</v>
      </c>
      <c r="CA127" s="42">
        <v>309618</v>
      </c>
      <c r="CB127" s="42">
        <v>997231</v>
      </c>
      <c r="CD127" s="9">
        <v>41609</v>
      </c>
      <c r="CE127" s="42">
        <v>61785380</v>
      </c>
      <c r="CF127" s="42">
        <v>14.130943971721338</v>
      </c>
      <c r="CH127" s="9">
        <v>41609</v>
      </c>
      <c r="CI127" s="42">
        <v>114.5</v>
      </c>
      <c r="CJ127" s="42">
        <v>239</v>
      </c>
      <c r="CK127" s="42">
        <v>114.5</v>
      </c>
      <c r="CL127" s="42">
        <v>9.4646271510516318</v>
      </c>
      <c r="CM127" s="93">
        <f t="shared" si="46"/>
        <v>539610.30567685585</v>
      </c>
      <c r="CN127" s="4">
        <f t="shared" si="51"/>
        <v>4.2628536195812305</v>
      </c>
      <c r="CP127" s="9">
        <v>41609</v>
      </c>
      <c r="CQ127" s="42">
        <v>9.1117597998331945</v>
      </c>
      <c r="CR127" s="42">
        <v>821581</v>
      </c>
      <c r="CS127" s="9">
        <v>41609</v>
      </c>
      <c r="CT127" s="42">
        <v>-24.460845670220266</v>
      </c>
      <c r="CU127" s="42">
        <v>52505</v>
      </c>
      <c r="CW127" s="14">
        <v>41609</v>
      </c>
      <c r="CX127" s="15">
        <v>251350</v>
      </c>
      <c r="CY127" s="15">
        <v>784970</v>
      </c>
      <c r="CZ127" s="89">
        <f t="shared" si="58"/>
        <v>46700</v>
      </c>
      <c r="DA127" s="91">
        <f t="shared" si="57"/>
        <v>-1001.5444015444016</v>
      </c>
      <c r="DB127" s="39">
        <v>41609</v>
      </c>
      <c r="DC127" s="40">
        <v>1094650</v>
      </c>
      <c r="DD127" s="40">
        <v>340300</v>
      </c>
      <c r="DE127" s="2"/>
      <c r="DF127" s="39">
        <v>41609</v>
      </c>
      <c r="DG127" s="40">
        <v>114.5</v>
      </c>
      <c r="DH127" s="40">
        <v>239</v>
      </c>
      <c r="DI127" s="40">
        <v>114.5</v>
      </c>
      <c r="DJ127" s="40">
        <v>9.4646271510516318</v>
      </c>
      <c r="DK127" s="2"/>
      <c r="DL127" s="99">
        <f t="shared" si="47"/>
        <v>754350</v>
      </c>
      <c r="DM127" s="100">
        <f t="shared" si="48"/>
        <v>6588.2096069868994</v>
      </c>
      <c r="DN127" s="101">
        <f t="shared" si="52"/>
        <v>-10.360767164959483</v>
      </c>
      <c r="DO127" s="101">
        <f t="shared" si="52"/>
        <v>-18.111233584757748</v>
      </c>
      <c r="DQ127" s="9">
        <v>41609</v>
      </c>
      <c r="DR127" s="42">
        <v>3.6748231831753677</v>
      </c>
      <c r="DS127" s="42">
        <v>-15.0299507091358</v>
      </c>
      <c r="DT127" s="42">
        <v>-9.31604689076935E-2</v>
      </c>
      <c r="DU127" s="42">
        <v>-0.53246561159591776</v>
      </c>
      <c r="DV127" s="42">
        <v>26393.059079999999</v>
      </c>
      <c r="DW127" s="42">
        <v>36580.093664</v>
      </c>
      <c r="DX127" s="42">
        <v>-10187.034584000001</v>
      </c>
      <c r="DY127" s="42">
        <v>4876.0105270000004</v>
      </c>
      <c r="DZ127" s="42">
        <v>21517.048553000001</v>
      </c>
      <c r="EA127" s="42">
        <v>13923.482717000001</v>
      </c>
      <c r="EB127" s="42">
        <v>22656.610947000001</v>
      </c>
      <c r="EC127" s="42">
        <v>12869</v>
      </c>
      <c r="ED127" s="42">
        <v>6725</v>
      </c>
      <c r="EE127" s="42">
        <v>6144</v>
      </c>
      <c r="EF127" s="42"/>
      <c r="EG127" s="42"/>
    </row>
    <row r="128" spans="1:137" x14ac:dyDescent="0.3">
      <c r="A128" s="9">
        <v>41640</v>
      </c>
      <c r="B128" s="82">
        <f t="shared" si="29"/>
        <v>4.7337278106508851</v>
      </c>
      <c r="C128" s="82">
        <f t="shared" si="30"/>
        <v>4.621072088724584</v>
      </c>
      <c r="D128" s="82">
        <f t="shared" si="31"/>
        <v>6.5055762081784385</v>
      </c>
      <c r="E128" s="5">
        <f t="shared" si="32"/>
        <v>4.7574626865671581</v>
      </c>
      <c r="F128" s="5">
        <f t="shared" si="33"/>
        <v>-6.9913418388553472</v>
      </c>
      <c r="G128" s="5">
        <f t="shared" si="34"/>
        <v>28.940122002589824</v>
      </c>
      <c r="H128" s="5">
        <f t="shared" si="35"/>
        <v>4.8554427518522454</v>
      </c>
      <c r="I128" s="4">
        <f t="shared" si="49"/>
        <v>14.317828018476463</v>
      </c>
      <c r="J128" s="4">
        <f t="shared" si="36"/>
        <v>5.2011533746760126</v>
      </c>
      <c r="K128" s="4">
        <f t="shared" si="37"/>
        <v>-18.76237335507162</v>
      </c>
      <c r="L128" s="4">
        <f t="shared" si="56"/>
        <v>-33.248038212214261</v>
      </c>
      <c r="M128" s="4">
        <f t="shared" si="50"/>
        <v>-27.014518717575488</v>
      </c>
      <c r="N128" s="4">
        <f t="shared" si="38"/>
        <v>4.3312421092580831</v>
      </c>
      <c r="O128" s="4">
        <f t="shared" si="39"/>
        <v>-18.787658768517936</v>
      </c>
      <c r="P128" s="4">
        <f t="shared" si="54"/>
        <v>0.20145334196704801</v>
      </c>
      <c r="Q128" s="4">
        <f t="shared" si="55"/>
        <v>-3.3767614996011699</v>
      </c>
      <c r="T128" s="81">
        <f t="shared" si="40"/>
        <v>4.7337278106508851</v>
      </c>
      <c r="U128" s="81">
        <f t="shared" si="41"/>
        <v>4.621072088724584</v>
      </c>
      <c r="V128" s="81">
        <f t="shared" si="42"/>
        <v>6.5055762081784385</v>
      </c>
      <c r="W128" s="81">
        <f t="shared" si="43"/>
        <v>4.7879164451799419</v>
      </c>
      <c r="Y128" s="108">
        <f t="shared" si="44"/>
        <v>13927</v>
      </c>
      <c r="Z128" s="108">
        <f t="shared" si="45"/>
        <v>7268</v>
      </c>
      <c r="AF128" s="9">
        <v>41640</v>
      </c>
      <c r="AG128" s="42">
        <v>112.3</v>
      </c>
      <c r="AH128" s="10">
        <v>184</v>
      </c>
      <c r="AI128" s="10"/>
      <c r="AJ128" s="10">
        <v>184</v>
      </c>
      <c r="AK128" s="10">
        <v>112.3</v>
      </c>
      <c r="AL128" s="10">
        <v>4.7574626865671581</v>
      </c>
      <c r="AO128" s="9">
        <v>41640</v>
      </c>
      <c r="AP128" s="10">
        <v>4.7337278106508851</v>
      </c>
      <c r="AQ128" s="10">
        <v>4.621072088724584</v>
      </c>
      <c r="AR128" s="10">
        <v>6.5055762081784385</v>
      </c>
      <c r="AS128" s="10">
        <v>106.2</v>
      </c>
      <c r="AT128" s="10">
        <v>113.2</v>
      </c>
      <c r="AU128" s="10">
        <v>114.6</v>
      </c>
      <c r="AV128" s="42">
        <v>106.2</v>
      </c>
      <c r="AW128" s="42">
        <v>113.2</v>
      </c>
      <c r="AX128" s="42">
        <v>114.6</v>
      </c>
      <c r="AY128" s="10">
        <v>139.19999999999999</v>
      </c>
      <c r="AZ128" s="10">
        <v>194.1</v>
      </c>
      <c r="BA128" s="10">
        <v>171.1</v>
      </c>
      <c r="BB128" s="10"/>
      <c r="BC128" s="10">
        <v>139.19999999999999</v>
      </c>
      <c r="BD128" s="10"/>
      <c r="BE128" s="10">
        <v>194.1</v>
      </c>
      <c r="BF128" s="10"/>
      <c r="BG128" s="10">
        <v>171.1</v>
      </c>
      <c r="BJ128" s="9">
        <v>41640</v>
      </c>
      <c r="BK128" s="42">
        <v>100</v>
      </c>
      <c r="BL128" s="42">
        <v>14.3725</v>
      </c>
      <c r="BM128" s="42">
        <v>77.633200000000002</v>
      </c>
      <c r="BN128" s="42">
        <v>7.9943</v>
      </c>
      <c r="BO128" s="42">
        <v>34.0486</v>
      </c>
      <c r="BP128" s="42">
        <v>8.2230000000000008</v>
      </c>
      <c r="BQ128" s="42">
        <v>17.221499999999999</v>
      </c>
      <c r="BR128" s="42">
        <v>12.3384</v>
      </c>
      <c r="BS128" s="42">
        <v>12.8393</v>
      </c>
      <c r="BT128" s="42">
        <v>15.3292</v>
      </c>
      <c r="BV128" s="9">
        <v>41640</v>
      </c>
      <c r="BW128" s="42">
        <v>-6.9913418388553472</v>
      </c>
      <c r="BX128" s="42">
        <v>28.940122002589824</v>
      </c>
      <c r="BY128" s="42">
        <v>4.8554427518522454</v>
      </c>
      <c r="BZ128" s="42">
        <v>264046</v>
      </c>
      <c r="CA128" s="42">
        <v>330587</v>
      </c>
      <c r="CB128" s="42">
        <v>1085495</v>
      </c>
      <c r="CD128" s="9">
        <v>41640</v>
      </c>
      <c r="CE128" s="42">
        <v>62265640</v>
      </c>
      <c r="CF128" s="42">
        <v>14.317828018476463</v>
      </c>
      <c r="CH128" s="9">
        <v>41640</v>
      </c>
      <c r="CI128" s="42">
        <v>113.6</v>
      </c>
      <c r="CJ128" s="42">
        <v>237</v>
      </c>
      <c r="CK128" s="42">
        <v>113.6</v>
      </c>
      <c r="CL128" s="42">
        <v>8.6042065009560229</v>
      </c>
      <c r="CM128" s="93">
        <f t="shared" si="46"/>
        <v>548113.02816901414</v>
      </c>
      <c r="CN128" s="4">
        <f t="shared" si="51"/>
        <v>5.2609578409563262</v>
      </c>
      <c r="CP128" s="9">
        <v>41640</v>
      </c>
      <c r="CQ128" s="42">
        <v>5.2011533746760126</v>
      </c>
      <c r="CR128" s="42">
        <v>757786</v>
      </c>
      <c r="CS128" s="9">
        <v>41640</v>
      </c>
      <c r="CT128" s="42">
        <v>-18.76237335507162</v>
      </c>
      <c r="CU128" s="42">
        <v>55807</v>
      </c>
      <c r="CW128" s="14">
        <v>41640</v>
      </c>
      <c r="CX128" s="15">
        <v>133500</v>
      </c>
      <c r="CY128" s="15">
        <v>39130</v>
      </c>
      <c r="CZ128" s="89">
        <f>CY128</f>
        <v>39130</v>
      </c>
      <c r="DA128" s="91">
        <f t="shared" si="57"/>
        <v>-33.248038212214261</v>
      </c>
      <c r="DB128" s="39">
        <v>41640</v>
      </c>
      <c r="DC128" s="40">
        <v>955800</v>
      </c>
      <c r="DD128" s="40">
        <v>369150</v>
      </c>
      <c r="DE128" s="2"/>
      <c r="DF128" s="39">
        <v>41640</v>
      </c>
      <c r="DG128" s="40">
        <v>113.6</v>
      </c>
      <c r="DH128" s="40">
        <v>237</v>
      </c>
      <c r="DI128" s="40">
        <v>113.6</v>
      </c>
      <c r="DJ128" s="40">
        <v>8.6042065009560229</v>
      </c>
      <c r="DK128" s="2"/>
      <c r="DL128" s="99">
        <f t="shared" si="47"/>
        <v>586650</v>
      </c>
      <c r="DM128" s="100">
        <f t="shared" si="48"/>
        <v>5164.172535211268</v>
      </c>
      <c r="DN128" s="101">
        <f t="shared" si="52"/>
        <v>-27.014518717575488</v>
      </c>
      <c r="DO128" s="101">
        <f t="shared" si="52"/>
        <v>-32.796819171288696</v>
      </c>
      <c r="DQ128" s="9">
        <v>41640</v>
      </c>
      <c r="DR128" s="42">
        <v>4.3312421092580831</v>
      </c>
      <c r="DS128" s="42">
        <v>-18.787658768517936</v>
      </c>
      <c r="DT128" s="42">
        <v>0.20145334196704801</v>
      </c>
      <c r="DU128" s="42">
        <v>-3.3767614996011699</v>
      </c>
      <c r="DV128" s="42">
        <v>26891.577110999999</v>
      </c>
      <c r="DW128" s="42">
        <v>36346.324453000001</v>
      </c>
      <c r="DX128" s="42">
        <v>-9454.7473420000006</v>
      </c>
      <c r="DY128" s="42">
        <v>4652.8833539999996</v>
      </c>
      <c r="DZ128" s="42">
        <v>22238.693757000001</v>
      </c>
      <c r="EA128" s="42">
        <v>13187.757275</v>
      </c>
      <c r="EB128" s="42">
        <v>23158.567178000001</v>
      </c>
      <c r="EC128" s="42">
        <v>13927</v>
      </c>
      <c r="ED128" s="42">
        <v>7268</v>
      </c>
      <c r="EE128" s="42">
        <v>6659</v>
      </c>
      <c r="EF128" s="42"/>
      <c r="EG128" s="42"/>
    </row>
    <row r="129" spans="1:137" x14ac:dyDescent="0.3">
      <c r="A129" s="9">
        <v>41671</v>
      </c>
      <c r="B129" s="82">
        <f t="shared" si="29"/>
        <v>5.50161812297734</v>
      </c>
      <c r="C129" s="82">
        <f t="shared" si="30"/>
        <v>4.6287367405978754</v>
      </c>
      <c r="D129" s="82">
        <f t="shared" si="31"/>
        <v>11.477151965993638</v>
      </c>
      <c r="E129" s="5">
        <f t="shared" si="32"/>
        <v>5.2268244575936853</v>
      </c>
      <c r="F129" s="5">
        <f t="shared" si="33"/>
        <v>-3.1735289408956611</v>
      </c>
      <c r="G129" s="5">
        <f t="shared" si="34"/>
        <v>28.21837537124695</v>
      </c>
      <c r="H129" s="5">
        <f t="shared" si="35"/>
        <v>5.4638135794738885</v>
      </c>
      <c r="I129" s="4">
        <f t="shared" si="49"/>
        <v>13.945423542270651</v>
      </c>
      <c r="J129" s="4">
        <f t="shared" si="36"/>
        <v>9.7461547063547727</v>
      </c>
      <c r="K129" s="4">
        <f t="shared" si="37"/>
        <v>-25.492241840556446</v>
      </c>
      <c r="L129" s="4">
        <f t="shared" si="56"/>
        <v>42.96498217655693</v>
      </c>
      <c r="M129" s="4">
        <f t="shared" si="50"/>
        <v>25.989546766518458</v>
      </c>
      <c r="N129" s="4">
        <f t="shared" si="38"/>
        <v>-4.9328484215807435</v>
      </c>
      <c r="O129" s="4">
        <f t="shared" si="39"/>
        <v>-17.470194516129258</v>
      </c>
      <c r="P129" s="4">
        <f t="shared" si="54"/>
        <v>7.0643769838040198</v>
      </c>
      <c r="Q129" s="4">
        <f t="shared" si="55"/>
        <v>0.58276893999054968</v>
      </c>
      <c r="T129" s="81">
        <f t="shared" si="40"/>
        <v>5.50161812297734</v>
      </c>
      <c r="U129" s="81">
        <f t="shared" si="41"/>
        <v>4.6287367405978754</v>
      </c>
      <c r="V129" s="81">
        <f t="shared" si="42"/>
        <v>11.477151965993638</v>
      </c>
      <c r="W129" s="81">
        <f t="shared" si="43"/>
        <v>5.3016744756441776</v>
      </c>
      <c r="Y129" s="108">
        <f t="shared" si="44"/>
        <v>13155</v>
      </c>
      <c r="Z129" s="108">
        <f t="shared" si="45"/>
        <v>6386</v>
      </c>
      <c r="AF129" s="9">
        <v>41671</v>
      </c>
      <c r="AG129" s="42">
        <v>106.7</v>
      </c>
      <c r="AH129" s="10">
        <v>172.7</v>
      </c>
      <c r="AI129" s="10"/>
      <c r="AJ129" s="10">
        <v>172.7</v>
      </c>
      <c r="AK129" s="10">
        <v>106.7</v>
      </c>
      <c r="AL129" s="10">
        <v>5.2268244575936853</v>
      </c>
      <c r="AO129" s="9">
        <v>41671</v>
      </c>
      <c r="AP129" s="10">
        <v>5.50161812297734</v>
      </c>
      <c r="AQ129" s="10">
        <v>4.6287367405978754</v>
      </c>
      <c r="AR129" s="10">
        <v>11.477151965993638</v>
      </c>
      <c r="AS129" s="10">
        <v>97.8</v>
      </c>
      <c r="AT129" s="10">
        <v>108.5</v>
      </c>
      <c r="AU129" s="10">
        <v>104.9</v>
      </c>
      <c r="AV129" s="42">
        <v>97.8</v>
      </c>
      <c r="AW129" s="42">
        <v>108.5</v>
      </c>
      <c r="AX129" s="42">
        <v>104.9</v>
      </c>
      <c r="AY129" s="10">
        <v>127.5</v>
      </c>
      <c r="AZ129" s="10">
        <v>183.3</v>
      </c>
      <c r="BA129" s="10">
        <v>156.69999999999999</v>
      </c>
      <c r="BB129" s="10"/>
      <c r="BC129" s="10">
        <v>127.5</v>
      </c>
      <c r="BD129" s="10"/>
      <c r="BE129" s="10">
        <v>183.3</v>
      </c>
      <c r="BF129" s="10"/>
      <c r="BG129" s="10">
        <v>156.69999999999999</v>
      </c>
      <c r="BJ129" s="9">
        <v>41671</v>
      </c>
      <c r="BK129" s="42">
        <v>100</v>
      </c>
      <c r="BL129" s="42">
        <v>14.3725</v>
      </c>
      <c r="BM129" s="42">
        <v>77.633200000000002</v>
      </c>
      <c r="BN129" s="42">
        <v>7.9943</v>
      </c>
      <c r="BO129" s="42">
        <v>34.0486</v>
      </c>
      <c r="BP129" s="42">
        <v>8.2230000000000008</v>
      </c>
      <c r="BQ129" s="42">
        <v>17.221499999999999</v>
      </c>
      <c r="BR129" s="42">
        <v>12.3384</v>
      </c>
      <c r="BS129" s="42">
        <v>12.8393</v>
      </c>
      <c r="BT129" s="42">
        <v>15.3292</v>
      </c>
      <c r="BV129" s="9">
        <v>41671</v>
      </c>
      <c r="BW129" s="42">
        <v>-3.1735289408956611</v>
      </c>
      <c r="BX129" s="42">
        <v>28.21837537124695</v>
      </c>
      <c r="BY129" s="42">
        <v>5.4638135794738885</v>
      </c>
      <c r="BZ129" s="42">
        <v>266114</v>
      </c>
      <c r="CA129" s="42">
        <v>319901</v>
      </c>
      <c r="CB129" s="42">
        <v>1015645</v>
      </c>
      <c r="CD129" s="9">
        <v>41671</v>
      </c>
      <c r="CE129" s="42">
        <v>62987640</v>
      </c>
      <c r="CF129" s="42">
        <v>13.945423542270651</v>
      </c>
      <c r="CH129" s="9">
        <v>41671</v>
      </c>
      <c r="CI129" s="42">
        <v>113.6</v>
      </c>
      <c r="CJ129" s="42">
        <v>238</v>
      </c>
      <c r="CK129" s="42">
        <v>113.6</v>
      </c>
      <c r="CL129" s="42">
        <v>7.8822412155745463</v>
      </c>
      <c r="CM129" s="93">
        <f t="shared" si="46"/>
        <v>554468.661971831</v>
      </c>
      <c r="CN129" s="4">
        <f t="shared" si="51"/>
        <v>5.6201857306434677</v>
      </c>
      <c r="CP129" s="9">
        <v>41671</v>
      </c>
      <c r="CQ129" s="42">
        <v>9.7461547063547727</v>
      </c>
      <c r="CR129" s="42">
        <v>755678</v>
      </c>
      <c r="CS129" s="9">
        <v>41671</v>
      </c>
      <c r="CT129" s="42">
        <v>-25.492241840556446</v>
      </c>
      <c r="CU129" s="42">
        <v>55702</v>
      </c>
      <c r="CW129" s="14">
        <v>41671</v>
      </c>
      <c r="CX129" s="15">
        <v>360340</v>
      </c>
      <c r="CY129" s="15">
        <v>107310</v>
      </c>
      <c r="CZ129" s="89">
        <f>CY129-CY128</f>
        <v>68180</v>
      </c>
      <c r="DA129" s="91">
        <f t="shared" si="57"/>
        <v>42.96498217655693</v>
      </c>
      <c r="DB129" s="39">
        <v>41671</v>
      </c>
      <c r="DC129" s="40">
        <v>1172180</v>
      </c>
      <c r="DD129" s="40">
        <v>364650</v>
      </c>
      <c r="DE129" s="2"/>
      <c r="DF129" s="39">
        <v>41671</v>
      </c>
      <c r="DG129" s="40">
        <v>113.6</v>
      </c>
      <c r="DH129" s="40">
        <v>238</v>
      </c>
      <c r="DI129" s="40">
        <v>113.6</v>
      </c>
      <c r="DJ129" s="40">
        <v>7.8822412155745463</v>
      </c>
      <c r="DK129" s="2"/>
      <c r="DL129" s="99">
        <f t="shared" si="47"/>
        <v>807530</v>
      </c>
      <c r="DM129" s="100">
        <f t="shared" si="48"/>
        <v>7108.5387323943669</v>
      </c>
      <c r="DN129" s="101">
        <f t="shared" si="52"/>
        <v>25.989546766518458</v>
      </c>
      <c r="DO129" s="101">
        <f t="shared" si="52"/>
        <v>16.784324599598555</v>
      </c>
      <c r="DQ129" s="9">
        <v>41671</v>
      </c>
      <c r="DR129" s="42">
        <v>-4.9328484215807435</v>
      </c>
      <c r="DS129" s="42">
        <v>-17.470194516129258</v>
      </c>
      <c r="DT129" s="42">
        <v>7.0643769838040198</v>
      </c>
      <c r="DU129" s="42">
        <v>0.58276893999054968</v>
      </c>
      <c r="DV129" s="42">
        <v>25353.24</v>
      </c>
      <c r="DW129" s="42">
        <v>33665.550000000003</v>
      </c>
      <c r="DX129" s="42">
        <v>-8312.31</v>
      </c>
      <c r="DY129" s="42">
        <v>4635.21</v>
      </c>
      <c r="DZ129" s="42">
        <v>20718.03</v>
      </c>
      <c r="EA129" s="42">
        <v>13706.89</v>
      </c>
      <c r="EB129" s="42">
        <v>19958.66</v>
      </c>
      <c r="EC129" s="42">
        <v>13155</v>
      </c>
      <c r="ED129" s="42">
        <v>6386</v>
      </c>
      <c r="EE129" s="42">
        <v>6769</v>
      </c>
      <c r="EF129" s="42"/>
      <c r="EG129" s="42"/>
    </row>
    <row r="130" spans="1:137" x14ac:dyDescent="0.3">
      <c r="A130" s="9">
        <v>41699</v>
      </c>
      <c r="B130" s="82">
        <f t="shared" si="29"/>
        <v>4.3956043956043933</v>
      </c>
      <c r="C130" s="82">
        <f t="shared" si="30"/>
        <v>2.3972602739726003</v>
      </c>
      <c r="D130" s="82">
        <f t="shared" si="31"/>
        <v>5.3685168334849784</v>
      </c>
      <c r="E130" s="5">
        <f t="shared" si="32"/>
        <v>2.8645833333333308</v>
      </c>
      <c r="F130" s="5">
        <f t="shared" si="33"/>
        <v>-5.6668900912802878</v>
      </c>
      <c r="G130" s="5">
        <f t="shared" si="34"/>
        <v>43.3000823505648</v>
      </c>
      <c r="H130" s="5">
        <f t="shared" si="35"/>
        <v>16.277408655878432</v>
      </c>
      <c r="I130" s="4">
        <f t="shared" si="49"/>
        <v>13.621783188100428</v>
      </c>
      <c r="J130" s="4">
        <f t="shared" si="36"/>
        <v>7.960689881631823</v>
      </c>
      <c r="K130" s="4">
        <f t="shared" si="37"/>
        <v>-19.626888683317915</v>
      </c>
      <c r="L130" s="4">
        <f t="shared" si="56"/>
        <v>-95.032106972879049</v>
      </c>
      <c r="M130" s="4">
        <f t="shared" si="50"/>
        <v>-14.981342501362626</v>
      </c>
      <c r="N130" s="4">
        <f t="shared" si="38"/>
        <v>-0.65609282610069741</v>
      </c>
      <c r="O130" s="4">
        <f t="shared" si="39"/>
        <v>0.84661467688487768</v>
      </c>
      <c r="P130" s="4">
        <f t="shared" si="54"/>
        <v>16.861176854647841</v>
      </c>
      <c r="Q130" s="4">
        <f t="shared" si="55"/>
        <v>24.761204996326232</v>
      </c>
      <c r="T130" s="81">
        <f t="shared" si="40"/>
        <v>4.3956043956043933</v>
      </c>
      <c r="U130" s="81">
        <f t="shared" si="41"/>
        <v>2.3972602739726003</v>
      </c>
      <c r="V130" s="81">
        <f t="shared" si="42"/>
        <v>5.3685168334849784</v>
      </c>
      <c r="W130" s="81">
        <f t="shared" si="43"/>
        <v>2.9220034459912281</v>
      </c>
      <c r="Y130" s="108">
        <f t="shared" si="44"/>
        <v>14319</v>
      </c>
      <c r="Z130" s="108">
        <f t="shared" si="45"/>
        <v>8490</v>
      </c>
      <c r="AF130" s="9">
        <v>41699</v>
      </c>
      <c r="AG130" s="42">
        <v>118.5</v>
      </c>
      <c r="AH130" s="10">
        <v>193.3</v>
      </c>
      <c r="AI130" s="10"/>
      <c r="AJ130" s="10">
        <v>193.3</v>
      </c>
      <c r="AK130" s="10">
        <v>118.5</v>
      </c>
      <c r="AL130" s="10">
        <v>2.8645833333333308</v>
      </c>
      <c r="AO130" s="9">
        <v>41699</v>
      </c>
      <c r="AP130" s="10">
        <v>4.3956043956043933</v>
      </c>
      <c r="AQ130" s="10">
        <v>2.3972602739726003</v>
      </c>
      <c r="AR130" s="10">
        <v>5.3685168334849784</v>
      </c>
      <c r="AS130" s="10">
        <v>114</v>
      </c>
      <c r="AT130" s="10">
        <v>119.6</v>
      </c>
      <c r="AU130" s="10">
        <v>115.8</v>
      </c>
      <c r="AV130" s="42">
        <v>114</v>
      </c>
      <c r="AW130" s="42">
        <v>119.6</v>
      </c>
      <c r="AX130" s="42">
        <v>115.8</v>
      </c>
      <c r="AY130" s="10">
        <v>147.19999999999999</v>
      </c>
      <c r="AZ130" s="10">
        <v>204.7</v>
      </c>
      <c r="BA130" s="10">
        <v>173</v>
      </c>
      <c r="BB130" s="10"/>
      <c r="BC130" s="10">
        <v>147.19999999999999</v>
      </c>
      <c r="BD130" s="10"/>
      <c r="BE130" s="10">
        <v>204.7</v>
      </c>
      <c r="BF130" s="10"/>
      <c r="BG130" s="10">
        <v>173</v>
      </c>
      <c r="BJ130" s="9">
        <v>41699</v>
      </c>
      <c r="BK130" s="42">
        <v>100</v>
      </c>
      <c r="BL130" s="42">
        <v>14.3725</v>
      </c>
      <c r="BM130" s="42">
        <v>77.633200000000002</v>
      </c>
      <c r="BN130" s="42">
        <v>7.9943</v>
      </c>
      <c r="BO130" s="42">
        <v>34.0486</v>
      </c>
      <c r="BP130" s="42">
        <v>8.2230000000000008</v>
      </c>
      <c r="BQ130" s="42">
        <v>17.221499999999999</v>
      </c>
      <c r="BR130" s="42">
        <v>12.3384</v>
      </c>
      <c r="BS130" s="42">
        <v>12.8393</v>
      </c>
      <c r="BT130" s="42">
        <v>15.3292</v>
      </c>
      <c r="BV130" s="9">
        <v>41699</v>
      </c>
      <c r="BW130" s="42">
        <v>-5.6668900912802878</v>
      </c>
      <c r="BX130" s="42">
        <v>43.3000823505648</v>
      </c>
      <c r="BY130" s="42">
        <v>16.277408655878432</v>
      </c>
      <c r="BZ130" s="42">
        <v>291328</v>
      </c>
      <c r="CA130" s="42">
        <v>368906</v>
      </c>
      <c r="CB130" s="42">
        <v>1072787</v>
      </c>
      <c r="CD130" s="9">
        <v>41699</v>
      </c>
      <c r="CE130" s="42">
        <v>64364570</v>
      </c>
      <c r="CF130" s="42">
        <v>13.621783188100428</v>
      </c>
      <c r="CH130" s="9">
        <v>41699</v>
      </c>
      <c r="CI130" s="42">
        <v>114.2</v>
      </c>
      <c r="CJ130" s="42">
        <v>239</v>
      </c>
      <c r="CK130" s="42">
        <v>114.2</v>
      </c>
      <c r="CL130" s="42">
        <v>8.2464454976303347</v>
      </c>
      <c r="CM130" s="93">
        <f t="shared" si="46"/>
        <v>563612.69702276704</v>
      </c>
      <c r="CN130" s="4">
        <f t="shared" si="51"/>
        <v>4.9658329802503953</v>
      </c>
      <c r="CP130" s="9">
        <v>41699</v>
      </c>
      <c r="CQ130" s="42">
        <v>7.960689881631823</v>
      </c>
      <c r="CR130" s="42">
        <v>690441</v>
      </c>
      <c r="CS130" s="9">
        <v>41699</v>
      </c>
      <c r="CT130" s="42">
        <v>-19.626888683317915</v>
      </c>
      <c r="CU130" s="42">
        <v>72982</v>
      </c>
      <c r="CW130" s="14">
        <v>41699</v>
      </c>
      <c r="CX130" s="15">
        <v>221380</v>
      </c>
      <c r="CY130" s="15">
        <v>173070</v>
      </c>
      <c r="CZ130" s="89">
        <f t="shared" ref="CZ130:CZ139" si="59">CY130-CY129</f>
        <v>65760</v>
      </c>
      <c r="DA130" s="91">
        <f t="shared" si="57"/>
        <v>-95.032106972879049</v>
      </c>
      <c r="DB130" s="39">
        <v>41699</v>
      </c>
      <c r="DC130" s="40">
        <v>1537990</v>
      </c>
      <c r="DD130" s="40">
        <v>524100</v>
      </c>
      <c r="DE130" s="2"/>
      <c r="DF130" s="39">
        <v>41699</v>
      </c>
      <c r="DG130" s="40">
        <v>114.2</v>
      </c>
      <c r="DH130" s="40">
        <v>239</v>
      </c>
      <c r="DI130" s="40">
        <v>114.2</v>
      </c>
      <c r="DJ130" s="40">
        <v>8.2464454976303347</v>
      </c>
      <c r="DK130" s="2"/>
      <c r="DL130" s="99">
        <f t="shared" si="47"/>
        <v>1013890</v>
      </c>
      <c r="DM130" s="100">
        <f t="shared" si="48"/>
        <v>8878.1961471103332</v>
      </c>
      <c r="DN130" s="101">
        <f t="shared" si="52"/>
        <v>-14.981342501362626</v>
      </c>
      <c r="DO130" s="101">
        <f t="shared" si="52"/>
        <v>-21.458245480680883</v>
      </c>
      <c r="DQ130" s="9">
        <v>41699</v>
      </c>
      <c r="DR130" s="42">
        <v>-0.65609282610069741</v>
      </c>
      <c r="DS130" s="42">
        <v>0.84661467688487768</v>
      </c>
      <c r="DT130" s="42">
        <v>16.861176854647841</v>
      </c>
      <c r="DU130" s="42">
        <v>24.761204996326232</v>
      </c>
      <c r="DV130" s="42">
        <v>30341.03</v>
      </c>
      <c r="DW130" s="42">
        <v>41294.46</v>
      </c>
      <c r="DX130" s="42">
        <v>-10953.43</v>
      </c>
      <c r="DY130" s="42">
        <v>5843.4</v>
      </c>
      <c r="DZ130" s="42">
        <v>24497.63</v>
      </c>
      <c r="EA130" s="42">
        <v>15667.12</v>
      </c>
      <c r="EB130" s="42">
        <v>25627.34</v>
      </c>
      <c r="EC130" s="42">
        <v>14319</v>
      </c>
      <c r="ED130" s="42">
        <v>8490</v>
      </c>
      <c r="EE130" s="42">
        <v>5829</v>
      </c>
      <c r="EF130" s="42"/>
      <c r="EG130" s="42"/>
    </row>
    <row r="131" spans="1:137" x14ac:dyDescent="0.3">
      <c r="A131" s="9">
        <v>41730</v>
      </c>
      <c r="B131" s="82">
        <f t="shared" si="29"/>
        <v>2.4070021881837946</v>
      </c>
      <c r="C131" s="82">
        <f t="shared" si="30"/>
        <v>2.8790786948176583</v>
      </c>
      <c r="D131" s="82">
        <f t="shared" si="31"/>
        <v>16.604127579737341</v>
      </c>
      <c r="E131" s="5">
        <f t="shared" si="32"/>
        <v>3.8986354775828467</v>
      </c>
      <c r="F131" s="5">
        <f t="shared" si="33"/>
        <v>-8.2139064757966</v>
      </c>
      <c r="G131" s="5">
        <f t="shared" si="34"/>
        <v>26.182204678867727</v>
      </c>
      <c r="H131" s="5">
        <f t="shared" si="35"/>
        <v>9.5341568506728898</v>
      </c>
      <c r="I131" s="4">
        <f t="shared" si="49"/>
        <v>13.667988178273491</v>
      </c>
      <c r="J131" s="4">
        <f t="shared" si="36"/>
        <v>18.807093080030182</v>
      </c>
      <c r="K131" s="4">
        <f t="shared" si="37"/>
        <v>-20.97144891881393</v>
      </c>
      <c r="L131" s="4">
        <f t="shared" si="56"/>
        <v>-103.004093595196</v>
      </c>
      <c r="M131" s="4">
        <f t="shared" si="50"/>
        <v>9.3699619526665288</v>
      </c>
      <c r="N131" s="4">
        <f t="shared" si="38"/>
        <v>5.3130489767691014</v>
      </c>
      <c r="O131" s="4">
        <f t="shared" si="39"/>
        <v>-13.905501662574016</v>
      </c>
      <c r="P131" s="4">
        <f t="shared" si="54"/>
        <v>6.1516897679489171</v>
      </c>
      <c r="Q131" s="4">
        <f t="shared" si="55"/>
        <v>9.216589861751153</v>
      </c>
      <c r="T131" s="81">
        <f t="shared" si="40"/>
        <v>2.4070021881837946</v>
      </c>
      <c r="U131" s="81">
        <f t="shared" si="41"/>
        <v>2.8790786948176583</v>
      </c>
      <c r="V131" s="81">
        <f t="shared" si="42"/>
        <v>16.604127579737341</v>
      </c>
      <c r="W131" s="81">
        <f t="shared" si="43"/>
        <v>3.9084510819088405</v>
      </c>
      <c r="Y131" s="108">
        <f t="shared" si="44"/>
        <v>13632</v>
      </c>
      <c r="Z131" s="108">
        <f t="shared" si="45"/>
        <v>8058</v>
      </c>
      <c r="AF131" s="9">
        <v>41730</v>
      </c>
      <c r="AG131" s="42">
        <v>106.6</v>
      </c>
      <c r="AH131" s="10">
        <v>172.7</v>
      </c>
      <c r="AI131" s="10"/>
      <c r="AJ131" s="10">
        <v>172.7</v>
      </c>
      <c r="AK131" s="10">
        <v>106.6</v>
      </c>
      <c r="AL131" s="10">
        <v>3.8986354775828467</v>
      </c>
      <c r="AO131" s="9">
        <v>41730</v>
      </c>
      <c r="AP131" s="10">
        <v>2.4070021881837946</v>
      </c>
      <c r="AQ131" s="10">
        <v>2.8790786948176583</v>
      </c>
      <c r="AR131" s="10">
        <v>16.604127579737341</v>
      </c>
      <c r="AS131" s="10">
        <v>93.6</v>
      </c>
      <c r="AT131" s="10">
        <v>107.2</v>
      </c>
      <c r="AU131" s="10">
        <v>124.3</v>
      </c>
      <c r="AV131" s="42">
        <v>93.6</v>
      </c>
      <c r="AW131" s="42">
        <v>107.2</v>
      </c>
      <c r="AX131" s="42">
        <v>124.3</v>
      </c>
      <c r="AY131" s="10">
        <v>122.6</v>
      </c>
      <c r="AZ131" s="10">
        <v>181.4</v>
      </c>
      <c r="BA131" s="10">
        <v>178.1</v>
      </c>
      <c r="BB131" s="10"/>
      <c r="BC131" s="10">
        <v>122.6</v>
      </c>
      <c r="BD131" s="10"/>
      <c r="BE131" s="10">
        <v>181.4</v>
      </c>
      <c r="BF131" s="10"/>
      <c r="BG131" s="10">
        <v>178.1</v>
      </c>
      <c r="BJ131" s="9">
        <v>41730</v>
      </c>
      <c r="BK131" s="42">
        <v>100</v>
      </c>
      <c r="BL131" s="42">
        <v>14.3725</v>
      </c>
      <c r="BM131" s="42">
        <v>77.633200000000002</v>
      </c>
      <c r="BN131" s="42">
        <v>7.9943</v>
      </c>
      <c r="BO131" s="42">
        <v>34.0486</v>
      </c>
      <c r="BP131" s="42">
        <v>8.2230000000000008</v>
      </c>
      <c r="BQ131" s="42">
        <v>17.221499999999999</v>
      </c>
      <c r="BR131" s="42">
        <v>12.3384</v>
      </c>
      <c r="BS131" s="42">
        <v>12.8393</v>
      </c>
      <c r="BT131" s="42">
        <v>15.3292</v>
      </c>
      <c r="BV131" s="9">
        <v>41730</v>
      </c>
      <c r="BW131" s="42">
        <v>-8.2139064757966</v>
      </c>
      <c r="BX131" s="42">
        <v>26.182204678867727</v>
      </c>
      <c r="BY131" s="42">
        <v>9.5341568506728898</v>
      </c>
      <c r="BZ131" s="42">
        <v>229926</v>
      </c>
      <c r="CA131" s="42">
        <v>335974</v>
      </c>
      <c r="CB131" s="42">
        <v>1092348</v>
      </c>
      <c r="CD131" s="9">
        <v>41730</v>
      </c>
      <c r="CE131" s="42">
        <v>64679370</v>
      </c>
      <c r="CF131" s="42">
        <v>13.667988178273491</v>
      </c>
      <c r="CH131" s="9">
        <v>41730</v>
      </c>
      <c r="CI131" s="42">
        <v>115.1</v>
      </c>
      <c r="CJ131" s="42">
        <v>242</v>
      </c>
      <c r="CK131" s="42">
        <v>115.1</v>
      </c>
      <c r="CL131" s="42">
        <v>8.482563619227145</v>
      </c>
      <c r="CM131" s="93">
        <f t="shared" si="46"/>
        <v>561940.6602953953</v>
      </c>
      <c r="CN131" s="4">
        <f t="shared" si="51"/>
        <v>4.7799613007368791</v>
      </c>
      <c r="CP131" s="9">
        <v>41730</v>
      </c>
      <c r="CQ131" s="42">
        <v>18.807093080030182</v>
      </c>
      <c r="CR131" s="42">
        <v>535321</v>
      </c>
      <c r="CS131" s="9">
        <v>41730</v>
      </c>
      <c r="CT131" s="42">
        <v>-20.97144891881393</v>
      </c>
      <c r="CU131" s="42">
        <v>48827</v>
      </c>
      <c r="CW131" s="14">
        <v>41730</v>
      </c>
      <c r="CX131" s="15">
        <v>476550</v>
      </c>
      <c r="CY131" s="15">
        <v>210790</v>
      </c>
      <c r="CZ131" s="89">
        <f t="shared" si="59"/>
        <v>37720</v>
      </c>
      <c r="DA131" s="91">
        <f t="shared" si="57"/>
        <v>-103.004093595196</v>
      </c>
      <c r="DB131" s="39">
        <v>41730</v>
      </c>
      <c r="DC131" s="40">
        <v>1080840</v>
      </c>
      <c r="DD131" s="40">
        <v>232840</v>
      </c>
      <c r="DE131" s="2"/>
      <c r="DF131" s="39">
        <v>41730</v>
      </c>
      <c r="DG131" s="40">
        <v>115.1</v>
      </c>
      <c r="DH131" s="40">
        <v>242</v>
      </c>
      <c r="DI131" s="40">
        <v>115.1</v>
      </c>
      <c r="DJ131" s="40">
        <v>8.482563619227145</v>
      </c>
      <c r="DK131" s="2"/>
      <c r="DL131" s="99">
        <f t="shared" si="47"/>
        <v>848000</v>
      </c>
      <c r="DM131" s="100">
        <f t="shared" si="48"/>
        <v>7367.50651607298</v>
      </c>
      <c r="DN131" s="101">
        <f t="shared" si="52"/>
        <v>9.3699619526665288</v>
      </c>
      <c r="DO131" s="101">
        <f t="shared" si="52"/>
        <v>0.81801010580295763</v>
      </c>
      <c r="DQ131" s="9">
        <v>41730</v>
      </c>
      <c r="DR131" s="42">
        <v>5.3130489767691014</v>
      </c>
      <c r="DS131" s="42">
        <v>-13.905501662574016</v>
      </c>
      <c r="DT131" s="42">
        <v>6.1516897679489171</v>
      </c>
      <c r="DU131" s="42">
        <v>9.216589861751153</v>
      </c>
      <c r="DV131" s="42">
        <v>25827.540375</v>
      </c>
      <c r="DW131" s="42">
        <v>35795.638278999999</v>
      </c>
      <c r="DX131" s="42">
        <v>-9968.0979040000002</v>
      </c>
      <c r="DY131" s="42">
        <v>5222.4892099999997</v>
      </c>
      <c r="DZ131" s="42">
        <v>20605.051165000001</v>
      </c>
      <c r="EA131" s="42">
        <v>12964.928841999999</v>
      </c>
      <c r="EB131" s="42">
        <v>22830.709437000001</v>
      </c>
      <c r="EC131" s="42">
        <v>13632</v>
      </c>
      <c r="ED131" s="42">
        <v>8058</v>
      </c>
      <c r="EE131" s="42">
        <v>5574</v>
      </c>
      <c r="EF131" s="42"/>
      <c r="EG131" s="42"/>
    </row>
    <row r="132" spans="1:137" x14ac:dyDescent="0.3">
      <c r="A132" s="9">
        <v>41760</v>
      </c>
      <c r="B132" s="82">
        <f t="shared" si="29"/>
        <v>0.85470085470086699</v>
      </c>
      <c r="C132" s="82">
        <f t="shared" si="30"/>
        <v>4.5666356011183646</v>
      </c>
      <c r="D132" s="82">
        <f t="shared" si="31"/>
        <v>11.43847487001732</v>
      </c>
      <c r="E132" s="5">
        <f t="shared" si="32"/>
        <v>4.716981132075472</v>
      </c>
      <c r="F132" s="5">
        <f t="shared" si="33"/>
        <v>2.9434830344539131</v>
      </c>
      <c r="G132" s="5">
        <f t="shared" si="34"/>
        <v>34.484474705732723</v>
      </c>
      <c r="H132" s="5">
        <f t="shared" si="35"/>
        <v>15.785629472236979</v>
      </c>
      <c r="I132" s="4">
        <f t="shared" si="49"/>
        <v>12.419008047594797</v>
      </c>
      <c r="J132" s="4">
        <f t="shared" si="36"/>
        <v>11.400085758157205</v>
      </c>
      <c r="K132" s="4">
        <f t="shared" si="37"/>
        <v>-11.657224265314913</v>
      </c>
      <c r="L132" s="4">
        <f t="shared" si="56"/>
        <v>-82.889872666697102</v>
      </c>
      <c r="M132" s="4">
        <f t="shared" si="50"/>
        <v>52.986030353436476</v>
      </c>
      <c r="N132" s="4">
        <f t="shared" si="38"/>
        <v>12.423487224823212</v>
      </c>
      <c r="O132" s="4">
        <f t="shared" si="39"/>
        <v>-11.203838225624182</v>
      </c>
      <c r="P132" s="4">
        <f t="shared" si="54"/>
        <v>8.7584967575591843</v>
      </c>
      <c r="Q132" s="4">
        <f t="shared" si="55"/>
        <v>14.950594300443933</v>
      </c>
      <c r="T132" s="81">
        <f t="shared" si="40"/>
        <v>0.85470085470086699</v>
      </c>
      <c r="U132" s="81">
        <f t="shared" si="41"/>
        <v>4.5666356011183646</v>
      </c>
      <c r="V132" s="81">
        <f t="shared" si="42"/>
        <v>11.43847487001732</v>
      </c>
      <c r="W132" s="81">
        <f t="shared" si="43"/>
        <v>4.5824932263630993</v>
      </c>
      <c r="Y132" s="108">
        <f t="shared" si="44"/>
        <v>13920</v>
      </c>
      <c r="Z132" s="108">
        <f t="shared" si="45"/>
        <v>8027</v>
      </c>
      <c r="AF132" s="9">
        <v>41760</v>
      </c>
      <c r="AG132" s="42">
        <v>111</v>
      </c>
      <c r="AH132" s="10">
        <v>175.3</v>
      </c>
      <c r="AI132" s="10"/>
      <c r="AJ132" s="10">
        <v>175.3</v>
      </c>
      <c r="AK132" s="10">
        <v>111</v>
      </c>
      <c r="AL132" s="10">
        <v>4.716981132075472</v>
      </c>
      <c r="AO132" s="9">
        <v>41760</v>
      </c>
      <c r="AP132" s="10">
        <v>0.85470085470086699</v>
      </c>
      <c r="AQ132" s="10">
        <v>4.5666356011183646</v>
      </c>
      <c r="AR132" s="10">
        <v>11.43847487001732</v>
      </c>
      <c r="AS132" s="10">
        <v>94.4</v>
      </c>
      <c r="AT132" s="10">
        <v>112.2</v>
      </c>
      <c r="AU132" s="10">
        <v>128.6</v>
      </c>
      <c r="AV132" s="42">
        <v>94.4</v>
      </c>
      <c r="AW132" s="42">
        <v>112.2</v>
      </c>
      <c r="AX132" s="42">
        <v>128.6</v>
      </c>
      <c r="AY132" s="10">
        <v>125.3</v>
      </c>
      <c r="AZ132" s="10">
        <v>183.5</v>
      </c>
      <c r="BA132" s="10">
        <v>183.9</v>
      </c>
      <c r="BB132" s="10"/>
      <c r="BC132" s="10">
        <v>125.3</v>
      </c>
      <c r="BD132" s="10"/>
      <c r="BE132" s="10">
        <v>183.5</v>
      </c>
      <c r="BF132" s="10"/>
      <c r="BG132" s="10">
        <v>183.9</v>
      </c>
      <c r="BJ132" s="9">
        <v>41760</v>
      </c>
      <c r="BK132" s="42">
        <v>100</v>
      </c>
      <c r="BL132" s="42">
        <v>14.3725</v>
      </c>
      <c r="BM132" s="42">
        <v>77.633200000000002</v>
      </c>
      <c r="BN132" s="42">
        <v>7.9943</v>
      </c>
      <c r="BO132" s="42">
        <v>34.0486</v>
      </c>
      <c r="BP132" s="42">
        <v>8.2230000000000008</v>
      </c>
      <c r="BQ132" s="42">
        <v>17.221499999999999</v>
      </c>
      <c r="BR132" s="42">
        <v>12.3384</v>
      </c>
      <c r="BS132" s="42">
        <v>12.8393</v>
      </c>
      <c r="BT132" s="42">
        <v>15.3292</v>
      </c>
      <c r="BV132" s="9">
        <v>41760</v>
      </c>
      <c r="BW132" s="42">
        <v>2.9434830344539131</v>
      </c>
      <c r="BX132" s="42">
        <v>34.484474705732723</v>
      </c>
      <c r="BY132" s="42">
        <v>15.785629472236979</v>
      </c>
      <c r="BZ132" s="42">
        <v>255970</v>
      </c>
      <c r="CA132" s="42">
        <v>364812</v>
      </c>
      <c r="CB132" s="42">
        <v>1185756</v>
      </c>
      <c r="CD132" s="9">
        <v>41760</v>
      </c>
      <c r="CE132" s="42">
        <v>65032530</v>
      </c>
      <c r="CF132" s="42">
        <v>12.419008047594797</v>
      </c>
      <c r="CH132" s="9">
        <v>41760</v>
      </c>
      <c r="CI132" s="42">
        <v>115.8</v>
      </c>
      <c r="CJ132" s="42">
        <v>244</v>
      </c>
      <c r="CK132" s="42">
        <v>115.8</v>
      </c>
      <c r="CL132" s="42">
        <v>8.3255378858746418</v>
      </c>
      <c r="CM132" s="93">
        <f t="shared" si="46"/>
        <v>561593.52331606217</v>
      </c>
      <c r="CN132" s="4">
        <f t="shared" si="51"/>
        <v>3.7788597606898566</v>
      </c>
      <c r="CP132" s="9">
        <v>41760</v>
      </c>
      <c r="CQ132" s="42">
        <v>11.400085758157205</v>
      </c>
      <c r="CR132" s="42">
        <v>465043</v>
      </c>
      <c r="CS132" s="9">
        <v>41760</v>
      </c>
      <c r="CT132" s="42">
        <v>-11.657224265314913</v>
      </c>
      <c r="CU132" s="42">
        <v>53329</v>
      </c>
      <c r="CW132" s="14">
        <v>41760</v>
      </c>
      <c r="CX132" s="15">
        <v>46470</v>
      </c>
      <c r="CY132" s="15">
        <v>248280</v>
      </c>
      <c r="CZ132" s="89">
        <f t="shared" si="59"/>
        <v>37490</v>
      </c>
      <c r="DA132" s="91">
        <f t="shared" si="57"/>
        <v>-82.889872666697102</v>
      </c>
      <c r="DB132" s="39">
        <v>41760</v>
      </c>
      <c r="DC132" s="40">
        <v>1355010</v>
      </c>
      <c r="DD132" s="40">
        <v>315730</v>
      </c>
      <c r="DE132" s="2"/>
      <c r="DF132" s="39">
        <v>41760</v>
      </c>
      <c r="DG132" s="40">
        <v>115.8</v>
      </c>
      <c r="DH132" s="40">
        <v>244</v>
      </c>
      <c r="DI132" s="40">
        <v>115.8</v>
      </c>
      <c r="DJ132" s="40">
        <v>8.3255378858746418</v>
      </c>
      <c r="DK132" s="2"/>
      <c r="DL132" s="99">
        <f t="shared" si="47"/>
        <v>1039280</v>
      </c>
      <c r="DM132" s="100">
        <f t="shared" si="48"/>
        <v>8974.7841105354055</v>
      </c>
      <c r="DN132" s="101">
        <f t="shared" si="52"/>
        <v>52.986030353436476</v>
      </c>
      <c r="DO132" s="101">
        <f t="shared" si="52"/>
        <v>41.228036656151644</v>
      </c>
      <c r="DQ132" s="9">
        <v>41760</v>
      </c>
      <c r="DR132" s="42">
        <v>12.423487224823212</v>
      </c>
      <c r="DS132" s="42">
        <v>-11.203838225624182</v>
      </c>
      <c r="DT132" s="42">
        <v>8.7584967575591843</v>
      </c>
      <c r="DU132" s="42">
        <v>14.950594300443933</v>
      </c>
      <c r="DV132" s="42">
        <v>28019.237643</v>
      </c>
      <c r="DW132" s="42">
        <v>39058.854635999996</v>
      </c>
      <c r="DX132" s="42">
        <v>-11039.616993</v>
      </c>
      <c r="DY132" s="42">
        <v>5959.0916889999999</v>
      </c>
      <c r="DZ132" s="42">
        <v>22060.145954</v>
      </c>
      <c r="EA132" s="42">
        <v>14266.224474000001</v>
      </c>
      <c r="EB132" s="42">
        <v>24792.630162000001</v>
      </c>
      <c r="EC132" s="42">
        <v>13920</v>
      </c>
      <c r="ED132" s="42">
        <v>8027</v>
      </c>
      <c r="EE132" s="42">
        <v>5893</v>
      </c>
      <c r="EF132" s="42"/>
      <c r="EG132" s="42"/>
    </row>
    <row r="133" spans="1:137" x14ac:dyDescent="0.3">
      <c r="A133" s="9">
        <v>41791</v>
      </c>
      <c r="B133" s="82">
        <f t="shared" si="29"/>
        <v>3.8812785388127922</v>
      </c>
      <c r="C133" s="82">
        <f t="shared" si="30"/>
        <v>7.3500967117988338</v>
      </c>
      <c r="D133" s="82">
        <f t="shared" si="31"/>
        <v>24.262607040913416</v>
      </c>
      <c r="E133" s="5">
        <f t="shared" si="32"/>
        <v>8.2922013820335696</v>
      </c>
      <c r="F133" s="5">
        <f t="shared" si="33"/>
        <v>13.144480899929691</v>
      </c>
      <c r="G133" s="5">
        <f t="shared" si="34"/>
        <v>26.398283799962986</v>
      </c>
      <c r="H133" s="5">
        <f t="shared" si="35"/>
        <v>11.258356109465431</v>
      </c>
      <c r="I133" s="4">
        <f t="shared" si="49"/>
        <v>12.628406105664395</v>
      </c>
      <c r="J133" s="4">
        <f t="shared" si="36"/>
        <v>11.259399454371785</v>
      </c>
      <c r="K133" s="4">
        <f t="shared" si="37"/>
        <v>-6.4171556391221181</v>
      </c>
      <c r="L133" s="4">
        <f t="shared" si="56"/>
        <v>-64.126268320180372</v>
      </c>
      <c r="M133" s="4">
        <f t="shared" si="50"/>
        <v>-30.139947002318646</v>
      </c>
      <c r="N133" s="4">
        <f t="shared" si="38"/>
        <v>8.0347634647052999</v>
      </c>
      <c r="O133" s="4">
        <f t="shared" si="39"/>
        <v>8.633591487553101</v>
      </c>
      <c r="P133" s="4">
        <f t="shared" si="54"/>
        <v>5.0534499514091351</v>
      </c>
      <c r="Q133" s="4">
        <f t="shared" si="55"/>
        <v>15.677761698022191</v>
      </c>
      <c r="T133" s="81">
        <f t="shared" si="40"/>
        <v>3.8812785388127922</v>
      </c>
      <c r="U133" s="81">
        <f t="shared" si="41"/>
        <v>7.3500967117988338</v>
      </c>
      <c r="V133" s="81">
        <f t="shared" si="42"/>
        <v>24.262607040913416</v>
      </c>
      <c r="W133" s="81">
        <f t="shared" si="43"/>
        <v>8.2035776331268213</v>
      </c>
      <c r="Y133" s="108">
        <f t="shared" si="44"/>
        <v>12972</v>
      </c>
      <c r="Z133" s="108">
        <f t="shared" si="45"/>
        <v>7194</v>
      </c>
      <c r="AF133" s="9">
        <v>41791</v>
      </c>
      <c r="AG133" s="42">
        <v>109.7</v>
      </c>
      <c r="AH133" s="10">
        <v>172</v>
      </c>
      <c r="AI133" s="10"/>
      <c r="AJ133" s="10">
        <v>172</v>
      </c>
      <c r="AK133" s="10">
        <v>109.7</v>
      </c>
      <c r="AL133" s="10">
        <v>8.2922013820335696</v>
      </c>
      <c r="AO133" s="9">
        <v>41791</v>
      </c>
      <c r="AP133" s="10">
        <v>3.8812785388127922</v>
      </c>
      <c r="AQ133" s="10">
        <v>7.3500967117988338</v>
      </c>
      <c r="AR133" s="10">
        <v>24.262607040913416</v>
      </c>
      <c r="AS133" s="10">
        <v>91</v>
      </c>
      <c r="AT133" s="10">
        <v>111</v>
      </c>
      <c r="AU133" s="10">
        <v>130.6</v>
      </c>
      <c r="AV133" s="42">
        <v>91</v>
      </c>
      <c r="AW133" s="42">
        <v>111</v>
      </c>
      <c r="AX133" s="42">
        <v>130.6</v>
      </c>
      <c r="AY133" s="10">
        <v>122.1</v>
      </c>
      <c r="AZ133" s="10">
        <v>180.1</v>
      </c>
      <c r="BA133" s="10">
        <v>181.6</v>
      </c>
      <c r="BB133" s="10"/>
      <c r="BC133" s="10">
        <v>122.1</v>
      </c>
      <c r="BD133" s="10"/>
      <c r="BE133" s="10">
        <v>180.1</v>
      </c>
      <c r="BF133" s="10"/>
      <c r="BG133" s="10">
        <v>181.6</v>
      </c>
      <c r="BJ133" s="9">
        <v>41791</v>
      </c>
      <c r="BK133" s="42">
        <v>100</v>
      </c>
      <c r="BL133" s="42">
        <v>14.3725</v>
      </c>
      <c r="BM133" s="42">
        <v>77.633200000000002</v>
      </c>
      <c r="BN133" s="42">
        <v>7.9943</v>
      </c>
      <c r="BO133" s="42">
        <v>34.0486</v>
      </c>
      <c r="BP133" s="42">
        <v>8.2230000000000008</v>
      </c>
      <c r="BQ133" s="42">
        <v>17.221499999999999</v>
      </c>
      <c r="BR133" s="42">
        <v>12.3384</v>
      </c>
      <c r="BS133" s="42">
        <v>12.8393</v>
      </c>
      <c r="BT133" s="42">
        <v>15.3292</v>
      </c>
      <c r="BV133" s="9">
        <v>41791</v>
      </c>
      <c r="BW133" s="42">
        <v>13.144480899929691</v>
      </c>
      <c r="BX133" s="42">
        <v>26.398283799962986</v>
      </c>
      <c r="BY133" s="42">
        <v>11.258356109465431</v>
      </c>
      <c r="BZ133" s="42">
        <v>270361</v>
      </c>
      <c r="CA133" s="42">
        <v>334666</v>
      </c>
      <c r="CB133" s="42">
        <v>1049025</v>
      </c>
      <c r="CD133" s="9">
        <v>41791</v>
      </c>
      <c r="CE133" s="42">
        <v>65595910</v>
      </c>
      <c r="CF133" s="42">
        <v>12.628406105664395</v>
      </c>
      <c r="CH133" s="9">
        <v>41791</v>
      </c>
      <c r="CI133" s="42">
        <v>116.7</v>
      </c>
      <c r="CJ133" s="42">
        <v>246</v>
      </c>
      <c r="CK133" s="42">
        <v>116.7</v>
      </c>
      <c r="CL133" s="42">
        <v>6.7703568161024759</v>
      </c>
      <c r="CM133" s="93">
        <f t="shared" si="46"/>
        <v>562090.05998286197</v>
      </c>
      <c r="CN133" s="4">
        <f t="shared" si="51"/>
        <v>5.4865877236428107</v>
      </c>
      <c r="CP133" s="9">
        <v>41791</v>
      </c>
      <c r="CQ133" s="42">
        <v>11.259399454371785</v>
      </c>
      <c r="CR133" s="42">
        <v>502028</v>
      </c>
      <c r="CS133" s="9">
        <v>41791</v>
      </c>
      <c r="CT133" s="42">
        <v>-6.4171556391221181</v>
      </c>
      <c r="CU133" s="42">
        <v>57735</v>
      </c>
      <c r="CW133" s="14">
        <v>41791</v>
      </c>
      <c r="CX133" s="15">
        <v>104180</v>
      </c>
      <c r="CY133" s="15">
        <v>264190</v>
      </c>
      <c r="CZ133" s="89">
        <f t="shared" si="59"/>
        <v>15910</v>
      </c>
      <c r="DA133" s="91">
        <f t="shared" si="57"/>
        <v>-64.126268320180372</v>
      </c>
      <c r="DB133" s="39">
        <v>41791</v>
      </c>
      <c r="DC133" s="40">
        <v>1202000</v>
      </c>
      <c r="DD133" s="40">
        <v>358370</v>
      </c>
      <c r="DE133" s="2"/>
      <c r="DF133" s="39">
        <v>41791</v>
      </c>
      <c r="DG133" s="40">
        <v>116.7</v>
      </c>
      <c r="DH133" s="40">
        <v>246</v>
      </c>
      <c r="DI133" s="40">
        <v>116.7</v>
      </c>
      <c r="DJ133" s="40">
        <v>6.7703568161024759</v>
      </c>
      <c r="DK133" s="2"/>
      <c r="DL133" s="99">
        <f t="shared" si="47"/>
        <v>843630</v>
      </c>
      <c r="DM133" s="100">
        <f t="shared" si="48"/>
        <v>7229.0488431876602</v>
      </c>
      <c r="DN133" s="101">
        <f t="shared" si="52"/>
        <v>-30.139947002318646</v>
      </c>
      <c r="DO133" s="101">
        <f t="shared" si="52"/>
        <v>-34.569804690260753</v>
      </c>
      <c r="DQ133" s="9">
        <v>41791</v>
      </c>
      <c r="DR133" s="42">
        <v>8.0347634647052999</v>
      </c>
      <c r="DS133" s="42">
        <v>8.633591487553101</v>
      </c>
      <c r="DT133" s="42">
        <v>5.0534499514091351</v>
      </c>
      <c r="DU133" s="42">
        <v>15.677761698022191</v>
      </c>
      <c r="DV133" s="42">
        <v>25926.627001000001</v>
      </c>
      <c r="DW133" s="42">
        <v>38352.390109</v>
      </c>
      <c r="DX133" s="42">
        <v>-12425.763107999999</v>
      </c>
      <c r="DY133" s="42">
        <v>5607.8904540000003</v>
      </c>
      <c r="DZ133" s="42">
        <v>20318.736547</v>
      </c>
      <c r="EA133" s="42">
        <v>13185.436468</v>
      </c>
      <c r="EB133" s="42">
        <v>25166.953641</v>
      </c>
      <c r="EC133" s="42">
        <v>12972</v>
      </c>
      <c r="ED133" s="42">
        <v>7194</v>
      </c>
      <c r="EE133" s="42">
        <v>5778</v>
      </c>
      <c r="EF133" s="42"/>
      <c r="EG133" s="42"/>
    </row>
    <row r="134" spans="1:137" x14ac:dyDescent="0.3">
      <c r="A134" s="9">
        <v>41821</v>
      </c>
      <c r="B134" s="82">
        <f t="shared" si="29"/>
        <v>-2.5345622119815703</v>
      </c>
      <c r="C134" s="82">
        <f t="shared" si="30"/>
        <v>4.9302325581395321</v>
      </c>
      <c r="D134" s="82">
        <f t="shared" si="31"/>
        <v>21.798365122615802</v>
      </c>
      <c r="E134" s="5">
        <f t="shared" si="32"/>
        <v>5.4441260744985698</v>
      </c>
      <c r="F134" s="5">
        <f t="shared" si="33"/>
        <v>4.2871336923322252</v>
      </c>
      <c r="G134" s="5">
        <f t="shared" si="34"/>
        <v>40.455587258524723</v>
      </c>
      <c r="H134" s="5">
        <f t="shared" si="35"/>
        <v>11.529633341432866</v>
      </c>
      <c r="I134" s="4">
        <f t="shared" si="49"/>
        <v>12.584530182098311</v>
      </c>
      <c r="J134" s="4">
        <f t="shared" si="36"/>
        <v>12.330306243545467</v>
      </c>
      <c r="K134" s="4">
        <f t="shared" si="37"/>
        <v>-10.547452969773833</v>
      </c>
      <c r="L134" s="4">
        <f t="shared" si="56"/>
        <v>-39.264413518886677</v>
      </c>
      <c r="M134" s="4">
        <f t="shared" si="50"/>
        <v>-50.152478266896374</v>
      </c>
      <c r="N134" s="4">
        <f t="shared" si="38"/>
        <v>-7.5023871781922227E-2</v>
      </c>
      <c r="O134" s="4">
        <f t="shared" si="39"/>
        <v>4.5440090226446586</v>
      </c>
      <c r="P134" s="4">
        <f t="shared" si="54"/>
        <v>3.1141333745460167</v>
      </c>
      <c r="Q134" s="4">
        <f t="shared" si="55"/>
        <v>3.0669285390542376</v>
      </c>
      <c r="T134" s="81">
        <f t="shared" si="40"/>
        <v>-2.5345622119815703</v>
      </c>
      <c r="U134" s="81">
        <f t="shared" si="41"/>
        <v>4.9302325581395321</v>
      </c>
      <c r="V134" s="81">
        <f t="shared" si="42"/>
        <v>21.798365122615802</v>
      </c>
      <c r="W134" s="81">
        <f t="shared" si="43"/>
        <v>5.2058440514058031</v>
      </c>
      <c r="Y134" s="108">
        <f t="shared" si="44"/>
        <v>13344</v>
      </c>
      <c r="Z134" s="108">
        <f t="shared" si="45"/>
        <v>6822</v>
      </c>
      <c r="AF134" s="9">
        <v>41821</v>
      </c>
      <c r="AG134" s="42">
        <v>110.4</v>
      </c>
      <c r="AH134" s="10">
        <v>173</v>
      </c>
      <c r="AI134" s="10"/>
      <c r="AJ134" s="10">
        <v>173</v>
      </c>
      <c r="AK134" s="10">
        <v>110.4</v>
      </c>
      <c r="AL134" s="10">
        <v>5.4441260744985698</v>
      </c>
      <c r="AO134" s="9">
        <v>41821</v>
      </c>
      <c r="AP134" s="10">
        <v>-2.5345622119815703</v>
      </c>
      <c r="AQ134" s="10">
        <v>4.9302325581395321</v>
      </c>
      <c r="AR134" s="10">
        <v>21.798365122615802</v>
      </c>
      <c r="AS134" s="10">
        <v>84.6</v>
      </c>
      <c r="AT134" s="10">
        <v>112.8</v>
      </c>
      <c r="AU134" s="10">
        <v>134.1</v>
      </c>
      <c r="AV134" s="42">
        <v>84.6</v>
      </c>
      <c r="AW134" s="42">
        <v>112.8</v>
      </c>
      <c r="AX134" s="42">
        <v>134.1</v>
      </c>
      <c r="AY134" s="10">
        <v>116.2</v>
      </c>
      <c r="AZ134" s="10">
        <v>182.2</v>
      </c>
      <c r="BA134" s="10">
        <v>183.8</v>
      </c>
      <c r="BB134" s="10"/>
      <c r="BC134" s="10">
        <v>116.2</v>
      </c>
      <c r="BD134" s="10"/>
      <c r="BE134" s="10">
        <v>182.2</v>
      </c>
      <c r="BF134" s="10"/>
      <c r="BG134" s="10">
        <v>183.8</v>
      </c>
      <c r="BJ134" s="9">
        <v>41821</v>
      </c>
      <c r="BK134" s="42">
        <v>100</v>
      </c>
      <c r="BL134" s="42">
        <v>14.3725</v>
      </c>
      <c r="BM134" s="42">
        <v>77.633200000000002</v>
      </c>
      <c r="BN134" s="42">
        <v>7.9943</v>
      </c>
      <c r="BO134" s="42">
        <v>34.0486</v>
      </c>
      <c r="BP134" s="42">
        <v>8.2230000000000008</v>
      </c>
      <c r="BQ134" s="42">
        <v>17.221499999999999</v>
      </c>
      <c r="BR134" s="42">
        <v>12.3384</v>
      </c>
      <c r="BS134" s="42">
        <v>12.8393</v>
      </c>
      <c r="BT134" s="42">
        <v>15.3292</v>
      </c>
      <c r="BV134" s="9">
        <v>41821</v>
      </c>
      <c r="BW134" s="42">
        <v>4.2871336923322252</v>
      </c>
      <c r="BX134" s="42">
        <v>40.455587258524723</v>
      </c>
      <c r="BY134" s="42">
        <v>11.529633341432866</v>
      </c>
      <c r="BZ134" s="42">
        <v>255054</v>
      </c>
      <c r="CA134" s="42">
        <v>390364</v>
      </c>
      <c r="CB134" s="42">
        <v>1069461</v>
      </c>
      <c r="CD134" s="9">
        <v>41821</v>
      </c>
      <c r="CE134" s="42">
        <v>65532100</v>
      </c>
      <c r="CF134" s="42">
        <v>12.584530182098311</v>
      </c>
      <c r="CH134" s="9">
        <v>41821</v>
      </c>
      <c r="CI134" s="42">
        <v>119.2</v>
      </c>
      <c r="CJ134" s="42">
        <v>252</v>
      </c>
      <c r="CK134" s="42">
        <v>119.2</v>
      </c>
      <c r="CL134" s="42">
        <v>7.3873873873873901</v>
      </c>
      <c r="CM134" s="93">
        <f t="shared" si="46"/>
        <v>549765.93959731539</v>
      </c>
      <c r="CN134" s="4">
        <f t="shared" si="51"/>
        <v>4.8396212266183847</v>
      </c>
      <c r="CP134" s="9">
        <v>41821</v>
      </c>
      <c r="CQ134" s="42">
        <v>12.330306243545467</v>
      </c>
      <c r="CR134" s="42">
        <v>568871</v>
      </c>
      <c r="CS134" s="9">
        <v>41821</v>
      </c>
      <c r="CT134" s="42">
        <v>-10.547452969773833</v>
      </c>
      <c r="CU134" s="42">
        <v>55016</v>
      </c>
      <c r="CW134" s="14">
        <v>41821</v>
      </c>
      <c r="CX134" s="15">
        <v>1825950</v>
      </c>
      <c r="CY134" s="15">
        <v>282520</v>
      </c>
      <c r="CZ134" s="89">
        <f t="shared" si="59"/>
        <v>18330</v>
      </c>
      <c r="DA134" s="91">
        <f t="shared" si="57"/>
        <v>-39.264413518886677</v>
      </c>
      <c r="DB134" s="39">
        <v>41821</v>
      </c>
      <c r="DC134" s="40">
        <v>782660</v>
      </c>
      <c r="DD134" s="40">
        <v>279210</v>
      </c>
      <c r="DE134" s="2"/>
      <c r="DF134" s="39">
        <v>41821</v>
      </c>
      <c r="DG134" s="40">
        <v>119.2</v>
      </c>
      <c r="DH134" s="40">
        <v>252</v>
      </c>
      <c r="DI134" s="40">
        <v>119.2</v>
      </c>
      <c r="DJ134" s="40">
        <v>7.3873873873873901</v>
      </c>
      <c r="DK134" s="2"/>
      <c r="DL134" s="99">
        <f t="shared" si="47"/>
        <v>503450</v>
      </c>
      <c r="DM134" s="100">
        <f t="shared" si="48"/>
        <v>4223.5738255033557</v>
      </c>
      <c r="DN134" s="101">
        <f t="shared" si="52"/>
        <v>-50.152478266896374</v>
      </c>
      <c r="DO134" s="101">
        <f t="shared" si="52"/>
        <v>-53.581586305583031</v>
      </c>
      <c r="DQ134" s="9">
        <v>41821</v>
      </c>
      <c r="DR134" s="42">
        <v>-7.5023871781922227E-2</v>
      </c>
      <c r="DS134" s="42">
        <v>4.5440090226446586</v>
      </c>
      <c r="DT134" s="42">
        <v>3.1141333745460167</v>
      </c>
      <c r="DU134" s="42">
        <v>3.0669285390542376</v>
      </c>
      <c r="DV134" s="42">
        <v>25815.699795</v>
      </c>
      <c r="DW134" s="42">
        <v>40068.005066999998</v>
      </c>
      <c r="DX134" s="42">
        <v>-14252.305272</v>
      </c>
      <c r="DY134" s="42">
        <v>5343.3344450000004</v>
      </c>
      <c r="DZ134" s="42">
        <v>20472.36535</v>
      </c>
      <c r="EA134" s="42">
        <v>14574.449721000001</v>
      </c>
      <c r="EB134" s="42">
        <v>25493.555346000001</v>
      </c>
      <c r="EC134" s="42">
        <v>13344</v>
      </c>
      <c r="ED134" s="42">
        <v>6822</v>
      </c>
      <c r="EE134" s="42">
        <v>6522</v>
      </c>
      <c r="EF134" s="42"/>
      <c r="EG134" s="42"/>
    </row>
    <row r="135" spans="1:137" x14ac:dyDescent="0.3">
      <c r="A135" s="9">
        <v>41852</v>
      </c>
      <c r="B135" s="82">
        <f t="shared" si="29"/>
        <v>-1.3002364066193788</v>
      </c>
      <c r="C135" s="82">
        <f t="shared" si="30"/>
        <v>2.232558139534889</v>
      </c>
      <c r="D135" s="82">
        <f t="shared" si="31"/>
        <v>21.88644688644688</v>
      </c>
      <c r="E135" s="5">
        <f t="shared" si="32"/>
        <v>3.5474592521572417</v>
      </c>
      <c r="F135" s="5">
        <f t="shared" si="33"/>
        <v>6.7972815673788087</v>
      </c>
      <c r="G135" s="5">
        <f t="shared" si="34"/>
        <v>33.887830427686616</v>
      </c>
      <c r="H135" s="5">
        <f t="shared" si="35"/>
        <v>14.036551611852815</v>
      </c>
      <c r="I135" s="4">
        <f t="shared" si="49"/>
        <v>10.445320228215383</v>
      </c>
      <c r="J135" s="4">
        <f t="shared" si="36"/>
        <v>18.384744765985797</v>
      </c>
      <c r="K135" s="4">
        <f t="shared" si="37"/>
        <v>-4.191286671605023</v>
      </c>
      <c r="L135" s="4">
        <f t="shared" si="56"/>
        <v>225.06767731456415</v>
      </c>
      <c r="M135" s="4">
        <f t="shared" si="50"/>
        <v>32.63327221391048</v>
      </c>
      <c r="N135" s="4">
        <f t="shared" si="38"/>
        <v>1.8502677894459041</v>
      </c>
      <c r="O135" s="4">
        <f t="shared" si="39"/>
        <v>1.2066080695338579</v>
      </c>
      <c r="P135" s="4">
        <f t="shared" si="54"/>
        <v>-0.55239642567018687</v>
      </c>
      <c r="Q135" s="4">
        <f t="shared" si="55"/>
        <v>7.4980142970611592</v>
      </c>
      <c r="T135" s="81">
        <f t="shared" si="40"/>
        <v>-1.3002364066193788</v>
      </c>
      <c r="U135" s="81">
        <f t="shared" si="41"/>
        <v>2.232558139534889</v>
      </c>
      <c r="V135" s="81">
        <f t="shared" si="42"/>
        <v>21.88644688644688</v>
      </c>
      <c r="W135" s="81">
        <f t="shared" si="43"/>
        <v>3.2959980714832522</v>
      </c>
      <c r="Y135" s="108">
        <f t="shared" si="44"/>
        <v>12242</v>
      </c>
      <c r="Z135" s="108">
        <f t="shared" si="45"/>
        <v>6767</v>
      </c>
      <c r="AF135" s="9">
        <v>41852</v>
      </c>
      <c r="AG135" s="42">
        <v>108</v>
      </c>
      <c r="AH135" s="10">
        <v>166.2</v>
      </c>
      <c r="AI135" s="10"/>
      <c r="AJ135" s="10">
        <v>166.2</v>
      </c>
      <c r="AK135" s="10">
        <v>108</v>
      </c>
      <c r="AL135" s="10">
        <v>3.5474592521572417</v>
      </c>
      <c r="AO135" s="9">
        <v>41852</v>
      </c>
      <c r="AP135" s="10">
        <v>-1.3002364066193788</v>
      </c>
      <c r="AQ135" s="10">
        <v>2.232558139534889</v>
      </c>
      <c r="AR135" s="10">
        <v>21.88644688644688</v>
      </c>
      <c r="AS135" s="10">
        <v>83.5</v>
      </c>
      <c r="AT135" s="10">
        <v>109.9</v>
      </c>
      <c r="AU135" s="10">
        <v>133.1</v>
      </c>
      <c r="AV135" s="42">
        <v>83.5</v>
      </c>
      <c r="AW135" s="42">
        <v>109.9</v>
      </c>
      <c r="AX135" s="42">
        <v>133.1</v>
      </c>
      <c r="AY135" s="10">
        <v>115</v>
      </c>
      <c r="AZ135" s="10">
        <v>173.4</v>
      </c>
      <c r="BA135" s="10">
        <v>184.1</v>
      </c>
      <c r="BB135" s="10"/>
      <c r="BC135" s="10">
        <v>115</v>
      </c>
      <c r="BD135" s="10"/>
      <c r="BE135" s="10">
        <v>173.4</v>
      </c>
      <c r="BF135" s="10"/>
      <c r="BG135" s="10">
        <v>184.1</v>
      </c>
      <c r="BJ135" s="9">
        <v>41852</v>
      </c>
      <c r="BK135" s="42">
        <v>100</v>
      </c>
      <c r="BL135" s="42">
        <v>14.3725</v>
      </c>
      <c r="BM135" s="42">
        <v>77.633200000000002</v>
      </c>
      <c r="BN135" s="42">
        <v>7.9943</v>
      </c>
      <c r="BO135" s="42">
        <v>34.0486</v>
      </c>
      <c r="BP135" s="42">
        <v>8.2230000000000008</v>
      </c>
      <c r="BQ135" s="42">
        <v>17.221499999999999</v>
      </c>
      <c r="BR135" s="42">
        <v>12.3384</v>
      </c>
      <c r="BS135" s="42">
        <v>12.8393</v>
      </c>
      <c r="BT135" s="42">
        <v>15.3292</v>
      </c>
      <c r="BV135" s="9">
        <v>41852</v>
      </c>
      <c r="BW135" s="42">
        <v>6.7972815673788087</v>
      </c>
      <c r="BX135" s="42">
        <v>33.887830427686616</v>
      </c>
      <c r="BY135" s="42">
        <v>14.036551611852815</v>
      </c>
      <c r="BZ135" s="42">
        <v>266990</v>
      </c>
      <c r="CA135" s="42">
        <v>392128</v>
      </c>
      <c r="CB135" s="42">
        <v>1120660</v>
      </c>
      <c r="CD135" s="9">
        <v>41852</v>
      </c>
      <c r="CE135" s="42">
        <v>65627780</v>
      </c>
      <c r="CF135" s="42">
        <v>10.445320228215383</v>
      </c>
      <c r="CH135" s="9">
        <v>41852</v>
      </c>
      <c r="CI135" s="42">
        <v>120.3</v>
      </c>
      <c r="CJ135" s="42">
        <v>253</v>
      </c>
      <c r="CK135" s="42">
        <v>120.3</v>
      </c>
      <c r="CL135" s="42">
        <v>7.0284697508896725</v>
      </c>
      <c r="CM135" s="93">
        <f t="shared" si="46"/>
        <v>545534.33083956782</v>
      </c>
      <c r="CN135" s="4">
        <f t="shared" si="51"/>
        <v>3.1924687751571978</v>
      </c>
      <c r="CP135" s="9">
        <v>41852</v>
      </c>
      <c r="CQ135" s="42">
        <v>18.384744765985797</v>
      </c>
      <c r="CR135" s="42">
        <v>575750</v>
      </c>
      <c r="CS135" s="9">
        <v>41852</v>
      </c>
      <c r="CT135" s="42">
        <v>-4.191286671605023</v>
      </c>
      <c r="CU135" s="42">
        <v>55616</v>
      </c>
      <c r="CW135" s="14">
        <v>41852</v>
      </c>
      <c r="CX135" s="15">
        <v>156670</v>
      </c>
      <c r="CY135" s="15">
        <v>642760</v>
      </c>
      <c r="CZ135" s="89">
        <f t="shared" si="59"/>
        <v>360240</v>
      </c>
      <c r="DA135" s="91">
        <f t="shared" si="57"/>
        <v>225.06767731456415</v>
      </c>
      <c r="DB135" s="39">
        <v>41852</v>
      </c>
      <c r="DC135" s="40">
        <v>1531680</v>
      </c>
      <c r="DD135" s="40">
        <v>352610</v>
      </c>
      <c r="DE135" s="2"/>
      <c r="DF135" s="39">
        <v>41852</v>
      </c>
      <c r="DG135" s="40">
        <v>120.3</v>
      </c>
      <c r="DH135" s="40">
        <v>253</v>
      </c>
      <c r="DI135" s="40">
        <v>120.3</v>
      </c>
      <c r="DJ135" s="40">
        <v>7.0284697508896725</v>
      </c>
      <c r="DK135" s="2"/>
      <c r="DL135" s="99">
        <f t="shared" si="47"/>
        <v>1179070</v>
      </c>
      <c r="DM135" s="100">
        <f t="shared" si="48"/>
        <v>9801.0806317539482</v>
      </c>
      <c r="DN135" s="101">
        <f t="shared" si="52"/>
        <v>32.63327221391048</v>
      </c>
      <c r="DO135" s="101">
        <f t="shared" si="52"/>
        <v>23.923356582240562</v>
      </c>
      <c r="DQ135" s="9">
        <v>41852</v>
      </c>
      <c r="DR135" s="42">
        <v>1.8502677894459041</v>
      </c>
      <c r="DS135" s="42">
        <v>1.2066080695338579</v>
      </c>
      <c r="DT135" s="42">
        <v>-0.55239642567018687</v>
      </c>
      <c r="DU135" s="42">
        <v>7.4980142970611592</v>
      </c>
      <c r="DV135" s="42">
        <v>26825.300609999998</v>
      </c>
      <c r="DW135" s="42">
        <v>37472.782204000003</v>
      </c>
      <c r="DX135" s="42">
        <v>-10647.481594000001</v>
      </c>
      <c r="DY135" s="42">
        <v>5329.1581029999998</v>
      </c>
      <c r="DZ135" s="42">
        <v>21496.142507</v>
      </c>
      <c r="EA135" s="42">
        <v>12814.767588999999</v>
      </c>
      <c r="EB135" s="42">
        <v>24658.014615</v>
      </c>
      <c r="EC135" s="42">
        <v>12242</v>
      </c>
      <c r="ED135" s="42">
        <v>6767</v>
      </c>
      <c r="EE135" s="42">
        <v>5475</v>
      </c>
      <c r="EF135" s="42"/>
      <c r="EG135" s="42"/>
    </row>
    <row r="136" spans="1:137" x14ac:dyDescent="0.3">
      <c r="A136" s="9">
        <v>41883</v>
      </c>
      <c r="B136" s="82">
        <f t="shared" si="29"/>
        <v>-4.3879907621247085</v>
      </c>
      <c r="C136" s="82">
        <f t="shared" si="30"/>
        <v>4.7926267281106014</v>
      </c>
      <c r="D136" s="82">
        <f t="shared" si="31"/>
        <v>10.875331564986748</v>
      </c>
      <c r="E136" s="5">
        <f t="shared" si="32"/>
        <v>4.2573320719016081</v>
      </c>
      <c r="F136" s="5">
        <f t="shared" si="33"/>
        <v>1.4053641006787128</v>
      </c>
      <c r="G136" s="5">
        <f t="shared" si="34"/>
        <v>40.284281603989399</v>
      </c>
      <c r="H136" s="5">
        <f t="shared" si="35"/>
        <v>17.96969372476747</v>
      </c>
      <c r="I136" s="4">
        <f t="shared" si="49"/>
        <v>9.3612639366745096</v>
      </c>
      <c r="J136" s="4">
        <f t="shared" si="36"/>
        <v>12.254360493957813</v>
      </c>
      <c r="K136" s="4">
        <f t="shared" si="37"/>
        <v>8.8839543004373329</v>
      </c>
      <c r="L136" s="4">
        <f t="shared" si="56"/>
        <v>-51.392081736909326</v>
      </c>
      <c r="M136" s="4">
        <f t="shared" si="50"/>
        <v>41.554289760598138</v>
      </c>
      <c r="N136" s="4">
        <f t="shared" si="38"/>
        <v>2.6789631666005889</v>
      </c>
      <c r="O136" s="4">
        <f t="shared" si="39"/>
        <v>26.514799753367456</v>
      </c>
      <c r="P136" s="4">
        <f t="shared" si="54"/>
        <v>5.288852725793328</v>
      </c>
      <c r="Q136" s="4">
        <f t="shared" si="55"/>
        <v>-9.0989399293286208</v>
      </c>
      <c r="T136" s="81">
        <f t="shared" si="40"/>
        <v>-4.3879907621247085</v>
      </c>
      <c r="U136" s="81">
        <f t="shared" si="41"/>
        <v>4.7926267281106014</v>
      </c>
      <c r="V136" s="81">
        <f t="shared" si="42"/>
        <v>10.875331564986748</v>
      </c>
      <c r="W136" s="81">
        <f t="shared" si="43"/>
        <v>3.959412152100922</v>
      </c>
      <c r="Y136" s="108">
        <f t="shared" si="44"/>
        <v>12940</v>
      </c>
      <c r="Z136" s="108">
        <f t="shared" si="45"/>
        <v>6174</v>
      </c>
      <c r="AF136" s="9">
        <v>41883</v>
      </c>
      <c r="AG136" s="42">
        <v>110.2</v>
      </c>
      <c r="AH136" s="10">
        <v>171.8</v>
      </c>
      <c r="AI136" s="10"/>
      <c r="AJ136" s="10">
        <v>171.8</v>
      </c>
      <c r="AK136" s="10">
        <v>110.2</v>
      </c>
      <c r="AL136" s="10">
        <v>4.2573320719016081</v>
      </c>
      <c r="AO136" s="9">
        <v>41883</v>
      </c>
      <c r="AP136" s="10">
        <v>-4.3879907621247085</v>
      </c>
      <c r="AQ136" s="10">
        <v>4.7926267281106014</v>
      </c>
      <c r="AR136" s="10">
        <v>10.875331564986748</v>
      </c>
      <c r="AS136" s="10">
        <v>82.8</v>
      </c>
      <c r="AT136" s="10">
        <v>113.7</v>
      </c>
      <c r="AU136" s="10">
        <v>125.4</v>
      </c>
      <c r="AV136" s="42">
        <v>82.8</v>
      </c>
      <c r="AW136" s="42">
        <v>113.7</v>
      </c>
      <c r="AX136" s="42">
        <v>125.4</v>
      </c>
      <c r="AY136" s="10">
        <v>115.3</v>
      </c>
      <c r="AZ136" s="10">
        <v>181.9</v>
      </c>
      <c r="BA136" s="10">
        <v>175.6</v>
      </c>
      <c r="BB136" s="10"/>
      <c r="BC136" s="10">
        <v>115.3</v>
      </c>
      <c r="BD136" s="10"/>
      <c r="BE136" s="10">
        <v>181.9</v>
      </c>
      <c r="BF136" s="10"/>
      <c r="BG136" s="10">
        <v>175.6</v>
      </c>
      <c r="BJ136" s="9">
        <v>41883</v>
      </c>
      <c r="BK136" s="42">
        <v>100</v>
      </c>
      <c r="BL136" s="42">
        <v>14.3725</v>
      </c>
      <c r="BM136" s="42">
        <v>77.633200000000002</v>
      </c>
      <c r="BN136" s="42">
        <v>7.9943</v>
      </c>
      <c r="BO136" s="42">
        <v>34.0486</v>
      </c>
      <c r="BP136" s="42">
        <v>8.2230000000000008</v>
      </c>
      <c r="BQ136" s="42">
        <v>17.221499999999999</v>
      </c>
      <c r="BR136" s="42">
        <v>12.3384</v>
      </c>
      <c r="BS136" s="42">
        <v>12.8393</v>
      </c>
      <c r="BT136" s="42">
        <v>15.3292</v>
      </c>
      <c r="BV136" s="9">
        <v>41883</v>
      </c>
      <c r="BW136" s="42">
        <v>1.4053641006787128</v>
      </c>
      <c r="BX136" s="42">
        <v>40.284281603989399</v>
      </c>
      <c r="BY136" s="42">
        <v>17.96969372476747</v>
      </c>
      <c r="BZ136" s="42">
        <v>281336</v>
      </c>
      <c r="CA136" s="42">
        <v>456854</v>
      </c>
      <c r="CB136" s="42">
        <v>1255903</v>
      </c>
      <c r="CD136" s="9">
        <v>41883</v>
      </c>
      <c r="CE136" s="42">
        <v>65961990</v>
      </c>
      <c r="CF136" s="42">
        <v>9.3612639366745096</v>
      </c>
      <c r="CH136" s="9">
        <v>41883</v>
      </c>
      <c r="CI136" s="42">
        <v>120.1</v>
      </c>
      <c r="CJ136" s="42">
        <v>253</v>
      </c>
      <c r="CK136" s="42">
        <v>120.1</v>
      </c>
      <c r="CL136" s="42">
        <v>5.6288478452066766</v>
      </c>
      <c r="CM136" s="93">
        <f t="shared" si="46"/>
        <v>549225.56203164032</v>
      </c>
      <c r="CN136" s="4">
        <f t="shared" si="51"/>
        <v>3.5335196469599595</v>
      </c>
      <c r="CP136" s="9">
        <v>41883</v>
      </c>
      <c r="CQ136" s="42">
        <v>12.254360493957813</v>
      </c>
      <c r="CR136" s="42">
        <v>509142</v>
      </c>
      <c r="CS136" s="9">
        <v>41883</v>
      </c>
      <c r="CT136" s="42">
        <v>8.8839543004373329</v>
      </c>
      <c r="CU136" s="42">
        <v>64235</v>
      </c>
      <c r="CW136" s="14">
        <v>41883</v>
      </c>
      <c r="CX136" s="15">
        <v>303010</v>
      </c>
      <c r="CY136" s="15">
        <v>661790</v>
      </c>
      <c r="CZ136" s="89">
        <f t="shared" si="59"/>
        <v>19030</v>
      </c>
      <c r="DA136" s="91">
        <f t="shared" si="57"/>
        <v>-51.392081736909326</v>
      </c>
      <c r="DB136" s="39">
        <v>41883</v>
      </c>
      <c r="DC136" s="40">
        <v>1677300</v>
      </c>
      <c r="DD136" s="40">
        <v>317940</v>
      </c>
      <c r="DE136" s="2"/>
      <c r="DF136" s="39">
        <v>41883</v>
      </c>
      <c r="DG136" s="40">
        <v>120.1</v>
      </c>
      <c r="DH136" s="40">
        <v>253</v>
      </c>
      <c r="DI136" s="40">
        <v>120.1</v>
      </c>
      <c r="DJ136" s="40">
        <v>5.6288478452066766</v>
      </c>
      <c r="DK136" s="2"/>
      <c r="DL136" s="99">
        <f t="shared" si="47"/>
        <v>1359360</v>
      </c>
      <c r="DM136" s="100">
        <f t="shared" si="48"/>
        <v>11318.567860116571</v>
      </c>
      <c r="DN136" s="101">
        <f t="shared" si="52"/>
        <v>41.554289760598138</v>
      </c>
      <c r="DO136" s="101">
        <f t="shared" si="52"/>
        <v>34.011013703413909</v>
      </c>
      <c r="DQ136" s="9">
        <v>41883</v>
      </c>
      <c r="DR136" s="42">
        <v>2.6789631666005889</v>
      </c>
      <c r="DS136" s="42">
        <v>26.514799753367456</v>
      </c>
      <c r="DT136" s="42">
        <v>5.288852725793328</v>
      </c>
      <c r="DU136" s="42">
        <v>-9.0989399293286208</v>
      </c>
      <c r="DV136" s="42">
        <v>28889.652138000001</v>
      </c>
      <c r="DW136" s="42">
        <v>43341.748368</v>
      </c>
      <c r="DX136" s="42">
        <v>-14452.096229999999</v>
      </c>
      <c r="DY136" s="42">
        <v>6167.2807819999998</v>
      </c>
      <c r="DZ136" s="42">
        <v>22722.371356</v>
      </c>
      <c r="EA136" s="42">
        <v>14573.173567</v>
      </c>
      <c r="EB136" s="42">
        <v>28768.574800999999</v>
      </c>
      <c r="EC136" s="42">
        <v>12940</v>
      </c>
      <c r="ED136" s="42">
        <v>6174</v>
      </c>
      <c r="EE136" s="42">
        <v>6766</v>
      </c>
      <c r="EF136" s="42"/>
      <c r="EG136" s="42"/>
    </row>
    <row r="137" spans="1:137" x14ac:dyDescent="0.3">
      <c r="A137" s="9">
        <v>41913</v>
      </c>
      <c r="B137" s="82">
        <f t="shared" ref="B137:B199" si="60">IF(AP137="","",AP137)</f>
        <v>0.56433408577878108</v>
      </c>
      <c r="C137" s="82">
        <f t="shared" ref="C137:C199" si="61">IF(AQ137="","",AQ137)</f>
        <v>-1.8416206261510131</v>
      </c>
      <c r="D137" s="82">
        <f t="shared" ref="D137:D199" si="62">IF(AR137="","",AR137)</f>
        <v>19.46740128558309</v>
      </c>
      <c r="E137" s="5">
        <f t="shared" ref="E137:E168" si="63">IF(AL137="","",AL137)</f>
        <v>0.28382213812677121</v>
      </c>
      <c r="F137" s="5">
        <f t="shared" ref="F137:F201" si="64">IF(BW137="","",BW137)</f>
        <v>-5.427573926333058</v>
      </c>
      <c r="G137" s="5">
        <f t="shared" ref="G137:G200" si="65">IF(BX137="","",BX137)</f>
        <v>16.369787448964331</v>
      </c>
      <c r="H137" s="5">
        <f t="shared" ref="H137:H200" si="66">IF(BY137="","",BY137)</f>
        <v>-6.3225846960439203</v>
      </c>
      <c r="I137" s="4">
        <f t="shared" si="49"/>
        <v>11.567723208209401</v>
      </c>
      <c r="J137" s="4">
        <f t="shared" ref="J137:J201" si="67">IF(CQ137="","",CQ137)</f>
        <v>11.754487163410495</v>
      </c>
      <c r="K137" s="4">
        <f t="shared" ref="K137:K202" si="68">IF(CT137="","",CT137)</f>
        <v>-1.6504051595832645</v>
      </c>
      <c r="L137" s="4">
        <f t="shared" ref="L137:L199" si="69">IF(DA137="","",DA137)</f>
        <v>-79.900990099009903</v>
      </c>
      <c r="M137" s="4">
        <f t="shared" si="50"/>
        <v>-4.1683339082442261</v>
      </c>
      <c r="N137" s="4">
        <f t="shared" ref="N137:N201" si="70">IF(DR137="","",DR137)</f>
        <v>-5.6965092477646104</v>
      </c>
      <c r="O137" s="4">
        <f t="shared" ref="O137:O201" si="71">IF(DS137="","",DS137)</f>
        <v>3.6605073914796789</v>
      </c>
      <c r="P137" s="4">
        <f t="shared" ref="P137:P199" si="72">IF(DT137="","",DT137)</f>
        <v>-3.3192708747910533</v>
      </c>
      <c r="Q137" s="4">
        <f t="shared" ref="Q137:Q199" si="73">IF(DU137="","",DU137)</f>
        <v>-14.675473865594485</v>
      </c>
      <c r="T137" s="81">
        <f t="shared" ref="T137:T199" si="74">B137</f>
        <v>0.56433408577878108</v>
      </c>
      <c r="U137" s="81">
        <f t="shared" ref="U137:U199" si="75">C137</f>
        <v>-1.8416206261510131</v>
      </c>
      <c r="V137" s="81">
        <f t="shared" ref="V137:V199" si="76">D137</f>
        <v>19.46740128558309</v>
      </c>
      <c r="W137" s="81">
        <f t="shared" ref="W137:W200" si="77">SUMPRODUCT($T$6:$V$6,T137:V137)/100</f>
        <v>0.20768235351085593</v>
      </c>
      <c r="Y137" s="108">
        <f t="shared" ref="Y137:Y200" si="78">EC137</f>
        <v>12146</v>
      </c>
      <c r="Z137" s="108">
        <f t="shared" ref="Z137:Z200" si="79">ED137</f>
        <v>5942</v>
      </c>
      <c r="AF137" s="9">
        <v>41913</v>
      </c>
      <c r="AG137" s="42">
        <v>106</v>
      </c>
      <c r="AH137" s="10">
        <v>165.1</v>
      </c>
      <c r="AI137" s="10"/>
      <c r="AJ137" s="10">
        <v>165.1</v>
      </c>
      <c r="AK137" s="10">
        <v>106</v>
      </c>
      <c r="AL137" s="10">
        <v>0.28382213812677121</v>
      </c>
      <c r="AO137" s="9">
        <v>41913</v>
      </c>
      <c r="AP137" s="10">
        <v>0.56433408577878108</v>
      </c>
      <c r="AQ137" s="10">
        <v>-1.8416206261510131</v>
      </c>
      <c r="AR137" s="10">
        <v>19.46740128558309</v>
      </c>
      <c r="AS137" s="10">
        <v>89.1</v>
      </c>
      <c r="AT137" s="10">
        <v>106.6</v>
      </c>
      <c r="AU137" s="10">
        <v>130.1</v>
      </c>
      <c r="AV137" s="42">
        <v>89.1</v>
      </c>
      <c r="AW137" s="42">
        <v>106.6</v>
      </c>
      <c r="AX137" s="42">
        <v>130.1</v>
      </c>
      <c r="AY137" s="10">
        <v>124.2</v>
      </c>
      <c r="AZ137" s="10">
        <v>170</v>
      </c>
      <c r="BA137" s="10">
        <v>184.9</v>
      </c>
      <c r="BB137" s="10"/>
      <c r="BC137" s="10">
        <v>124.2</v>
      </c>
      <c r="BD137" s="10"/>
      <c r="BE137" s="10">
        <v>170</v>
      </c>
      <c r="BF137" s="10"/>
      <c r="BG137" s="10">
        <v>184.9</v>
      </c>
      <c r="BJ137" s="9">
        <v>41913</v>
      </c>
      <c r="BK137" s="42">
        <v>100</v>
      </c>
      <c r="BL137" s="42">
        <v>14.3725</v>
      </c>
      <c r="BM137" s="42">
        <v>77.633200000000002</v>
      </c>
      <c r="BN137" s="42">
        <v>7.9943</v>
      </c>
      <c r="BO137" s="42">
        <v>34.0486</v>
      </c>
      <c r="BP137" s="42">
        <v>8.2230000000000008</v>
      </c>
      <c r="BQ137" s="42">
        <v>17.221499999999999</v>
      </c>
      <c r="BR137" s="42">
        <v>12.3384</v>
      </c>
      <c r="BS137" s="42">
        <v>12.8393</v>
      </c>
      <c r="BT137" s="42">
        <v>15.3292</v>
      </c>
      <c r="BV137" s="9">
        <v>41913</v>
      </c>
      <c r="BW137" s="42">
        <v>-5.427573926333058</v>
      </c>
      <c r="BX137" s="42">
        <v>16.369787448964331</v>
      </c>
      <c r="BY137" s="42">
        <v>-6.3225846960439203</v>
      </c>
      <c r="BZ137" s="42">
        <v>269800</v>
      </c>
      <c r="CA137" s="42">
        <v>412425</v>
      </c>
      <c r="CB137" s="42">
        <v>1193558</v>
      </c>
      <c r="CD137" s="9">
        <v>41913</v>
      </c>
      <c r="CE137" s="42">
        <v>67296680</v>
      </c>
      <c r="CF137" s="42">
        <v>11.567723208209401</v>
      </c>
      <c r="CH137" s="9">
        <v>41913</v>
      </c>
      <c r="CI137" s="42">
        <v>120.1</v>
      </c>
      <c r="CJ137" s="42">
        <v>253</v>
      </c>
      <c r="CK137" s="42">
        <v>120.1</v>
      </c>
      <c r="CL137" s="42">
        <v>4.6167247386759556</v>
      </c>
      <c r="CM137" s="93">
        <f t="shared" ref="CM137:CM201" si="80">CE137/CK137</f>
        <v>560338.71773522068</v>
      </c>
      <c r="CN137" s="4">
        <f t="shared" si="51"/>
        <v>6.6442516594707568</v>
      </c>
      <c r="CP137" s="9">
        <v>41913</v>
      </c>
      <c r="CQ137" s="42">
        <v>11.754487163410495</v>
      </c>
      <c r="CR137" s="42">
        <v>668398</v>
      </c>
      <c r="CS137" s="9">
        <v>41913</v>
      </c>
      <c r="CT137" s="42">
        <v>-1.6504051595832645</v>
      </c>
      <c r="CU137" s="42">
        <v>59472</v>
      </c>
      <c r="CW137" s="14">
        <v>41913</v>
      </c>
      <c r="CX137" s="15">
        <v>147580</v>
      </c>
      <c r="CY137" s="15">
        <v>676000</v>
      </c>
      <c r="CZ137" s="89">
        <f t="shared" si="59"/>
        <v>14210</v>
      </c>
      <c r="DA137" s="91">
        <f t="shared" si="57"/>
        <v>-79.900990099009903</v>
      </c>
      <c r="DB137" s="39">
        <v>41913</v>
      </c>
      <c r="DC137" s="40">
        <v>897580</v>
      </c>
      <c r="DD137" s="40">
        <v>203040</v>
      </c>
      <c r="DE137" s="2"/>
      <c r="DF137" s="39">
        <v>41913</v>
      </c>
      <c r="DG137" s="40">
        <v>120.1</v>
      </c>
      <c r="DH137" s="40">
        <v>253</v>
      </c>
      <c r="DI137" s="40">
        <v>120.1</v>
      </c>
      <c r="DJ137" s="40">
        <v>4.6167247386759556</v>
      </c>
      <c r="DK137" s="2"/>
      <c r="DL137" s="99">
        <f t="shared" ref="DL137:DL200" si="81">DC137-DD137</f>
        <v>694540</v>
      </c>
      <c r="DM137" s="100">
        <f t="shared" ref="DM137:DM200" si="82">DL137/DI137</f>
        <v>5783.0141548709407</v>
      </c>
      <c r="DN137" s="101">
        <f t="shared" si="52"/>
        <v>-4.1683339082442261</v>
      </c>
      <c r="DO137" s="101">
        <f t="shared" si="52"/>
        <v>-8.3973749597538454</v>
      </c>
      <c r="DQ137" s="9">
        <v>41913</v>
      </c>
      <c r="DR137" s="42">
        <v>-5.6965092477646104</v>
      </c>
      <c r="DS137" s="42">
        <v>3.6605073914796789</v>
      </c>
      <c r="DT137" s="42">
        <v>-3.3192708747910533</v>
      </c>
      <c r="DU137" s="42">
        <v>-14.675473865594485</v>
      </c>
      <c r="DV137" s="42">
        <v>25914.721576</v>
      </c>
      <c r="DW137" s="42">
        <v>39468.755454999999</v>
      </c>
      <c r="DX137" s="42">
        <v>-13554.033879000001</v>
      </c>
      <c r="DY137" s="42">
        <v>5729.964618</v>
      </c>
      <c r="DZ137" s="42">
        <v>20184.756958000002</v>
      </c>
      <c r="EA137" s="42">
        <v>12517.244726000001</v>
      </c>
      <c r="EB137" s="42">
        <v>26951.510729000001</v>
      </c>
      <c r="EC137" s="42">
        <v>12146</v>
      </c>
      <c r="ED137" s="42">
        <v>5942</v>
      </c>
      <c r="EE137" s="42">
        <v>6204</v>
      </c>
      <c r="EF137" s="42"/>
      <c r="EG137" s="42"/>
    </row>
    <row r="138" spans="1:137" x14ac:dyDescent="0.3">
      <c r="A138" s="9">
        <v>41944</v>
      </c>
      <c r="B138" s="82">
        <f t="shared" si="60"/>
        <v>-0.4287245444801624</v>
      </c>
      <c r="C138" s="82">
        <f t="shared" si="61"/>
        <v>7.8564500484966144</v>
      </c>
      <c r="D138" s="82">
        <f t="shared" si="62"/>
        <v>14.891611687087664</v>
      </c>
      <c r="E138" s="5">
        <f t="shared" si="63"/>
        <v>7.3601570166830221</v>
      </c>
      <c r="F138" s="5">
        <f t="shared" si="64"/>
        <v>8.9937237050831094</v>
      </c>
      <c r="G138" s="5">
        <f t="shared" si="65"/>
        <v>31.938146690154728</v>
      </c>
      <c r="H138" s="5">
        <f t="shared" si="66"/>
        <v>0.43779729479623208</v>
      </c>
      <c r="I138" s="4">
        <f t="shared" si="49"/>
        <v>10.854409336002913</v>
      </c>
      <c r="J138" s="4">
        <f t="shared" si="67"/>
        <v>4.3020861861530433</v>
      </c>
      <c r="K138" s="4">
        <f t="shared" si="68"/>
        <v>10.3126879134095</v>
      </c>
      <c r="L138" s="4">
        <f t="shared" si="69"/>
        <v>86.72584224329232</v>
      </c>
      <c r="M138" s="4">
        <f t="shared" si="50"/>
        <v>29.477289176831967</v>
      </c>
      <c r="N138" s="4">
        <f t="shared" si="70"/>
        <v>9.5084187783594487</v>
      </c>
      <c r="O138" s="4">
        <f t="shared" si="71"/>
        <v>26.499271047754529</v>
      </c>
      <c r="P138" s="4">
        <f t="shared" si="72"/>
        <v>1.2665421774782821</v>
      </c>
      <c r="Q138" s="4">
        <f t="shared" si="73"/>
        <v>0.62121955206800727</v>
      </c>
      <c r="T138" s="81">
        <f t="shared" si="74"/>
        <v>-0.4287245444801624</v>
      </c>
      <c r="U138" s="81">
        <f t="shared" si="75"/>
        <v>7.8564500484966144</v>
      </c>
      <c r="V138" s="81">
        <f t="shared" si="76"/>
        <v>14.891611687087664</v>
      </c>
      <c r="W138" s="81">
        <f t="shared" si="77"/>
        <v>7.228075256994912</v>
      </c>
      <c r="Y138" s="108">
        <f t="shared" si="78"/>
        <v>12473</v>
      </c>
      <c r="Z138" s="108">
        <f t="shared" si="79"/>
        <v>6155</v>
      </c>
      <c r="AF138" s="9">
        <v>41944</v>
      </c>
      <c r="AG138" s="42">
        <v>109.4</v>
      </c>
      <c r="AH138" s="10">
        <v>172.1</v>
      </c>
      <c r="AI138" s="10"/>
      <c r="AJ138" s="10">
        <v>172.1</v>
      </c>
      <c r="AK138" s="10">
        <v>109.4</v>
      </c>
      <c r="AL138" s="10">
        <v>7.3601570166830221</v>
      </c>
      <c r="AO138" s="9">
        <v>41944</v>
      </c>
      <c r="AP138" s="10">
        <v>-0.4287245444801624</v>
      </c>
      <c r="AQ138" s="10">
        <v>7.8564500484966144</v>
      </c>
      <c r="AR138" s="10">
        <v>14.891611687087664</v>
      </c>
      <c r="AS138" s="10">
        <v>92.9</v>
      </c>
      <c r="AT138" s="10">
        <v>111.2</v>
      </c>
      <c r="AU138" s="10">
        <v>121.9</v>
      </c>
      <c r="AV138" s="42">
        <v>92.9</v>
      </c>
      <c r="AW138" s="42">
        <v>111.2</v>
      </c>
      <c r="AX138" s="42">
        <v>121.9</v>
      </c>
      <c r="AY138" s="10">
        <v>128.6</v>
      </c>
      <c r="AZ138" s="10">
        <v>179.9</v>
      </c>
      <c r="BA138" s="10">
        <v>174.3</v>
      </c>
      <c r="BB138" s="10"/>
      <c r="BC138" s="10">
        <v>128.6</v>
      </c>
      <c r="BD138" s="10"/>
      <c r="BE138" s="10">
        <v>179.9</v>
      </c>
      <c r="BF138" s="10"/>
      <c r="BG138" s="10">
        <v>174.3</v>
      </c>
      <c r="BJ138" s="9">
        <v>41944</v>
      </c>
      <c r="BK138" s="42">
        <v>100</v>
      </c>
      <c r="BL138" s="42">
        <v>14.3725</v>
      </c>
      <c r="BM138" s="42">
        <v>77.633200000000002</v>
      </c>
      <c r="BN138" s="42">
        <v>7.9943</v>
      </c>
      <c r="BO138" s="42">
        <v>34.0486</v>
      </c>
      <c r="BP138" s="42">
        <v>8.2230000000000008</v>
      </c>
      <c r="BQ138" s="42">
        <v>17.221499999999999</v>
      </c>
      <c r="BR138" s="42">
        <v>12.3384</v>
      </c>
      <c r="BS138" s="42">
        <v>12.8393</v>
      </c>
      <c r="BT138" s="42">
        <v>15.3292</v>
      </c>
      <c r="BV138" s="9">
        <v>41944</v>
      </c>
      <c r="BW138" s="42">
        <v>8.9937237050831094</v>
      </c>
      <c r="BX138" s="42">
        <v>31.938146690154728</v>
      </c>
      <c r="BY138" s="42">
        <v>0.43779729479623208</v>
      </c>
      <c r="BZ138" s="42">
        <v>268651</v>
      </c>
      <c r="CA138" s="42">
        <v>414927</v>
      </c>
      <c r="CB138" s="42">
        <v>1052791</v>
      </c>
      <c r="CD138" s="9">
        <v>41944</v>
      </c>
      <c r="CE138" s="42">
        <v>67397940</v>
      </c>
      <c r="CF138" s="42">
        <v>10.854409336002913</v>
      </c>
      <c r="CH138" s="9">
        <v>41944</v>
      </c>
      <c r="CI138" s="42">
        <v>120.1</v>
      </c>
      <c r="CJ138" s="42">
        <v>253</v>
      </c>
      <c r="CK138" s="42">
        <v>120.1</v>
      </c>
      <c r="CL138" s="42">
        <v>3.2674118658641422</v>
      </c>
      <c r="CM138" s="93">
        <f t="shared" si="80"/>
        <v>561181.848459617</v>
      </c>
      <c r="CN138" s="4">
        <f t="shared" si="51"/>
        <v>7.3469425959794998</v>
      </c>
      <c r="CP138" s="9">
        <v>41944</v>
      </c>
      <c r="CQ138" s="42">
        <v>4.3020861861530433</v>
      </c>
      <c r="CR138" s="42">
        <v>765497</v>
      </c>
      <c r="CS138" s="9">
        <v>41944</v>
      </c>
      <c r="CT138" s="42">
        <v>10.3126879134095</v>
      </c>
      <c r="CU138" s="42">
        <v>55035</v>
      </c>
      <c r="CW138" s="14">
        <v>41944</v>
      </c>
      <c r="CX138" s="15">
        <v>167640</v>
      </c>
      <c r="CY138" s="15">
        <v>768560</v>
      </c>
      <c r="CZ138" s="89">
        <f t="shared" si="59"/>
        <v>92560</v>
      </c>
      <c r="DA138" s="91">
        <f t="shared" si="57"/>
        <v>86.72584224329232</v>
      </c>
      <c r="DB138" s="39">
        <v>41944</v>
      </c>
      <c r="DC138" s="40">
        <v>1000210</v>
      </c>
      <c r="DD138" s="40">
        <v>266760</v>
      </c>
      <c r="DE138" s="2"/>
      <c r="DF138" s="39">
        <v>41944</v>
      </c>
      <c r="DG138" s="40">
        <v>120.1</v>
      </c>
      <c r="DH138" s="40">
        <v>253</v>
      </c>
      <c r="DI138" s="40">
        <v>120.1</v>
      </c>
      <c r="DJ138" s="40">
        <v>3.2674118658641422</v>
      </c>
      <c r="DK138" s="2"/>
      <c r="DL138" s="99">
        <f t="shared" si="81"/>
        <v>733450</v>
      </c>
      <c r="DM138" s="100">
        <f t="shared" si="82"/>
        <v>6106.9941715237301</v>
      </c>
      <c r="DN138" s="101">
        <f t="shared" si="52"/>
        <v>29.477289176831967</v>
      </c>
      <c r="DO138" s="101">
        <f t="shared" si="52"/>
        <v>25.380588936432602</v>
      </c>
      <c r="DQ138" s="9">
        <v>41944</v>
      </c>
      <c r="DR138" s="42">
        <v>9.5084187783594487</v>
      </c>
      <c r="DS138" s="42">
        <v>26.499271047754529</v>
      </c>
      <c r="DT138" s="42">
        <v>1.2665421774782821</v>
      </c>
      <c r="DU138" s="42">
        <v>0.62121955206800727</v>
      </c>
      <c r="DV138" s="42">
        <v>26503.044384000001</v>
      </c>
      <c r="DW138" s="42">
        <v>42722.492630000001</v>
      </c>
      <c r="DX138" s="42">
        <v>-16219.448246</v>
      </c>
      <c r="DY138" s="42">
        <v>4687.8170980000004</v>
      </c>
      <c r="DZ138" s="42">
        <v>21815.227286000001</v>
      </c>
      <c r="EA138" s="42">
        <v>11699.815567</v>
      </c>
      <c r="EB138" s="42">
        <v>31022.677062999999</v>
      </c>
      <c r="EC138" s="42">
        <v>12473</v>
      </c>
      <c r="ED138" s="42">
        <v>6155</v>
      </c>
      <c r="EE138" s="42">
        <v>6318</v>
      </c>
      <c r="EF138" s="42"/>
      <c r="EG138" s="42"/>
    </row>
    <row r="139" spans="1:137" x14ac:dyDescent="0.3">
      <c r="A139" s="9">
        <v>41974</v>
      </c>
      <c r="B139" s="82">
        <f t="shared" si="60"/>
        <v>-5.0863723608445266</v>
      </c>
      <c r="C139" s="82">
        <f t="shared" si="61"/>
        <v>4.9194991055456176</v>
      </c>
      <c r="D139" s="82">
        <f t="shared" si="62"/>
        <v>10.211267605633811</v>
      </c>
      <c r="E139" s="5">
        <f t="shared" si="63"/>
        <v>3.9675383228133376</v>
      </c>
      <c r="F139" s="5">
        <f t="shared" si="64"/>
        <v>16.761367210268755</v>
      </c>
      <c r="G139" s="5">
        <f t="shared" si="65"/>
        <v>27.407644258408748</v>
      </c>
      <c r="H139" s="5">
        <f t="shared" si="66"/>
        <v>-2.4939056246747242</v>
      </c>
      <c r="I139" s="4">
        <f t="shared" si="49"/>
        <v>10.163083888130171</v>
      </c>
      <c r="J139" s="4">
        <f t="shared" si="67"/>
        <v>7.7366686912185161</v>
      </c>
      <c r="K139" s="4">
        <f t="shared" si="68"/>
        <v>10.183792019807637</v>
      </c>
      <c r="L139" s="4">
        <f t="shared" si="69"/>
        <v>-59.507494646680946</v>
      </c>
      <c r="M139" s="4">
        <f t="shared" si="50"/>
        <v>32.895870617087567</v>
      </c>
      <c r="N139" s="4">
        <f t="shared" si="70"/>
        <v>-0.83455913667434878</v>
      </c>
      <c r="O139" s="4">
        <f t="shared" si="71"/>
        <v>-3.4084703485246846</v>
      </c>
      <c r="P139" s="4">
        <f t="shared" si="72"/>
        <v>11.14305695858264</v>
      </c>
      <c r="Q139" s="4">
        <f t="shared" si="73"/>
        <v>7.6579925650557614</v>
      </c>
      <c r="T139" s="81">
        <f t="shared" si="74"/>
        <v>-5.0863723608445266</v>
      </c>
      <c r="U139" s="81">
        <f t="shared" si="75"/>
        <v>4.9194991055456176</v>
      </c>
      <c r="V139" s="81">
        <f t="shared" si="76"/>
        <v>10.211267605633811</v>
      </c>
      <c r="W139" s="81">
        <f t="shared" si="77"/>
        <v>3.9044450782412445</v>
      </c>
      <c r="Y139" s="108">
        <f t="shared" si="78"/>
        <v>14303</v>
      </c>
      <c r="Z139" s="108">
        <f t="shared" si="79"/>
        <v>7240</v>
      </c>
      <c r="AF139" s="9">
        <v>41974</v>
      </c>
      <c r="AG139" s="42">
        <v>115.3</v>
      </c>
      <c r="AH139" s="10">
        <v>185.9</v>
      </c>
      <c r="AI139" s="10"/>
      <c r="AJ139" s="10">
        <v>185.9</v>
      </c>
      <c r="AK139" s="10">
        <v>115.3</v>
      </c>
      <c r="AL139" s="10">
        <v>3.9675383228133376</v>
      </c>
      <c r="AO139" s="9">
        <v>41974</v>
      </c>
      <c r="AP139" s="10">
        <v>-5.0863723608445266</v>
      </c>
      <c r="AQ139" s="10">
        <v>4.9194991055456176</v>
      </c>
      <c r="AR139" s="10">
        <v>10.211267605633811</v>
      </c>
      <c r="AS139" s="10">
        <v>98.9</v>
      </c>
      <c r="AT139" s="10">
        <v>117.3</v>
      </c>
      <c r="AU139" s="10">
        <v>125.2</v>
      </c>
      <c r="AV139" s="42">
        <v>98.9</v>
      </c>
      <c r="AW139" s="42">
        <v>117.3</v>
      </c>
      <c r="AX139" s="42">
        <v>125.2</v>
      </c>
      <c r="AY139" s="10">
        <v>133.6</v>
      </c>
      <c r="AZ139" s="10">
        <v>196.8</v>
      </c>
      <c r="BA139" s="10">
        <v>177.6</v>
      </c>
      <c r="BB139" s="10"/>
      <c r="BC139" s="10">
        <v>133.6</v>
      </c>
      <c r="BD139" s="10"/>
      <c r="BE139" s="10">
        <v>196.8</v>
      </c>
      <c r="BF139" s="10"/>
      <c r="BG139" s="10">
        <v>177.6</v>
      </c>
      <c r="BJ139" s="9">
        <v>41974</v>
      </c>
      <c r="BK139" s="42">
        <v>100</v>
      </c>
      <c r="BL139" s="42">
        <v>14.3725</v>
      </c>
      <c r="BM139" s="42">
        <v>77.633200000000002</v>
      </c>
      <c r="BN139" s="42">
        <v>7.9943</v>
      </c>
      <c r="BO139" s="42">
        <v>34.0486</v>
      </c>
      <c r="BP139" s="42">
        <v>8.2230000000000008</v>
      </c>
      <c r="BQ139" s="42">
        <v>17.221499999999999</v>
      </c>
      <c r="BR139" s="42">
        <v>12.3384</v>
      </c>
      <c r="BS139" s="42">
        <v>12.8393</v>
      </c>
      <c r="BT139" s="42">
        <v>15.3292</v>
      </c>
      <c r="BV139" s="9">
        <v>41974</v>
      </c>
      <c r="BW139" s="42">
        <v>16.761367210268755</v>
      </c>
      <c r="BX139" s="42">
        <v>27.407644258408748</v>
      </c>
      <c r="BY139" s="42">
        <v>-2.4939056246747242</v>
      </c>
      <c r="BZ139" s="42">
        <v>278442</v>
      </c>
      <c r="CA139" s="42">
        <v>394477</v>
      </c>
      <c r="CB139" s="42">
        <v>972361</v>
      </c>
      <c r="CD139" s="9">
        <v>41974</v>
      </c>
      <c r="CE139" s="42">
        <v>68064680</v>
      </c>
      <c r="CF139" s="42">
        <v>10.163083888130171</v>
      </c>
      <c r="CH139" s="9">
        <v>41974</v>
      </c>
      <c r="CI139" s="42">
        <v>119.4</v>
      </c>
      <c r="CJ139" s="42">
        <v>253</v>
      </c>
      <c r="CK139" s="42">
        <v>119.4</v>
      </c>
      <c r="CL139" s="42">
        <v>4.2794759825327562</v>
      </c>
      <c r="CM139" s="93">
        <f t="shared" si="80"/>
        <v>570055.94639865996</v>
      </c>
      <c r="CN139" s="4">
        <f t="shared" si="51"/>
        <v>5.6421533098065746</v>
      </c>
      <c r="CP139" s="9">
        <v>41974</v>
      </c>
      <c r="CQ139" s="42">
        <v>7.7366686912185161</v>
      </c>
      <c r="CR139" s="42">
        <v>885144</v>
      </c>
      <c r="CS139" s="9">
        <v>41974</v>
      </c>
      <c r="CT139" s="42">
        <v>10.183792019807637</v>
      </c>
      <c r="CU139" s="42">
        <v>57852</v>
      </c>
      <c r="CW139" s="14">
        <v>41974</v>
      </c>
      <c r="CX139" s="15">
        <v>107000</v>
      </c>
      <c r="CY139" s="15">
        <v>787470</v>
      </c>
      <c r="CZ139" s="89">
        <f t="shared" si="59"/>
        <v>18910</v>
      </c>
      <c r="DA139" s="91">
        <f t="shared" si="57"/>
        <v>-59.507494646680946</v>
      </c>
      <c r="DB139" s="39">
        <v>41974</v>
      </c>
      <c r="DC139" s="40">
        <v>1428200</v>
      </c>
      <c r="DD139" s="40">
        <v>425700</v>
      </c>
      <c r="DE139" s="2"/>
      <c r="DF139" s="39">
        <v>41974</v>
      </c>
      <c r="DG139" s="40">
        <v>119.4</v>
      </c>
      <c r="DH139" s="40">
        <v>253</v>
      </c>
      <c r="DI139" s="40">
        <v>119.4</v>
      </c>
      <c r="DJ139" s="40">
        <v>4.2794759825327562</v>
      </c>
      <c r="DK139" s="2"/>
      <c r="DL139" s="99">
        <f t="shared" si="81"/>
        <v>1002500</v>
      </c>
      <c r="DM139" s="100">
        <f t="shared" si="82"/>
        <v>8396.1474036850923</v>
      </c>
      <c r="DN139" s="101">
        <f t="shared" si="52"/>
        <v>32.895870617087567</v>
      </c>
      <c r="DO139" s="101">
        <f t="shared" si="52"/>
        <v>27.442019980372923</v>
      </c>
      <c r="DQ139" s="9">
        <v>41974</v>
      </c>
      <c r="DR139" s="42">
        <v>-0.83455913667434878</v>
      </c>
      <c r="DS139" s="42">
        <v>-3.4084703485246846</v>
      </c>
      <c r="DT139" s="42">
        <v>11.14305695858264</v>
      </c>
      <c r="DU139" s="42">
        <v>7.6579925650557614</v>
      </c>
      <c r="DV139" s="42">
        <v>26172.793394</v>
      </c>
      <c r="DW139" s="42">
        <v>35333.272018000003</v>
      </c>
      <c r="DX139" s="42">
        <v>-9160.4786239999994</v>
      </c>
      <c r="DY139" s="42">
        <v>4522.5682340000003</v>
      </c>
      <c r="DZ139" s="42">
        <v>21650.225160000002</v>
      </c>
      <c r="EA139" s="42">
        <v>9963.4432379999998</v>
      </c>
      <c r="EB139" s="42">
        <v>25369.82878</v>
      </c>
      <c r="EC139" s="42">
        <v>14303</v>
      </c>
      <c r="ED139" s="42">
        <v>7240</v>
      </c>
      <c r="EE139" s="42">
        <v>7063</v>
      </c>
      <c r="EF139" s="42"/>
      <c r="EG139" s="42"/>
    </row>
    <row r="140" spans="1:137" x14ac:dyDescent="0.3">
      <c r="A140" s="9">
        <v>42005</v>
      </c>
      <c r="B140" s="82">
        <f t="shared" si="60"/>
        <v>-3.0131826741996259</v>
      </c>
      <c r="C140" s="82">
        <f t="shared" si="61"/>
        <v>1.943462897526504</v>
      </c>
      <c r="D140" s="82">
        <f t="shared" si="62"/>
        <v>8.5514834205933781</v>
      </c>
      <c r="E140" s="5">
        <f t="shared" si="63"/>
        <v>1.7809439002671414</v>
      </c>
      <c r="F140" s="5">
        <f t="shared" si="64"/>
        <v>4.4257439991516625</v>
      </c>
      <c r="G140" s="5">
        <f t="shared" si="65"/>
        <v>24.720572799293379</v>
      </c>
      <c r="H140" s="5">
        <f t="shared" si="66"/>
        <v>-4.1194109599767845</v>
      </c>
      <c r="I140" s="4">
        <f t="shared" si="49"/>
        <v>10.134995801857976</v>
      </c>
      <c r="J140" s="4">
        <f t="shared" si="67"/>
        <v>4.3637649679460955</v>
      </c>
      <c r="K140" s="4">
        <f t="shared" si="68"/>
        <v>6.7661762861289807</v>
      </c>
      <c r="L140" s="4">
        <f t="shared" si="69"/>
        <v>32.839253769486334</v>
      </c>
      <c r="M140" s="4">
        <f t="shared" si="50"/>
        <v>5.7274354385067783</v>
      </c>
      <c r="N140" s="4">
        <f t="shared" si="70"/>
        <v>-9.2088586280312423</v>
      </c>
      <c r="O140" s="4">
        <f t="shared" si="71"/>
        <v>-11.227966636013349</v>
      </c>
      <c r="P140" s="4">
        <f t="shared" si="72"/>
        <v>2.3192360163710775</v>
      </c>
      <c r="Q140" s="4">
        <f t="shared" si="73"/>
        <v>7.1546505228398463</v>
      </c>
      <c r="T140" s="81">
        <f t="shared" si="74"/>
        <v>-3.0131826741996259</v>
      </c>
      <c r="U140" s="81">
        <f t="shared" si="75"/>
        <v>1.943462897526504</v>
      </c>
      <c r="V140" s="81">
        <f t="shared" si="76"/>
        <v>8.5514834205933781</v>
      </c>
      <c r="W140" s="81">
        <f t="shared" si="77"/>
        <v>1.7593339974057012</v>
      </c>
      <c r="Y140" s="108">
        <f t="shared" si="78"/>
        <v>14250</v>
      </c>
      <c r="Z140" s="108">
        <f t="shared" si="79"/>
        <v>7788</v>
      </c>
      <c r="AF140" s="9">
        <v>42005</v>
      </c>
      <c r="AG140" s="42">
        <v>114.3</v>
      </c>
      <c r="AH140" s="10">
        <v>189.2</v>
      </c>
      <c r="AI140" s="10"/>
      <c r="AJ140" s="10">
        <v>189.2</v>
      </c>
      <c r="AK140" s="10">
        <v>114.3</v>
      </c>
      <c r="AL140" s="10">
        <v>1.7809439002671414</v>
      </c>
      <c r="AO140" s="9">
        <v>42005</v>
      </c>
      <c r="AP140" s="10">
        <v>-3.0131826741996259</v>
      </c>
      <c r="AQ140" s="10">
        <v>1.943462897526504</v>
      </c>
      <c r="AR140" s="10">
        <v>8.5514834205933781</v>
      </c>
      <c r="AS140" s="10">
        <v>103</v>
      </c>
      <c r="AT140" s="10">
        <v>115.4</v>
      </c>
      <c r="AU140" s="10">
        <v>124.4</v>
      </c>
      <c r="AV140" s="42">
        <v>103</v>
      </c>
      <c r="AW140" s="42">
        <v>115.4</v>
      </c>
      <c r="AX140" s="42">
        <v>124.4</v>
      </c>
      <c r="AY140" s="10">
        <v>136.69999999999999</v>
      </c>
      <c r="AZ140" s="10">
        <v>200.7</v>
      </c>
      <c r="BA140" s="10">
        <v>176.7</v>
      </c>
      <c r="BB140" s="10"/>
      <c r="BC140" s="10">
        <v>136.69999999999999</v>
      </c>
      <c r="BD140" s="10"/>
      <c r="BE140" s="10">
        <v>200.7</v>
      </c>
      <c r="BF140" s="10"/>
      <c r="BG140" s="10">
        <v>176.7</v>
      </c>
      <c r="BJ140" s="9">
        <v>42005</v>
      </c>
      <c r="BK140" s="42">
        <v>100</v>
      </c>
      <c r="BL140" s="42">
        <v>14.3725</v>
      </c>
      <c r="BM140" s="42">
        <v>77.633200000000002</v>
      </c>
      <c r="BN140" s="42">
        <v>7.9943</v>
      </c>
      <c r="BO140" s="42">
        <v>34.0486</v>
      </c>
      <c r="BP140" s="42">
        <v>8.2230000000000008</v>
      </c>
      <c r="BQ140" s="42">
        <v>17.221499999999999</v>
      </c>
      <c r="BR140" s="42">
        <v>12.3384</v>
      </c>
      <c r="BS140" s="42">
        <v>12.8393</v>
      </c>
      <c r="BT140" s="42">
        <v>15.3292</v>
      </c>
      <c r="BV140" s="9">
        <v>42005</v>
      </c>
      <c r="BW140" s="42">
        <v>4.4257439991516625</v>
      </c>
      <c r="BX140" s="42">
        <v>24.720572799293379</v>
      </c>
      <c r="BY140" s="42">
        <v>-4.1194109599767845</v>
      </c>
      <c r="BZ140" s="42">
        <v>275732</v>
      </c>
      <c r="CA140" s="42">
        <v>412310</v>
      </c>
      <c r="CB140" s="42">
        <v>1040779</v>
      </c>
      <c r="CD140" s="9">
        <v>42005</v>
      </c>
      <c r="CE140" s="42">
        <v>68576260</v>
      </c>
      <c r="CF140" s="42">
        <v>10.134995801857976</v>
      </c>
      <c r="CH140" s="9">
        <v>42005</v>
      </c>
      <c r="CI140" s="42">
        <v>119.5</v>
      </c>
      <c r="CJ140" s="42">
        <v>254</v>
      </c>
      <c r="CK140" s="42">
        <v>119.5</v>
      </c>
      <c r="CL140" s="42">
        <v>5.1936619718309913</v>
      </c>
      <c r="CM140" s="93">
        <f t="shared" si="80"/>
        <v>573859.91631799168</v>
      </c>
      <c r="CN140" s="4">
        <f t="shared" si="51"/>
        <v>4.6973683940674915</v>
      </c>
      <c r="CP140" s="9">
        <v>42005</v>
      </c>
      <c r="CQ140" s="42">
        <v>4.3637649679460955</v>
      </c>
      <c r="CR140" s="42">
        <v>790854</v>
      </c>
      <c r="CS140" s="9">
        <v>42005</v>
      </c>
      <c r="CT140" s="42">
        <v>6.7661762861289807</v>
      </c>
      <c r="CU140" s="42">
        <v>59583</v>
      </c>
      <c r="CW140" s="14">
        <v>42005</v>
      </c>
      <c r="CX140" s="15">
        <v>209040</v>
      </c>
      <c r="CY140" s="15">
        <v>51980</v>
      </c>
      <c r="CZ140" s="89">
        <f>CY140</f>
        <v>51980</v>
      </c>
      <c r="DA140" s="91">
        <f t="shared" si="57"/>
        <v>32.839253769486334</v>
      </c>
      <c r="DB140" s="39">
        <v>42005</v>
      </c>
      <c r="DC140" s="40">
        <v>990650</v>
      </c>
      <c r="DD140" s="40">
        <v>370400</v>
      </c>
      <c r="DE140" s="2"/>
      <c r="DF140" s="39">
        <v>42005</v>
      </c>
      <c r="DG140" s="40">
        <v>119.5</v>
      </c>
      <c r="DH140" s="40">
        <v>254</v>
      </c>
      <c r="DI140" s="40">
        <v>119.5</v>
      </c>
      <c r="DJ140" s="40">
        <v>5.1936619718309913</v>
      </c>
      <c r="DK140" s="2"/>
      <c r="DL140" s="99">
        <f t="shared" si="81"/>
        <v>620250</v>
      </c>
      <c r="DM140" s="100">
        <f t="shared" si="82"/>
        <v>5190.3765690376567</v>
      </c>
      <c r="DN140" s="101">
        <f t="shared" si="52"/>
        <v>5.7274354385067783</v>
      </c>
      <c r="DO140" s="101">
        <f t="shared" si="52"/>
        <v>0.50741979760977607</v>
      </c>
      <c r="DQ140" s="9">
        <v>42005</v>
      </c>
      <c r="DR140" s="42">
        <v>-9.2088586280312423</v>
      </c>
      <c r="DS140" s="42">
        <v>-11.227966636013349</v>
      </c>
      <c r="DT140" s="42">
        <v>2.3192360163710775</v>
      </c>
      <c r="DU140" s="42">
        <v>7.1546505228398463</v>
      </c>
      <c r="DV140" s="42">
        <v>24415.169792000001</v>
      </c>
      <c r="DW140" s="42">
        <v>32265.37127</v>
      </c>
      <c r="DX140" s="42">
        <v>-7850.201478</v>
      </c>
      <c r="DY140" s="42">
        <v>3022.9647789999999</v>
      </c>
      <c r="DZ140" s="42">
        <v>21392.205012999999</v>
      </c>
      <c r="EA140" s="42">
        <v>8241.1841960000002</v>
      </c>
      <c r="EB140" s="42">
        <v>24024.187074000001</v>
      </c>
      <c r="EC140" s="42">
        <v>14250</v>
      </c>
      <c r="ED140" s="42">
        <v>7788</v>
      </c>
      <c r="EE140" s="42">
        <v>6462</v>
      </c>
      <c r="EF140" s="42"/>
      <c r="EG140" s="42"/>
    </row>
    <row r="141" spans="1:137" x14ac:dyDescent="0.3">
      <c r="A141" s="9">
        <v>42036</v>
      </c>
      <c r="B141" s="82">
        <f t="shared" si="60"/>
        <v>-2.9652351738241221</v>
      </c>
      <c r="C141" s="82">
        <f t="shared" si="61"/>
        <v>3.1336405529953968</v>
      </c>
      <c r="D141" s="82">
        <f t="shared" si="62"/>
        <v>11.916110581506196</v>
      </c>
      <c r="E141" s="5">
        <f t="shared" si="63"/>
        <v>2.9990627928772282</v>
      </c>
      <c r="F141" s="5">
        <f t="shared" si="64"/>
        <v>4.1628775637508744</v>
      </c>
      <c r="G141" s="5">
        <f t="shared" si="65"/>
        <v>19.20312846786975</v>
      </c>
      <c r="H141" s="5">
        <f t="shared" si="66"/>
        <v>-7.6327850774630903</v>
      </c>
      <c r="I141" s="4">
        <f t="shared" si="49"/>
        <v>9.9260743853873556</v>
      </c>
      <c r="J141" s="4">
        <f t="shared" si="67"/>
        <v>0.70519454053181385</v>
      </c>
      <c r="K141" s="4">
        <f t="shared" si="68"/>
        <v>6.6855768195037886</v>
      </c>
      <c r="L141" s="4">
        <f t="shared" si="69"/>
        <v>-32.135523613963038</v>
      </c>
      <c r="M141" s="4">
        <f t="shared" si="50"/>
        <v>-12.222456131660742</v>
      </c>
      <c r="N141" s="4">
        <f t="shared" si="70"/>
        <v>-13.194350927139888</v>
      </c>
      <c r="O141" s="4">
        <f t="shared" si="71"/>
        <v>-14.674264635510198</v>
      </c>
      <c r="P141" s="4">
        <f t="shared" si="72"/>
        <v>7.1759787153173704</v>
      </c>
      <c r="Q141" s="4">
        <f t="shared" si="73"/>
        <v>23.645474475414971</v>
      </c>
      <c r="T141" s="81">
        <f t="shared" si="74"/>
        <v>-2.9652351738241221</v>
      </c>
      <c r="U141" s="81">
        <f t="shared" si="75"/>
        <v>3.1336405529953968</v>
      </c>
      <c r="V141" s="81">
        <f t="shared" si="76"/>
        <v>11.916110581506196</v>
      </c>
      <c r="W141" s="81">
        <f t="shared" si="77"/>
        <v>2.9591766406475006</v>
      </c>
      <c r="Y141" s="108">
        <f t="shared" si="78"/>
        <v>14099</v>
      </c>
      <c r="Z141" s="108">
        <f t="shared" si="79"/>
        <v>7896</v>
      </c>
      <c r="AF141" s="9">
        <v>42036</v>
      </c>
      <c r="AG141" s="42">
        <v>109.9</v>
      </c>
      <c r="AH141" s="10">
        <v>181</v>
      </c>
      <c r="AI141" s="10"/>
      <c r="AJ141" s="10">
        <v>181</v>
      </c>
      <c r="AK141" s="10">
        <v>109.9</v>
      </c>
      <c r="AL141" s="10">
        <v>2.9990627928772282</v>
      </c>
      <c r="AO141" s="9">
        <v>42036</v>
      </c>
      <c r="AP141" s="10">
        <v>-2.9652351738241221</v>
      </c>
      <c r="AQ141" s="10">
        <v>3.1336405529953968</v>
      </c>
      <c r="AR141" s="10">
        <v>11.916110581506196</v>
      </c>
      <c r="AS141" s="10">
        <v>94.9</v>
      </c>
      <c r="AT141" s="10">
        <v>111.9</v>
      </c>
      <c r="AU141" s="10">
        <v>117.4</v>
      </c>
      <c r="AV141" s="42">
        <v>94.9</v>
      </c>
      <c r="AW141" s="42">
        <v>111.9</v>
      </c>
      <c r="AX141" s="42">
        <v>117.4</v>
      </c>
      <c r="AY141" s="10">
        <v>129.6</v>
      </c>
      <c r="AZ141" s="10">
        <v>192.7</v>
      </c>
      <c r="BA141" s="10">
        <v>166</v>
      </c>
      <c r="BB141" s="10"/>
      <c r="BC141" s="10">
        <v>129.6</v>
      </c>
      <c r="BD141" s="10"/>
      <c r="BE141" s="10">
        <v>192.7</v>
      </c>
      <c r="BF141" s="10"/>
      <c r="BG141" s="10">
        <v>166</v>
      </c>
      <c r="BJ141" s="9">
        <v>42036</v>
      </c>
      <c r="BK141" s="42">
        <v>100</v>
      </c>
      <c r="BL141" s="42">
        <v>14.3725</v>
      </c>
      <c r="BM141" s="42">
        <v>77.633200000000002</v>
      </c>
      <c r="BN141" s="42">
        <v>7.9943</v>
      </c>
      <c r="BO141" s="42">
        <v>34.0486</v>
      </c>
      <c r="BP141" s="42">
        <v>8.2230000000000008</v>
      </c>
      <c r="BQ141" s="42">
        <v>17.221499999999999</v>
      </c>
      <c r="BR141" s="42">
        <v>12.3384</v>
      </c>
      <c r="BS141" s="42">
        <v>12.8393</v>
      </c>
      <c r="BT141" s="42">
        <v>15.3292</v>
      </c>
      <c r="BV141" s="9">
        <v>42036</v>
      </c>
      <c r="BW141" s="42">
        <v>4.1628775637508744</v>
      </c>
      <c r="BX141" s="42">
        <v>19.20312846786975</v>
      </c>
      <c r="BY141" s="42">
        <v>-7.6327850774630903</v>
      </c>
      <c r="BZ141" s="42">
        <v>277192</v>
      </c>
      <c r="CA141" s="42">
        <v>381332</v>
      </c>
      <c r="CB141" s="42">
        <v>938123</v>
      </c>
      <c r="CD141" s="9">
        <v>42036</v>
      </c>
      <c r="CE141" s="42">
        <v>69239840</v>
      </c>
      <c r="CF141" s="42">
        <v>9.9260743853873556</v>
      </c>
      <c r="CH141" s="9">
        <v>42036</v>
      </c>
      <c r="CI141" s="42">
        <v>119.7</v>
      </c>
      <c r="CJ141" s="42">
        <v>253</v>
      </c>
      <c r="CK141" s="42">
        <v>119.7</v>
      </c>
      <c r="CL141" s="42">
        <v>5.369718309859163</v>
      </c>
      <c r="CM141" s="93">
        <f t="shared" si="80"/>
        <v>578444.7786131996</v>
      </c>
      <c r="CN141" s="4">
        <f t="shared" si="51"/>
        <v>4.3241608202172266</v>
      </c>
      <c r="CP141" s="9">
        <v>42036</v>
      </c>
      <c r="CQ141" s="42">
        <v>0.70519454053181385</v>
      </c>
      <c r="CR141" s="42">
        <v>761007</v>
      </c>
      <c r="CS141" s="9">
        <v>42036</v>
      </c>
      <c r="CT141" s="42">
        <v>6.6855768195037886</v>
      </c>
      <c r="CU141" s="42">
        <v>59426</v>
      </c>
      <c r="CW141" s="14">
        <v>42036</v>
      </c>
      <c r="CX141" s="15">
        <v>546050</v>
      </c>
      <c r="CY141" s="15">
        <v>98250</v>
      </c>
      <c r="CZ141" s="89">
        <f>CY141-CY140</f>
        <v>46270</v>
      </c>
      <c r="DA141" s="91">
        <f t="shared" si="57"/>
        <v>-32.135523613963038</v>
      </c>
      <c r="DB141" s="39">
        <v>42036</v>
      </c>
      <c r="DC141" s="40">
        <v>1048790</v>
      </c>
      <c r="DD141" s="40">
        <v>339960</v>
      </c>
      <c r="DE141" s="2"/>
      <c r="DF141" s="39">
        <v>42036</v>
      </c>
      <c r="DG141" s="40">
        <v>119.7</v>
      </c>
      <c r="DH141" s="40">
        <v>253</v>
      </c>
      <c r="DI141" s="40">
        <v>119.7</v>
      </c>
      <c r="DJ141" s="40">
        <v>5.369718309859163</v>
      </c>
      <c r="DK141" s="2"/>
      <c r="DL141" s="99">
        <f t="shared" si="81"/>
        <v>708830</v>
      </c>
      <c r="DM141" s="100">
        <f t="shared" si="82"/>
        <v>5921.7209690893897</v>
      </c>
      <c r="DN141" s="101">
        <f t="shared" si="52"/>
        <v>-12.222456131660742</v>
      </c>
      <c r="DO141" s="101">
        <f t="shared" si="52"/>
        <v>-16.695664298718981</v>
      </c>
      <c r="DQ141" s="9">
        <v>42036</v>
      </c>
      <c r="DR141" s="42">
        <v>-13.194350927139888</v>
      </c>
      <c r="DS141" s="42">
        <v>-14.674264635510198</v>
      </c>
      <c r="DT141" s="42">
        <v>7.1759787153173704</v>
      </c>
      <c r="DU141" s="42">
        <v>23.645474475414971</v>
      </c>
      <c r="DV141" s="42">
        <v>22008.044543</v>
      </c>
      <c r="DW141" s="42">
        <v>28725.378101999999</v>
      </c>
      <c r="DX141" s="42">
        <v>-6717.3335589999997</v>
      </c>
      <c r="DY141" s="42">
        <v>2555.520109</v>
      </c>
      <c r="DZ141" s="42">
        <v>19452.524433999999</v>
      </c>
      <c r="EA141" s="42">
        <v>6106.3317930000003</v>
      </c>
      <c r="EB141" s="42">
        <v>22619.046309000001</v>
      </c>
      <c r="EC141" s="42">
        <v>14099</v>
      </c>
      <c r="ED141" s="42">
        <v>7896</v>
      </c>
      <c r="EE141" s="42">
        <v>6203</v>
      </c>
      <c r="EF141" s="42"/>
      <c r="EG141" s="42"/>
    </row>
    <row r="142" spans="1:137" x14ac:dyDescent="0.3">
      <c r="A142" s="9">
        <v>42064</v>
      </c>
      <c r="B142" s="82">
        <f t="shared" si="60"/>
        <v>-2.8070175438596516</v>
      </c>
      <c r="C142" s="82">
        <f t="shared" si="61"/>
        <v>2.7591973244147252</v>
      </c>
      <c r="D142" s="82">
        <f t="shared" si="62"/>
        <v>7.5129533678756504</v>
      </c>
      <c r="E142" s="5">
        <f t="shared" si="63"/>
        <v>2.3628691983122336</v>
      </c>
      <c r="F142" s="5">
        <f t="shared" si="64"/>
        <v>0.22654876977152902</v>
      </c>
      <c r="G142" s="5">
        <f t="shared" si="65"/>
        <v>10.070858158989012</v>
      </c>
      <c r="H142" s="5">
        <f t="shared" si="66"/>
        <v>-6.1030754474094113</v>
      </c>
      <c r="I142" s="4">
        <f t="shared" si="49"/>
        <v>9.2973510115891411</v>
      </c>
      <c r="J142" s="4">
        <f t="shared" si="67"/>
        <v>5.6069961082844157</v>
      </c>
      <c r="K142" s="4">
        <f t="shared" si="68"/>
        <v>2.6116028609794197</v>
      </c>
      <c r="L142" s="4">
        <f t="shared" si="69"/>
        <v>-59.641119221411202</v>
      </c>
      <c r="M142" s="4">
        <f t="shared" si="50"/>
        <v>9.7870577676079318</v>
      </c>
      <c r="N142" s="4">
        <f t="shared" si="70"/>
        <v>-20.786545964326191</v>
      </c>
      <c r="O142" s="4">
        <f t="shared" si="71"/>
        <v>-14.204665189955257</v>
      </c>
      <c r="P142" s="4">
        <f t="shared" si="72"/>
        <v>-1.8856065367693273</v>
      </c>
      <c r="Q142" s="4">
        <f t="shared" si="73"/>
        <v>-7.3498233215547701</v>
      </c>
      <c r="T142" s="81">
        <f t="shared" si="74"/>
        <v>-2.8070175438596516</v>
      </c>
      <c r="U142" s="81">
        <f t="shared" si="75"/>
        <v>2.7591973244147252</v>
      </c>
      <c r="V142" s="81">
        <f t="shared" si="76"/>
        <v>7.5129533678756504</v>
      </c>
      <c r="W142" s="81">
        <f t="shared" si="77"/>
        <v>2.3392226118543871</v>
      </c>
      <c r="Y142" s="108">
        <f t="shared" si="78"/>
        <v>14049</v>
      </c>
      <c r="Z142" s="108">
        <f t="shared" si="79"/>
        <v>7866</v>
      </c>
      <c r="AF142" s="9">
        <v>42064</v>
      </c>
      <c r="AG142" s="42">
        <v>121.3</v>
      </c>
      <c r="AH142" s="10">
        <v>198.1</v>
      </c>
      <c r="AI142" s="10"/>
      <c r="AJ142" s="10">
        <v>198.1</v>
      </c>
      <c r="AK142" s="10">
        <v>121.3</v>
      </c>
      <c r="AL142" s="10">
        <v>2.3628691983122336</v>
      </c>
      <c r="AO142" s="9">
        <v>42064</v>
      </c>
      <c r="AP142" s="10">
        <v>-2.8070175438596516</v>
      </c>
      <c r="AQ142" s="10">
        <v>2.7591973244147252</v>
      </c>
      <c r="AR142" s="10">
        <v>7.5129533678756504</v>
      </c>
      <c r="AS142" s="10">
        <v>110.8</v>
      </c>
      <c r="AT142" s="10">
        <v>122.9</v>
      </c>
      <c r="AU142" s="10">
        <v>124.5</v>
      </c>
      <c r="AV142" s="42">
        <v>110.8</v>
      </c>
      <c r="AW142" s="42">
        <v>122.9</v>
      </c>
      <c r="AX142" s="42">
        <v>124.5</v>
      </c>
      <c r="AY142" s="10">
        <v>149</v>
      </c>
      <c r="AZ142" s="10">
        <v>210.3</v>
      </c>
      <c r="BA142" s="10">
        <v>176.4</v>
      </c>
      <c r="BB142" s="10"/>
      <c r="BC142" s="10">
        <v>149</v>
      </c>
      <c r="BD142" s="10"/>
      <c r="BE142" s="10">
        <v>210.3</v>
      </c>
      <c r="BF142" s="10"/>
      <c r="BG142" s="10">
        <v>176.4</v>
      </c>
      <c r="BJ142" s="9">
        <v>42064</v>
      </c>
      <c r="BK142" s="42">
        <v>100</v>
      </c>
      <c r="BL142" s="42">
        <v>14.3725</v>
      </c>
      <c r="BM142" s="42">
        <v>77.633200000000002</v>
      </c>
      <c r="BN142" s="42">
        <v>7.9943</v>
      </c>
      <c r="BO142" s="42">
        <v>34.0486</v>
      </c>
      <c r="BP142" s="42">
        <v>8.2230000000000008</v>
      </c>
      <c r="BQ142" s="42">
        <v>17.221499999999999</v>
      </c>
      <c r="BR142" s="42">
        <v>12.3384</v>
      </c>
      <c r="BS142" s="42">
        <v>12.8393</v>
      </c>
      <c r="BT142" s="42">
        <v>15.3292</v>
      </c>
      <c r="BV142" s="9">
        <v>42064</v>
      </c>
      <c r="BW142" s="42">
        <v>0.22654876977152902</v>
      </c>
      <c r="BX142" s="42">
        <v>10.070858158989012</v>
      </c>
      <c r="BY142" s="42">
        <v>-6.1030754474094113</v>
      </c>
      <c r="BZ142" s="42">
        <v>291988</v>
      </c>
      <c r="CA142" s="42">
        <v>406058</v>
      </c>
      <c r="CB142" s="42">
        <v>1007314</v>
      </c>
      <c r="CD142" s="9">
        <v>42064</v>
      </c>
      <c r="CE142" s="42">
        <v>70348770</v>
      </c>
      <c r="CF142" s="42">
        <v>9.2973510115891411</v>
      </c>
      <c r="CH142" s="9">
        <v>42064</v>
      </c>
      <c r="CI142" s="42">
        <v>120.2</v>
      </c>
      <c r="CJ142" s="42">
        <v>254</v>
      </c>
      <c r="CK142" s="42">
        <v>120.2</v>
      </c>
      <c r="CL142" s="42">
        <v>5.2539404553415059</v>
      </c>
      <c r="CM142" s="93">
        <f t="shared" si="80"/>
        <v>585264.30948419299</v>
      </c>
      <c r="CN142" s="4">
        <f t="shared" si="51"/>
        <v>3.8415764186645607</v>
      </c>
      <c r="CP142" s="9">
        <v>42064</v>
      </c>
      <c r="CQ142" s="42">
        <v>5.6069961082844157</v>
      </c>
      <c r="CR142" s="42">
        <v>729154</v>
      </c>
      <c r="CS142" s="9">
        <v>42064</v>
      </c>
      <c r="CT142" s="42">
        <v>2.6116028609794197</v>
      </c>
      <c r="CU142" s="42">
        <v>74888</v>
      </c>
      <c r="CW142" s="14">
        <v>42064</v>
      </c>
      <c r="CX142" s="15">
        <v>126630</v>
      </c>
      <c r="CY142" s="15">
        <v>124790</v>
      </c>
      <c r="CZ142" s="89">
        <f t="shared" ref="CZ142:CZ151" si="83">CY142-CY141</f>
        <v>26540</v>
      </c>
      <c r="DA142" s="91">
        <f t="shared" si="57"/>
        <v>-59.641119221411202</v>
      </c>
      <c r="DB142" s="39">
        <v>42064</v>
      </c>
      <c r="DC142" s="40">
        <v>1675000</v>
      </c>
      <c r="DD142" s="40">
        <v>561880</v>
      </c>
      <c r="DE142" s="2"/>
      <c r="DF142" s="39">
        <v>42064</v>
      </c>
      <c r="DG142" s="40">
        <v>120.2</v>
      </c>
      <c r="DH142" s="40">
        <v>254</v>
      </c>
      <c r="DI142" s="40">
        <v>120.2</v>
      </c>
      <c r="DJ142" s="40">
        <v>5.2539404553415059</v>
      </c>
      <c r="DK142" s="2"/>
      <c r="DL142" s="99">
        <f t="shared" si="81"/>
        <v>1113120</v>
      </c>
      <c r="DM142" s="100">
        <f t="shared" si="82"/>
        <v>9260.5657237936775</v>
      </c>
      <c r="DN142" s="101">
        <f t="shared" si="52"/>
        <v>9.7870577676079318</v>
      </c>
      <c r="DO142" s="101">
        <f t="shared" si="52"/>
        <v>4.3068385778770812</v>
      </c>
      <c r="DQ142" s="9">
        <v>42064</v>
      </c>
      <c r="DR142" s="42">
        <v>-20.786545964326191</v>
      </c>
      <c r="DS142" s="42">
        <v>-14.204665189955257</v>
      </c>
      <c r="DT142" s="42">
        <v>-1.8856065367693273</v>
      </c>
      <c r="DU142" s="42">
        <v>-7.3498233215547701</v>
      </c>
      <c r="DV142" s="42">
        <v>24034.177853000001</v>
      </c>
      <c r="DW142" s="42">
        <v>35428.720215000001</v>
      </c>
      <c r="DX142" s="42">
        <v>-11394.542362</v>
      </c>
      <c r="DY142" s="42">
        <v>2646.0704430000001</v>
      </c>
      <c r="DZ142" s="42">
        <v>21388.107410000001</v>
      </c>
      <c r="EA142" s="42">
        <v>7418.5106809999997</v>
      </c>
      <c r="EB142" s="42">
        <v>28010.209534000001</v>
      </c>
      <c r="EC142" s="42">
        <v>14049</v>
      </c>
      <c r="ED142" s="42">
        <v>7866</v>
      </c>
      <c r="EE142" s="42">
        <v>6183</v>
      </c>
      <c r="EF142" s="42"/>
      <c r="EG142" s="42"/>
    </row>
    <row r="143" spans="1:137" x14ac:dyDescent="0.3">
      <c r="A143" s="9">
        <v>42095</v>
      </c>
      <c r="B143" s="82">
        <f t="shared" si="60"/>
        <v>-3.9529914529914412</v>
      </c>
      <c r="C143" s="82">
        <f t="shared" si="61"/>
        <v>1.3992537313432836</v>
      </c>
      <c r="D143" s="82">
        <f t="shared" si="62"/>
        <v>0.48270313757040112</v>
      </c>
      <c r="E143" s="5">
        <f t="shared" si="63"/>
        <v>0.65666041275797649</v>
      </c>
      <c r="F143" s="5">
        <f t="shared" si="64"/>
        <v>16.696241399406766</v>
      </c>
      <c r="G143" s="5">
        <f t="shared" si="65"/>
        <v>5.3066606344538565</v>
      </c>
      <c r="H143" s="5">
        <f t="shared" si="66"/>
        <v>-3.2341341770205099</v>
      </c>
      <c r="I143" s="4">
        <f t="shared" si="49"/>
        <v>9.4100638271523049</v>
      </c>
      <c r="J143" s="4">
        <f t="shared" si="67"/>
        <v>1.1637877086832014</v>
      </c>
      <c r="K143" s="4">
        <f t="shared" si="68"/>
        <v>8.3130235320621786</v>
      </c>
      <c r="L143" s="4">
        <f t="shared" si="69"/>
        <v>-15.482502651113473</v>
      </c>
      <c r="M143" s="4">
        <f t="shared" si="50"/>
        <v>31.384433962264158</v>
      </c>
      <c r="N143" s="4">
        <f t="shared" si="70"/>
        <v>-14.288339324684918</v>
      </c>
      <c r="O143" s="4">
        <f t="shared" si="71"/>
        <v>-6.395005936639361</v>
      </c>
      <c r="P143" s="4">
        <f t="shared" si="72"/>
        <v>-4.5481220657276991</v>
      </c>
      <c r="Q143" s="4">
        <f t="shared" si="73"/>
        <v>-9.1089600397120876</v>
      </c>
      <c r="T143" s="81">
        <f t="shared" si="74"/>
        <v>-3.9529914529914412</v>
      </c>
      <c r="U143" s="81">
        <f t="shared" si="75"/>
        <v>1.3992537313432836</v>
      </c>
      <c r="V143" s="81">
        <f t="shared" si="76"/>
        <v>0.48270313757040112</v>
      </c>
      <c r="W143" s="81">
        <f t="shared" si="77"/>
        <v>0.55673048810678982</v>
      </c>
      <c r="Y143" s="108">
        <f t="shared" si="78"/>
        <v>13012</v>
      </c>
      <c r="Z143" s="108">
        <f t="shared" si="79"/>
        <v>7324</v>
      </c>
      <c r="AF143" s="9">
        <v>42095</v>
      </c>
      <c r="AG143" s="42">
        <v>107.3</v>
      </c>
      <c r="AH143" s="10">
        <v>177.9</v>
      </c>
      <c r="AI143" s="10"/>
      <c r="AJ143" s="10">
        <v>177.9</v>
      </c>
      <c r="AK143" s="10">
        <v>107.3</v>
      </c>
      <c r="AL143" s="10">
        <v>0.65666041275797649</v>
      </c>
      <c r="AO143" s="9">
        <v>42095</v>
      </c>
      <c r="AP143" s="10">
        <v>-3.9529914529914412</v>
      </c>
      <c r="AQ143" s="10">
        <v>1.3992537313432836</v>
      </c>
      <c r="AR143" s="10">
        <v>0.48270313757040112</v>
      </c>
      <c r="AS143" s="10">
        <v>89.9</v>
      </c>
      <c r="AT143" s="10">
        <v>108.7</v>
      </c>
      <c r="AU143" s="10">
        <v>124.9</v>
      </c>
      <c r="AV143" s="42">
        <v>89.9</v>
      </c>
      <c r="AW143" s="42">
        <v>108.7</v>
      </c>
      <c r="AX143" s="42">
        <v>124.9</v>
      </c>
      <c r="AY143" s="10">
        <v>121.9</v>
      </c>
      <c r="AZ143" s="10">
        <v>188.5</v>
      </c>
      <c r="BA143" s="10">
        <v>177.2</v>
      </c>
      <c r="BB143" s="10"/>
      <c r="BC143" s="10">
        <v>121.9</v>
      </c>
      <c r="BD143" s="10"/>
      <c r="BE143" s="10">
        <v>188.5</v>
      </c>
      <c r="BF143" s="10"/>
      <c r="BG143" s="10">
        <v>177.2</v>
      </c>
      <c r="BJ143" s="9">
        <v>42095</v>
      </c>
      <c r="BK143" s="42">
        <v>100</v>
      </c>
      <c r="BL143" s="42">
        <v>14.3725</v>
      </c>
      <c r="BM143" s="42">
        <v>77.633200000000002</v>
      </c>
      <c r="BN143" s="42">
        <v>7.9943</v>
      </c>
      <c r="BO143" s="42">
        <v>34.0486</v>
      </c>
      <c r="BP143" s="42">
        <v>8.2230000000000008</v>
      </c>
      <c r="BQ143" s="42">
        <v>17.221499999999999</v>
      </c>
      <c r="BR143" s="42">
        <v>12.3384</v>
      </c>
      <c r="BS143" s="42">
        <v>12.8393</v>
      </c>
      <c r="BT143" s="42">
        <v>15.3292</v>
      </c>
      <c r="BV143" s="9">
        <v>42095</v>
      </c>
      <c r="BW143" s="42">
        <v>16.696241399406766</v>
      </c>
      <c r="BX143" s="42">
        <v>5.3066606344538565</v>
      </c>
      <c r="BY143" s="42">
        <v>-3.2341341770205099</v>
      </c>
      <c r="BZ143" s="42">
        <v>268315</v>
      </c>
      <c r="CA143" s="42">
        <v>353803</v>
      </c>
      <c r="CB143" s="42">
        <v>1057020</v>
      </c>
      <c r="CD143" s="9">
        <v>42095</v>
      </c>
      <c r="CE143" s="42">
        <v>70765740</v>
      </c>
      <c r="CF143" s="42">
        <v>9.4100638271523049</v>
      </c>
      <c r="CH143" s="9">
        <v>42095</v>
      </c>
      <c r="CI143" s="42">
        <v>120.7</v>
      </c>
      <c r="CJ143" s="42">
        <v>256</v>
      </c>
      <c r="CK143" s="42">
        <v>120.7</v>
      </c>
      <c r="CL143" s="42">
        <v>4.8653344917463155</v>
      </c>
      <c r="CM143" s="93">
        <f t="shared" si="80"/>
        <v>586294.44904722448</v>
      </c>
      <c r="CN143" s="4">
        <f t="shared" si="51"/>
        <v>4.3338719677318061</v>
      </c>
      <c r="CP143" s="9">
        <v>42095</v>
      </c>
      <c r="CQ143" s="42">
        <v>1.1637877086832014</v>
      </c>
      <c r="CR143" s="42">
        <v>541551</v>
      </c>
      <c r="CS143" s="9">
        <v>42095</v>
      </c>
      <c r="CT143" s="42">
        <v>8.3130235320621786</v>
      </c>
      <c r="CU143" s="42">
        <v>52886</v>
      </c>
      <c r="CW143" s="14">
        <v>42095</v>
      </c>
      <c r="CX143" s="15">
        <v>454550</v>
      </c>
      <c r="CY143" s="15">
        <v>156670</v>
      </c>
      <c r="CZ143" s="89">
        <f t="shared" si="83"/>
        <v>31880</v>
      </c>
      <c r="DA143" s="91">
        <f t="shared" si="57"/>
        <v>-15.482502651113473</v>
      </c>
      <c r="DB143" s="39">
        <v>42095</v>
      </c>
      <c r="DC143" s="40">
        <v>1284080</v>
      </c>
      <c r="DD143" s="40">
        <v>169940</v>
      </c>
      <c r="DE143" s="2"/>
      <c r="DF143" s="39">
        <v>42095</v>
      </c>
      <c r="DG143" s="40">
        <v>120.7</v>
      </c>
      <c r="DH143" s="40">
        <v>256</v>
      </c>
      <c r="DI143" s="40">
        <v>120.7</v>
      </c>
      <c r="DJ143" s="40">
        <v>4.8653344917463155</v>
      </c>
      <c r="DK143" s="2"/>
      <c r="DL143" s="99">
        <f t="shared" si="81"/>
        <v>1114140</v>
      </c>
      <c r="DM143" s="100">
        <f t="shared" si="82"/>
        <v>9230.6545153272582</v>
      </c>
      <c r="DN143" s="101">
        <f t="shared" si="52"/>
        <v>31.384433962264158</v>
      </c>
      <c r="DO143" s="101">
        <f t="shared" si="52"/>
        <v>25.288718716293324</v>
      </c>
      <c r="DQ143" s="9">
        <v>42095</v>
      </c>
      <c r="DR143" s="42">
        <v>-14.288339324684918</v>
      </c>
      <c r="DS143" s="42">
        <v>-6.395005936639361</v>
      </c>
      <c r="DT143" s="42">
        <v>-4.5481220657276991</v>
      </c>
      <c r="DU143" s="42">
        <v>-9.1089600397120876</v>
      </c>
      <c r="DV143" s="42">
        <v>22137.213767000001</v>
      </c>
      <c r="DW143" s="42">
        <v>33506.505085999997</v>
      </c>
      <c r="DX143" s="42">
        <v>-11369.291319</v>
      </c>
      <c r="DY143" s="42">
        <v>2748.536083</v>
      </c>
      <c r="DZ143" s="42">
        <v>19388.677683999998</v>
      </c>
      <c r="EA143" s="42">
        <v>7483.2319230000003</v>
      </c>
      <c r="EB143" s="42">
        <v>26023.273163000002</v>
      </c>
      <c r="EC143" s="42">
        <v>13012</v>
      </c>
      <c r="ED143" s="42">
        <v>7324</v>
      </c>
      <c r="EE143" s="42">
        <v>5688</v>
      </c>
      <c r="EF143" s="42"/>
      <c r="EG143" s="42"/>
    </row>
    <row r="144" spans="1:137" x14ac:dyDescent="0.3">
      <c r="A144" s="9">
        <v>42125</v>
      </c>
      <c r="B144" s="82">
        <f t="shared" si="60"/>
        <v>1.5889830508474576</v>
      </c>
      <c r="C144" s="82">
        <f t="shared" si="61"/>
        <v>1.2477718360071226</v>
      </c>
      <c r="D144" s="82">
        <f t="shared" si="62"/>
        <v>6.9984447900466566</v>
      </c>
      <c r="E144" s="5">
        <f t="shared" si="63"/>
        <v>1.8018018018018018</v>
      </c>
      <c r="F144" s="5">
        <f t="shared" si="64"/>
        <v>5.1920146892213932</v>
      </c>
      <c r="G144" s="5">
        <f t="shared" si="65"/>
        <v>3.5338749821826032</v>
      </c>
      <c r="H144" s="5">
        <f t="shared" si="66"/>
        <v>-2.9527153984462235</v>
      </c>
      <c r="I144" s="4">
        <f t="shared" si="49"/>
        <v>9.3776145568994469</v>
      </c>
      <c r="J144" s="4">
        <f t="shared" si="67"/>
        <v>9.6391086415664784</v>
      </c>
      <c r="K144" s="4">
        <f t="shared" si="68"/>
        <v>7.9037671810834622</v>
      </c>
      <c r="L144" s="4">
        <f t="shared" si="69"/>
        <v>-21.925846892504662</v>
      </c>
      <c r="M144" s="4">
        <f t="shared" si="50"/>
        <v>-37.238280347933184</v>
      </c>
      <c r="N144" s="4">
        <f t="shared" si="70"/>
        <v>-19.594242816137427</v>
      </c>
      <c r="O144" s="4">
        <f t="shared" si="71"/>
        <v>-15.927495572965666</v>
      </c>
      <c r="P144" s="4">
        <f t="shared" si="72"/>
        <v>-14.698275862068966</v>
      </c>
      <c r="Q144" s="4">
        <f t="shared" si="73"/>
        <v>-21.290644076242682</v>
      </c>
      <c r="T144" s="81">
        <f t="shared" si="74"/>
        <v>1.5889830508474576</v>
      </c>
      <c r="U144" s="81">
        <f t="shared" si="75"/>
        <v>1.2477718360071226</v>
      </c>
      <c r="V144" s="81">
        <f t="shared" si="76"/>
        <v>6.9984447900466566</v>
      </c>
      <c r="W144" s="81">
        <f t="shared" si="77"/>
        <v>1.7565384658248326</v>
      </c>
      <c r="Y144" s="108">
        <f t="shared" si="78"/>
        <v>11874</v>
      </c>
      <c r="Z144" s="108">
        <f t="shared" si="79"/>
        <v>6318</v>
      </c>
      <c r="AF144" s="9">
        <v>42125</v>
      </c>
      <c r="AG144" s="42">
        <v>113</v>
      </c>
      <c r="AH144" s="10">
        <v>179.7</v>
      </c>
      <c r="AI144" s="10"/>
      <c r="AJ144" s="10">
        <v>179.7</v>
      </c>
      <c r="AK144" s="10">
        <v>113</v>
      </c>
      <c r="AL144" s="10">
        <v>1.8018018018018018</v>
      </c>
      <c r="AO144" s="9">
        <v>42125</v>
      </c>
      <c r="AP144" s="10">
        <v>1.5889830508474576</v>
      </c>
      <c r="AQ144" s="10">
        <v>1.2477718360071226</v>
      </c>
      <c r="AR144" s="10">
        <v>6.9984447900466566</v>
      </c>
      <c r="AS144" s="10">
        <v>95.9</v>
      </c>
      <c r="AT144" s="10">
        <v>113.6</v>
      </c>
      <c r="AU144" s="10">
        <v>137.6</v>
      </c>
      <c r="AV144" s="42">
        <v>95.9</v>
      </c>
      <c r="AW144" s="42">
        <v>113.6</v>
      </c>
      <c r="AX144" s="42">
        <v>137.6</v>
      </c>
      <c r="AY144" s="10">
        <v>127.9</v>
      </c>
      <c r="AZ144" s="10">
        <v>187.3</v>
      </c>
      <c r="BA144" s="10">
        <v>195</v>
      </c>
      <c r="BB144" s="10"/>
      <c r="BC144" s="10">
        <v>127.9</v>
      </c>
      <c r="BD144" s="10"/>
      <c r="BE144" s="10">
        <v>187.3</v>
      </c>
      <c r="BF144" s="10"/>
      <c r="BG144" s="10">
        <v>195</v>
      </c>
      <c r="BJ144" s="9">
        <v>42125</v>
      </c>
      <c r="BK144" s="42">
        <v>100</v>
      </c>
      <c r="BL144" s="42">
        <v>14.3725</v>
      </c>
      <c r="BM144" s="42">
        <v>77.633200000000002</v>
      </c>
      <c r="BN144" s="42">
        <v>7.9943</v>
      </c>
      <c r="BO144" s="42">
        <v>34.0486</v>
      </c>
      <c r="BP144" s="42">
        <v>8.2230000000000008</v>
      </c>
      <c r="BQ144" s="42">
        <v>17.221499999999999</v>
      </c>
      <c r="BR144" s="42">
        <v>12.3384</v>
      </c>
      <c r="BS144" s="42">
        <v>12.8393</v>
      </c>
      <c r="BT144" s="42">
        <v>15.3292</v>
      </c>
      <c r="BV144" s="9">
        <v>42125</v>
      </c>
      <c r="BW144" s="42">
        <v>5.1920146892213932</v>
      </c>
      <c r="BX144" s="42">
        <v>3.5338749821826032</v>
      </c>
      <c r="BY144" s="42">
        <v>-2.9527153984462235</v>
      </c>
      <c r="BZ144" s="42">
        <v>269260</v>
      </c>
      <c r="CA144" s="42">
        <v>377704</v>
      </c>
      <c r="CB144" s="42">
        <v>1150744</v>
      </c>
      <c r="CD144" s="9">
        <v>42125</v>
      </c>
      <c r="CE144" s="42">
        <v>71131030</v>
      </c>
      <c r="CF144" s="42">
        <v>9.3776145568994469</v>
      </c>
      <c r="CH144" s="9">
        <v>42125</v>
      </c>
      <c r="CI144" s="42">
        <v>121.6</v>
      </c>
      <c r="CJ144" s="42">
        <v>258</v>
      </c>
      <c r="CK144" s="42">
        <v>121.6</v>
      </c>
      <c r="CL144" s="42">
        <v>5.0086355785837631</v>
      </c>
      <c r="CM144" s="93">
        <f t="shared" si="80"/>
        <v>584959.12828947371</v>
      </c>
      <c r="CN144" s="4">
        <f t="shared" si="51"/>
        <v>4.1605901783631216</v>
      </c>
      <c r="CP144" s="9">
        <v>42125</v>
      </c>
      <c r="CQ144" s="42">
        <v>9.6391086415664784</v>
      </c>
      <c r="CR144" s="42">
        <v>509869</v>
      </c>
      <c r="CS144" s="9">
        <v>42125</v>
      </c>
      <c r="CT144" s="42">
        <v>7.9037671810834622</v>
      </c>
      <c r="CU144" s="42">
        <v>57544</v>
      </c>
      <c r="CW144" s="14">
        <v>42125</v>
      </c>
      <c r="CX144" s="15">
        <v>168500</v>
      </c>
      <c r="CY144" s="15">
        <v>185940</v>
      </c>
      <c r="CZ144" s="89">
        <f t="shared" si="83"/>
        <v>29270</v>
      </c>
      <c r="DA144" s="91">
        <f t="shared" si="57"/>
        <v>-21.925846892504662</v>
      </c>
      <c r="DB144" s="39">
        <v>42125</v>
      </c>
      <c r="DC144" s="40">
        <v>966800</v>
      </c>
      <c r="DD144" s="40">
        <v>314530</v>
      </c>
      <c r="DE144" s="2"/>
      <c r="DF144" s="39">
        <v>42125</v>
      </c>
      <c r="DG144" s="40">
        <v>121.6</v>
      </c>
      <c r="DH144" s="40">
        <v>258</v>
      </c>
      <c r="DI144" s="40">
        <v>121.6</v>
      </c>
      <c r="DJ144" s="40">
        <v>5.0086355785837631</v>
      </c>
      <c r="DK144" s="2"/>
      <c r="DL144" s="99">
        <f t="shared" si="81"/>
        <v>652270</v>
      </c>
      <c r="DM144" s="100">
        <f t="shared" si="82"/>
        <v>5364.0625</v>
      </c>
      <c r="DN144" s="101">
        <f t="shared" si="52"/>
        <v>-37.238280347933184</v>
      </c>
      <c r="DO144" s="101">
        <f t="shared" si="52"/>
        <v>-40.231849212916636</v>
      </c>
      <c r="DQ144" s="9">
        <v>42125</v>
      </c>
      <c r="DR144" s="42">
        <v>-19.594242816137427</v>
      </c>
      <c r="DS144" s="42">
        <v>-15.927495572965666</v>
      </c>
      <c r="DT144" s="42">
        <v>-14.698275862068966</v>
      </c>
      <c r="DU144" s="42">
        <v>-21.290644076242682</v>
      </c>
      <c r="DV144" s="42">
        <v>22529.080183999999</v>
      </c>
      <c r="DW144" s="42">
        <v>32837.757293000002</v>
      </c>
      <c r="DX144" s="42">
        <v>-10308.677109</v>
      </c>
      <c r="DY144" s="42">
        <v>2597.7233719999999</v>
      </c>
      <c r="DZ144" s="42">
        <v>19931.356812000002</v>
      </c>
      <c r="EA144" s="42">
        <v>8563.3627539999998</v>
      </c>
      <c r="EB144" s="42">
        <v>24274.394539000001</v>
      </c>
      <c r="EC144" s="42">
        <v>11874</v>
      </c>
      <c r="ED144" s="42">
        <v>6318</v>
      </c>
      <c r="EE144" s="42">
        <v>5556</v>
      </c>
      <c r="EF144" s="42"/>
      <c r="EG144" s="42"/>
    </row>
    <row r="145" spans="1:137" x14ac:dyDescent="0.3">
      <c r="A145" s="9">
        <v>42156</v>
      </c>
      <c r="B145" s="82">
        <f t="shared" si="60"/>
        <v>-1.8681318681318713</v>
      </c>
      <c r="C145" s="82">
        <f t="shared" si="61"/>
        <v>1.5315315315315341</v>
      </c>
      <c r="D145" s="82">
        <f t="shared" si="62"/>
        <v>0.61255742725881424</v>
      </c>
      <c r="E145" s="5">
        <f t="shared" si="63"/>
        <v>1.0027347310847714</v>
      </c>
      <c r="F145" s="5">
        <f t="shared" si="64"/>
        <v>-4.7151771150424802</v>
      </c>
      <c r="G145" s="5">
        <f t="shared" si="65"/>
        <v>19.776433817597248</v>
      </c>
      <c r="H145" s="5">
        <f t="shared" si="66"/>
        <v>2.7017468601796906</v>
      </c>
      <c r="I145" s="4">
        <f t="shared" si="49"/>
        <v>8.8932373984902426</v>
      </c>
      <c r="J145" s="4">
        <f t="shared" si="67"/>
        <v>2.0542678894404296</v>
      </c>
      <c r="K145" s="4">
        <f t="shared" si="68"/>
        <v>6.909153892786005</v>
      </c>
      <c r="L145" s="4">
        <f t="shared" si="69"/>
        <v>329.22690131992454</v>
      </c>
      <c r="M145" s="4">
        <f t="shared" si="50"/>
        <v>18.831715325438878</v>
      </c>
      <c r="N145" s="4">
        <f t="shared" si="70"/>
        <v>-13.896540899288729</v>
      </c>
      <c r="O145" s="4">
        <f t="shared" si="71"/>
        <v>-12.557643435812391</v>
      </c>
      <c r="P145" s="4">
        <f t="shared" si="72"/>
        <v>-1.5957446808510638</v>
      </c>
      <c r="Q145" s="4">
        <f t="shared" si="73"/>
        <v>4.5593550180706144</v>
      </c>
      <c r="T145" s="81">
        <f t="shared" si="74"/>
        <v>-1.8681318681318713</v>
      </c>
      <c r="U145" s="81">
        <f t="shared" si="75"/>
        <v>1.5315315315315341</v>
      </c>
      <c r="V145" s="81">
        <f t="shared" si="76"/>
        <v>0.61255742725881424</v>
      </c>
      <c r="W145" s="81">
        <f t="shared" si="77"/>
        <v>0.96944936259703729</v>
      </c>
      <c r="Y145" s="108">
        <f t="shared" si="78"/>
        <v>12765</v>
      </c>
      <c r="Z145" s="108">
        <f t="shared" si="79"/>
        <v>7522</v>
      </c>
      <c r="AF145" s="9">
        <v>42156</v>
      </c>
      <c r="AG145" s="42">
        <v>110.8</v>
      </c>
      <c r="AH145" s="10">
        <v>179.3</v>
      </c>
      <c r="AI145" s="10"/>
      <c r="AJ145" s="10">
        <v>179.3</v>
      </c>
      <c r="AK145" s="10">
        <v>110.8</v>
      </c>
      <c r="AL145" s="10">
        <v>1.0027347310847714</v>
      </c>
      <c r="AO145" s="9">
        <v>42156</v>
      </c>
      <c r="AP145" s="10">
        <v>-1.8681318681318713</v>
      </c>
      <c r="AQ145" s="10">
        <v>1.5315315315315341</v>
      </c>
      <c r="AR145" s="10">
        <v>0.61255742725881424</v>
      </c>
      <c r="AS145" s="10">
        <v>89.3</v>
      </c>
      <c r="AT145" s="10">
        <v>112.7</v>
      </c>
      <c r="AU145" s="10">
        <v>131.4</v>
      </c>
      <c r="AV145" s="42">
        <v>89.3</v>
      </c>
      <c r="AW145" s="42">
        <v>112.7</v>
      </c>
      <c r="AX145" s="42">
        <v>131.4</v>
      </c>
      <c r="AY145" s="10">
        <v>121.6</v>
      </c>
      <c r="AZ145" s="10">
        <v>189.5</v>
      </c>
      <c r="BA145" s="10">
        <v>183.7</v>
      </c>
      <c r="BB145" s="10"/>
      <c r="BC145" s="10">
        <v>121.6</v>
      </c>
      <c r="BD145" s="10"/>
      <c r="BE145" s="10">
        <v>189.5</v>
      </c>
      <c r="BF145" s="10"/>
      <c r="BG145" s="10">
        <v>183.7</v>
      </c>
      <c r="BJ145" s="9">
        <v>42156</v>
      </c>
      <c r="BK145" s="42">
        <v>100</v>
      </c>
      <c r="BL145" s="42">
        <v>14.3725</v>
      </c>
      <c r="BM145" s="42">
        <v>77.633200000000002</v>
      </c>
      <c r="BN145" s="42">
        <v>7.9943</v>
      </c>
      <c r="BO145" s="42">
        <v>34.0486</v>
      </c>
      <c r="BP145" s="42">
        <v>8.2230000000000008</v>
      </c>
      <c r="BQ145" s="42">
        <v>17.221499999999999</v>
      </c>
      <c r="BR145" s="42">
        <v>12.3384</v>
      </c>
      <c r="BS145" s="42">
        <v>12.8393</v>
      </c>
      <c r="BT145" s="42">
        <v>15.3292</v>
      </c>
      <c r="BV145" s="9">
        <v>42156</v>
      </c>
      <c r="BW145" s="42">
        <v>-4.7151771150424802</v>
      </c>
      <c r="BX145" s="42">
        <v>19.776433817597248</v>
      </c>
      <c r="BY145" s="42">
        <v>2.7017468601796906</v>
      </c>
      <c r="BZ145" s="42">
        <v>257613</v>
      </c>
      <c r="CA145" s="42">
        <v>400851</v>
      </c>
      <c r="CB145" s="42">
        <v>1077367</v>
      </c>
      <c r="CD145" s="9">
        <v>42156</v>
      </c>
      <c r="CE145" s="42">
        <v>71429510</v>
      </c>
      <c r="CF145" s="42">
        <v>8.8932373984902426</v>
      </c>
      <c r="CH145" s="9">
        <v>42156</v>
      </c>
      <c r="CI145" s="42">
        <v>123</v>
      </c>
      <c r="CJ145" s="42">
        <v>261</v>
      </c>
      <c r="CK145" s="42">
        <v>123</v>
      </c>
      <c r="CL145" s="42">
        <v>5.3984575835475548</v>
      </c>
      <c r="CM145" s="93">
        <f t="shared" si="80"/>
        <v>580727.72357723583</v>
      </c>
      <c r="CN145" s="4">
        <f t="shared" si="51"/>
        <v>3.3157788975919811</v>
      </c>
      <c r="CP145" s="9">
        <v>42156</v>
      </c>
      <c r="CQ145" s="42">
        <v>2.0542678894404296</v>
      </c>
      <c r="CR145" s="42">
        <v>512341</v>
      </c>
      <c r="CS145" s="9">
        <v>42156</v>
      </c>
      <c r="CT145" s="42">
        <v>6.909153892786005</v>
      </c>
      <c r="CU145" s="42">
        <v>61724</v>
      </c>
      <c r="CW145" s="14">
        <v>42156</v>
      </c>
      <c r="CX145" s="15">
        <v>240670</v>
      </c>
      <c r="CY145" s="15">
        <v>254230</v>
      </c>
      <c r="CZ145" s="89">
        <f t="shared" si="83"/>
        <v>68290</v>
      </c>
      <c r="DA145" s="91">
        <f t="shared" si="57"/>
        <v>329.22690131992454</v>
      </c>
      <c r="DB145" s="39">
        <v>42156</v>
      </c>
      <c r="DC145" s="40">
        <v>1472960</v>
      </c>
      <c r="DD145" s="40">
        <v>470460</v>
      </c>
      <c r="DE145" s="2"/>
      <c r="DF145" s="39">
        <v>42156</v>
      </c>
      <c r="DG145" s="40">
        <v>123</v>
      </c>
      <c r="DH145" s="40">
        <v>261</v>
      </c>
      <c r="DI145" s="40">
        <v>123</v>
      </c>
      <c r="DJ145" s="40">
        <v>5.3984575835475548</v>
      </c>
      <c r="DK145" s="2"/>
      <c r="DL145" s="99">
        <f t="shared" si="81"/>
        <v>1002500</v>
      </c>
      <c r="DM145" s="100">
        <f t="shared" si="82"/>
        <v>8150.4065040650403</v>
      </c>
      <c r="DN145" s="101">
        <f t="shared" si="52"/>
        <v>18.831715325438878</v>
      </c>
      <c r="DO145" s="101">
        <f t="shared" si="52"/>
        <v>12.745212833160302</v>
      </c>
      <c r="DQ145" s="9">
        <v>42156</v>
      </c>
      <c r="DR145" s="42">
        <v>-13.896540899288729</v>
      </c>
      <c r="DS145" s="42">
        <v>-12.557643435812391</v>
      </c>
      <c r="DT145" s="42">
        <v>-1.5957446808510638</v>
      </c>
      <c r="DU145" s="42">
        <v>4.5593550180706144</v>
      </c>
      <c r="DV145" s="42">
        <v>22323.722676000001</v>
      </c>
      <c r="DW145" s="42">
        <v>33536.23371</v>
      </c>
      <c r="DX145" s="42">
        <v>-11212.511033999999</v>
      </c>
      <c r="DY145" s="42">
        <v>2992.6332980000002</v>
      </c>
      <c r="DZ145" s="42">
        <v>19331.089378000001</v>
      </c>
      <c r="EA145" s="42">
        <v>8693.0723429999998</v>
      </c>
      <c r="EB145" s="42">
        <v>24843.161367000001</v>
      </c>
      <c r="EC145" s="42">
        <v>12765</v>
      </c>
      <c r="ED145" s="42">
        <v>7522</v>
      </c>
      <c r="EE145" s="42">
        <v>5243</v>
      </c>
      <c r="EF145" s="42"/>
      <c r="EG145" s="42"/>
    </row>
    <row r="146" spans="1:137" x14ac:dyDescent="0.3">
      <c r="A146" s="9">
        <v>42186</v>
      </c>
      <c r="B146" s="82">
        <f t="shared" si="60"/>
        <v>3.5460992907801421</v>
      </c>
      <c r="C146" s="82">
        <f t="shared" si="61"/>
        <v>0.53191489361702882</v>
      </c>
      <c r="D146" s="82">
        <f t="shared" si="62"/>
        <v>4.1014168530947055</v>
      </c>
      <c r="E146" s="5">
        <f t="shared" si="63"/>
        <v>1.2681159420289778</v>
      </c>
      <c r="F146" s="5">
        <f t="shared" si="64"/>
        <v>10.687932751495762</v>
      </c>
      <c r="G146" s="5">
        <f t="shared" si="65"/>
        <v>17.476509104323146</v>
      </c>
      <c r="H146" s="5">
        <f t="shared" si="66"/>
        <v>-4.7737131134281663</v>
      </c>
      <c r="I146" s="4">
        <f t="shared" si="49"/>
        <v>9.0688990586292828</v>
      </c>
      <c r="J146" s="4">
        <f t="shared" si="67"/>
        <v>10.450875506046186</v>
      </c>
      <c r="K146" s="4">
        <f t="shared" si="68"/>
        <v>10.529664097717028</v>
      </c>
      <c r="L146" s="4">
        <f t="shared" si="69"/>
        <v>486.68848881614838</v>
      </c>
      <c r="M146" s="4">
        <f t="shared" si="50"/>
        <v>119.33657761446024</v>
      </c>
      <c r="N146" s="4">
        <f t="shared" si="70"/>
        <v>-9.8176485554378878</v>
      </c>
      <c r="O146" s="4">
        <f t="shared" si="71"/>
        <v>-9.2241557118199822</v>
      </c>
      <c r="P146" s="4">
        <f t="shared" si="72"/>
        <v>0.31474820143884891</v>
      </c>
      <c r="Q146" s="4">
        <f t="shared" si="73"/>
        <v>9.9677513925535024</v>
      </c>
      <c r="T146" s="81">
        <f t="shared" si="74"/>
        <v>3.5460992907801421</v>
      </c>
      <c r="U146" s="81">
        <f t="shared" si="75"/>
        <v>0.53191489361702882</v>
      </c>
      <c r="V146" s="81">
        <f t="shared" si="76"/>
        <v>4.1014168530947055</v>
      </c>
      <c r="W146" s="81">
        <f t="shared" si="77"/>
        <v>1.2504852412458212</v>
      </c>
      <c r="Y146" s="108">
        <f t="shared" si="78"/>
        <v>13386</v>
      </c>
      <c r="Z146" s="108">
        <f t="shared" si="79"/>
        <v>7502</v>
      </c>
      <c r="AF146" s="9">
        <v>42186</v>
      </c>
      <c r="AG146" s="42">
        <v>111.8</v>
      </c>
      <c r="AH146" s="10">
        <v>180.5</v>
      </c>
      <c r="AI146" s="10"/>
      <c r="AJ146" s="10">
        <v>180.5</v>
      </c>
      <c r="AK146" s="10">
        <v>111.8</v>
      </c>
      <c r="AL146" s="10">
        <v>1.2681159420289778</v>
      </c>
      <c r="AO146" s="9">
        <v>42186</v>
      </c>
      <c r="AP146" s="10">
        <v>3.5460992907801421</v>
      </c>
      <c r="AQ146" s="10">
        <v>0.53191489361702882</v>
      </c>
      <c r="AR146" s="10">
        <v>4.1014168530947055</v>
      </c>
      <c r="AS146" s="10">
        <v>87.6</v>
      </c>
      <c r="AT146" s="10">
        <v>113.4</v>
      </c>
      <c r="AU146" s="10">
        <v>139.6</v>
      </c>
      <c r="AV146" s="42">
        <v>87.6</v>
      </c>
      <c r="AW146" s="42">
        <v>113.4</v>
      </c>
      <c r="AX146" s="42">
        <v>139.6</v>
      </c>
      <c r="AY146" s="10">
        <v>117.7</v>
      </c>
      <c r="AZ146" s="10">
        <v>190.9</v>
      </c>
      <c r="BA146" s="10">
        <v>190.3</v>
      </c>
      <c r="BB146" s="10"/>
      <c r="BC146" s="10">
        <v>117.7</v>
      </c>
      <c r="BD146" s="10"/>
      <c r="BE146" s="10">
        <v>190.9</v>
      </c>
      <c r="BF146" s="10"/>
      <c r="BG146" s="10">
        <v>190.3</v>
      </c>
      <c r="BJ146" s="9">
        <v>42186</v>
      </c>
      <c r="BK146" s="42">
        <v>100</v>
      </c>
      <c r="BL146" s="42">
        <v>14.3725</v>
      </c>
      <c r="BM146" s="42">
        <v>77.633200000000002</v>
      </c>
      <c r="BN146" s="42">
        <v>7.9943</v>
      </c>
      <c r="BO146" s="42">
        <v>34.0486</v>
      </c>
      <c r="BP146" s="42">
        <v>8.2230000000000008</v>
      </c>
      <c r="BQ146" s="42">
        <v>17.221499999999999</v>
      </c>
      <c r="BR146" s="42">
        <v>12.3384</v>
      </c>
      <c r="BS146" s="42">
        <v>12.8393</v>
      </c>
      <c r="BT146" s="42">
        <v>15.3292</v>
      </c>
      <c r="BV146" s="9">
        <v>42186</v>
      </c>
      <c r="BW146" s="42">
        <v>10.687932751495762</v>
      </c>
      <c r="BX146" s="42">
        <v>17.476509104323146</v>
      </c>
      <c r="BY146" s="42">
        <v>-4.7737131134281663</v>
      </c>
      <c r="BZ146" s="42">
        <v>282314</v>
      </c>
      <c r="CA146" s="42">
        <v>458586</v>
      </c>
      <c r="CB146" s="42">
        <v>1018408</v>
      </c>
      <c r="CD146" s="9">
        <v>42186</v>
      </c>
      <c r="CE146" s="42">
        <v>71475140</v>
      </c>
      <c r="CF146" s="42">
        <v>9.0688990586292828</v>
      </c>
      <c r="CH146" s="9">
        <v>42186</v>
      </c>
      <c r="CI146" s="42">
        <v>123.6</v>
      </c>
      <c r="CJ146" s="42">
        <v>263</v>
      </c>
      <c r="CK146" s="42">
        <v>123.6</v>
      </c>
      <c r="CL146" s="42">
        <v>3.6912751677852276</v>
      </c>
      <c r="CM146" s="93">
        <f t="shared" si="80"/>
        <v>578277.83171521034</v>
      </c>
      <c r="CN146" s="4">
        <f t="shared" si="51"/>
        <v>5.186187441655421</v>
      </c>
      <c r="CP146" s="9">
        <v>42186</v>
      </c>
      <c r="CQ146" s="42">
        <v>10.450875506046186</v>
      </c>
      <c r="CR146" s="42">
        <v>628323</v>
      </c>
      <c r="CS146" s="9">
        <v>42186</v>
      </c>
      <c r="CT146" s="42">
        <v>10.529664097717028</v>
      </c>
      <c r="CU146" s="42">
        <v>60809</v>
      </c>
      <c r="CW146" s="14">
        <v>42186</v>
      </c>
      <c r="CX146" s="15">
        <v>458170</v>
      </c>
      <c r="CY146" s="15">
        <v>361770</v>
      </c>
      <c r="CZ146" s="89">
        <f t="shared" si="83"/>
        <v>107540</v>
      </c>
      <c r="DA146" s="91">
        <f t="shared" si="57"/>
        <v>486.68848881614838</v>
      </c>
      <c r="DB146" s="39">
        <v>42186</v>
      </c>
      <c r="DC146" s="40">
        <v>1425690</v>
      </c>
      <c r="DD146" s="40">
        <v>321440</v>
      </c>
      <c r="DE146" s="2"/>
      <c r="DF146" s="39">
        <v>42186</v>
      </c>
      <c r="DG146" s="40">
        <v>123.6</v>
      </c>
      <c r="DH146" s="40">
        <v>263</v>
      </c>
      <c r="DI146" s="40">
        <v>123.6</v>
      </c>
      <c r="DJ146" s="40">
        <v>3.6912751677852276</v>
      </c>
      <c r="DK146" s="2"/>
      <c r="DL146" s="99">
        <f t="shared" si="81"/>
        <v>1104250</v>
      </c>
      <c r="DM146" s="100">
        <f t="shared" si="82"/>
        <v>8934.06148867314</v>
      </c>
      <c r="DN146" s="101">
        <f t="shared" si="52"/>
        <v>119.33657761446024</v>
      </c>
      <c r="DO146" s="101">
        <f t="shared" si="52"/>
        <v>111.52847938223024</v>
      </c>
      <c r="DQ146" s="9">
        <v>42186</v>
      </c>
      <c r="DR146" s="42">
        <v>-9.8176485554378878</v>
      </c>
      <c r="DS146" s="42">
        <v>-9.2241557118199822</v>
      </c>
      <c r="DT146" s="42">
        <v>0.31474820143884891</v>
      </c>
      <c r="DU146" s="42">
        <v>9.9677513925535024</v>
      </c>
      <c r="DV146" s="42">
        <v>23281.205117000001</v>
      </c>
      <c r="DW146" s="42">
        <v>36372.069888999999</v>
      </c>
      <c r="DX146" s="42">
        <v>-13090.864772000001</v>
      </c>
      <c r="DY146" s="42">
        <v>3195.8961429999999</v>
      </c>
      <c r="DZ146" s="42">
        <v>20085.308974</v>
      </c>
      <c r="EA146" s="42">
        <v>9486.1222959999996</v>
      </c>
      <c r="EB146" s="42">
        <v>26885.947593000001</v>
      </c>
      <c r="EC146" s="42">
        <v>13386</v>
      </c>
      <c r="ED146" s="42">
        <v>7502</v>
      </c>
      <c r="EE146" s="42">
        <v>5884</v>
      </c>
      <c r="EF146" s="42"/>
      <c r="EG146" s="42"/>
    </row>
    <row r="147" spans="1:137" x14ac:dyDescent="0.3">
      <c r="A147" s="9">
        <v>42217</v>
      </c>
      <c r="B147" s="82">
        <f t="shared" si="60"/>
        <v>5.9880239520958085</v>
      </c>
      <c r="C147" s="82">
        <f t="shared" si="61"/>
        <v>3.1847133757961785</v>
      </c>
      <c r="D147" s="82">
        <f t="shared" si="62"/>
        <v>5.5597295266716795</v>
      </c>
      <c r="E147" s="5">
        <f t="shared" si="63"/>
        <v>3.7037037037037033</v>
      </c>
      <c r="F147" s="5">
        <f t="shared" si="64"/>
        <v>5.3178021648750891</v>
      </c>
      <c r="G147" s="5">
        <f t="shared" si="65"/>
        <v>15.38528235678146</v>
      </c>
      <c r="H147" s="5">
        <f t="shared" si="66"/>
        <v>-6.5550657648171615</v>
      </c>
      <c r="I147" s="4">
        <f t="shared" si="49"/>
        <v>9.067257798450596</v>
      </c>
      <c r="J147" s="4">
        <f t="shared" si="67"/>
        <v>4.1212331741207118</v>
      </c>
      <c r="K147" s="4">
        <f t="shared" si="68"/>
        <v>10.867376294591484</v>
      </c>
      <c r="L147" s="4">
        <f t="shared" si="69"/>
        <v>-95.175438596491219</v>
      </c>
      <c r="M147" s="4">
        <f t="shared" si="50"/>
        <v>-24.118160923439657</v>
      </c>
      <c r="N147" s="4">
        <f t="shared" si="70"/>
        <v>-19.543580171644521</v>
      </c>
      <c r="O147" s="4">
        <f t="shared" si="71"/>
        <v>-9.3162378549713125</v>
      </c>
      <c r="P147" s="4">
        <f t="shared" si="72"/>
        <v>10.929586668844959</v>
      </c>
      <c r="Q147" s="4">
        <f t="shared" si="73"/>
        <v>14.866262745677552</v>
      </c>
      <c r="T147" s="81">
        <f t="shared" si="74"/>
        <v>5.9880239520958085</v>
      </c>
      <c r="U147" s="81">
        <f t="shared" si="75"/>
        <v>3.1847133757961785</v>
      </c>
      <c r="V147" s="81">
        <f t="shared" si="76"/>
        <v>5.5597295266716795</v>
      </c>
      <c r="W147" s="81">
        <f t="shared" si="77"/>
        <v>3.777485104524283</v>
      </c>
      <c r="Y147" s="108">
        <f t="shared" si="78"/>
        <v>13580</v>
      </c>
      <c r="Z147" s="108">
        <f t="shared" si="79"/>
        <v>7773</v>
      </c>
      <c r="AF147" s="9">
        <v>42217</v>
      </c>
      <c r="AG147" s="42">
        <v>112</v>
      </c>
      <c r="AH147" s="10">
        <v>176.6</v>
      </c>
      <c r="AI147" s="10"/>
      <c r="AJ147" s="10">
        <v>176.6</v>
      </c>
      <c r="AK147" s="10">
        <v>112</v>
      </c>
      <c r="AL147" s="10">
        <v>3.7037037037037033</v>
      </c>
      <c r="AO147" s="9">
        <v>42217</v>
      </c>
      <c r="AP147" s="10">
        <v>5.9880239520958085</v>
      </c>
      <c r="AQ147" s="10">
        <v>3.1847133757961785</v>
      </c>
      <c r="AR147" s="10">
        <v>5.5597295266716795</v>
      </c>
      <c r="AS147" s="10">
        <v>88.5</v>
      </c>
      <c r="AT147" s="10">
        <v>113.4</v>
      </c>
      <c r="AU147" s="10">
        <v>140.5</v>
      </c>
      <c r="AV147" s="42">
        <v>88.5</v>
      </c>
      <c r="AW147" s="42">
        <v>113.4</v>
      </c>
      <c r="AX147" s="42">
        <v>140.5</v>
      </c>
      <c r="AY147" s="10">
        <v>120.2</v>
      </c>
      <c r="AZ147" s="10">
        <v>184.8</v>
      </c>
      <c r="BA147" s="10">
        <v>194.4</v>
      </c>
      <c r="BB147" s="10"/>
      <c r="BC147" s="10">
        <v>120.2</v>
      </c>
      <c r="BD147" s="10"/>
      <c r="BE147" s="10">
        <v>184.8</v>
      </c>
      <c r="BF147" s="10"/>
      <c r="BG147" s="10">
        <v>194.4</v>
      </c>
      <c r="BJ147" s="9">
        <v>42217</v>
      </c>
      <c r="BK147" s="42">
        <v>100</v>
      </c>
      <c r="BL147" s="42">
        <v>14.3725</v>
      </c>
      <c r="BM147" s="42">
        <v>77.633200000000002</v>
      </c>
      <c r="BN147" s="42">
        <v>7.9943</v>
      </c>
      <c r="BO147" s="42">
        <v>34.0486</v>
      </c>
      <c r="BP147" s="42">
        <v>8.2230000000000008</v>
      </c>
      <c r="BQ147" s="42">
        <v>17.221499999999999</v>
      </c>
      <c r="BR147" s="42">
        <v>12.3384</v>
      </c>
      <c r="BS147" s="42">
        <v>12.8393</v>
      </c>
      <c r="BT147" s="42">
        <v>15.3292</v>
      </c>
      <c r="BV147" s="9">
        <v>42217</v>
      </c>
      <c r="BW147" s="42">
        <v>5.3178021648750891</v>
      </c>
      <c r="BX147" s="42">
        <v>15.38528235678146</v>
      </c>
      <c r="BY147" s="42">
        <v>-6.5550657648171615</v>
      </c>
      <c r="BZ147" s="42">
        <v>281188</v>
      </c>
      <c r="CA147" s="42">
        <v>452458</v>
      </c>
      <c r="CB147" s="42">
        <v>1047200</v>
      </c>
      <c r="CD147" s="9">
        <v>42217</v>
      </c>
      <c r="CE147" s="42">
        <v>71578420</v>
      </c>
      <c r="CF147" s="42">
        <v>9.067257798450596</v>
      </c>
      <c r="CH147" s="9">
        <v>42217</v>
      </c>
      <c r="CI147" s="42">
        <v>124.8</v>
      </c>
      <c r="CJ147" s="42">
        <v>264</v>
      </c>
      <c r="CK147" s="42">
        <v>124.8</v>
      </c>
      <c r="CL147" s="42">
        <v>3.7406483790523692</v>
      </c>
      <c r="CM147" s="93">
        <f t="shared" si="80"/>
        <v>573545.03205128212</v>
      </c>
      <c r="CN147" s="4">
        <f t="shared" si="51"/>
        <v>5.134544175910305</v>
      </c>
      <c r="CP147" s="9">
        <v>42217</v>
      </c>
      <c r="CQ147" s="42">
        <v>4.1212331741207118</v>
      </c>
      <c r="CR147" s="42">
        <v>599478</v>
      </c>
      <c r="CS147" s="9">
        <v>42217</v>
      </c>
      <c r="CT147" s="42">
        <v>10.867376294591484</v>
      </c>
      <c r="CU147" s="42">
        <v>61660</v>
      </c>
      <c r="CW147" s="14">
        <v>42217</v>
      </c>
      <c r="CX147" s="15">
        <v>174010</v>
      </c>
      <c r="CY147" s="15">
        <v>379150</v>
      </c>
      <c r="CZ147" s="89">
        <f t="shared" si="83"/>
        <v>17380</v>
      </c>
      <c r="DA147" s="91">
        <f t="shared" si="57"/>
        <v>-95.175438596491219</v>
      </c>
      <c r="DB147" s="39">
        <v>42217</v>
      </c>
      <c r="DC147" s="40">
        <v>1253020</v>
      </c>
      <c r="DD147" s="40">
        <v>358320</v>
      </c>
      <c r="DE147" s="2"/>
      <c r="DF147" s="39">
        <v>42217</v>
      </c>
      <c r="DG147" s="40">
        <v>124.8</v>
      </c>
      <c r="DH147" s="40">
        <v>264</v>
      </c>
      <c r="DI147" s="40">
        <v>124.8</v>
      </c>
      <c r="DJ147" s="40">
        <v>3.7406483790523692</v>
      </c>
      <c r="DK147" s="2"/>
      <c r="DL147" s="99">
        <f t="shared" si="81"/>
        <v>894700</v>
      </c>
      <c r="DM147" s="100">
        <f t="shared" si="82"/>
        <v>7169.0705128205127</v>
      </c>
      <c r="DN147" s="101">
        <f t="shared" si="52"/>
        <v>-24.118160923439657</v>
      </c>
      <c r="DO147" s="101">
        <f t="shared" si="52"/>
        <v>-26.854284928604098</v>
      </c>
      <c r="DQ147" s="9">
        <v>42217</v>
      </c>
      <c r="DR147" s="42">
        <v>-19.543580171644521</v>
      </c>
      <c r="DS147" s="42">
        <v>-9.3162378549713125</v>
      </c>
      <c r="DT147" s="42">
        <v>10.929586668844959</v>
      </c>
      <c r="DU147" s="42">
        <v>14.866262745677552</v>
      </c>
      <c r="DV147" s="42">
        <v>21582.676479000002</v>
      </c>
      <c r="DW147" s="42">
        <v>33981.728683000001</v>
      </c>
      <c r="DX147" s="42">
        <v>-12399.052204</v>
      </c>
      <c r="DY147" s="42">
        <v>2833.2551870000002</v>
      </c>
      <c r="DZ147" s="42">
        <v>18749.421291999999</v>
      </c>
      <c r="EA147" s="42">
        <v>7367.7500030000001</v>
      </c>
      <c r="EB147" s="42">
        <v>26613.97868</v>
      </c>
      <c r="EC147" s="42">
        <v>13580</v>
      </c>
      <c r="ED147" s="42">
        <v>7773</v>
      </c>
      <c r="EE147" s="42">
        <v>5807</v>
      </c>
      <c r="EF147" s="42"/>
      <c r="EG147" s="42"/>
    </row>
    <row r="148" spans="1:137" x14ac:dyDescent="0.3">
      <c r="A148" s="9">
        <v>42248</v>
      </c>
      <c r="B148" s="82">
        <f t="shared" si="60"/>
        <v>7.2463768115942031</v>
      </c>
      <c r="C148" s="82">
        <f t="shared" si="61"/>
        <v>0.61565523306948366</v>
      </c>
      <c r="D148" s="82">
        <f t="shared" si="62"/>
        <v>10.446570972886757</v>
      </c>
      <c r="E148" s="5">
        <f t="shared" si="63"/>
        <v>2.1778584392014442</v>
      </c>
      <c r="F148" s="5">
        <f t="shared" si="64"/>
        <v>2.8563710296584865</v>
      </c>
      <c r="G148" s="5">
        <f t="shared" si="65"/>
        <v>5.095063193055112</v>
      </c>
      <c r="H148" s="5">
        <f t="shared" si="66"/>
        <v>-1.6898598060519003</v>
      </c>
      <c r="I148" s="4">
        <f t="shared" si="49"/>
        <v>9.2602118280543078</v>
      </c>
      <c r="J148" s="4">
        <f t="shared" si="67"/>
        <v>6.5714476511464381</v>
      </c>
      <c r="K148" s="4">
        <f t="shared" si="68"/>
        <v>10.097298980306686</v>
      </c>
      <c r="L148" s="4">
        <f t="shared" si="69"/>
        <v>755.59642669469258</v>
      </c>
      <c r="M148" s="4">
        <f t="shared" si="50"/>
        <v>-20.596457156308855</v>
      </c>
      <c r="N148" s="4">
        <f t="shared" si="70"/>
        <v>-24.297066210662731</v>
      </c>
      <c r="O148" s="4">
        <f t="shared" si="71"/>
        <v>-26.084095122353002</v>
      </c>
      <c r="P148" s="4">
        <f t="shared" si="72"/>
        <v>2.9443585780525505</v>
      </c>
      <c r="Q148" s="4">
        <f t="shared" si="73"/>
        <v>20.780693229672824</v>
      </c>
      <c r="T148" s="81">
        <f t="shared" si="74"/>
        <v>7.2463768115942031</v>
      </c>
      <c r="U148" s="81">
        <f t="shared" si="75"/>
        <v>0.61565523306948366</v>
      </c>
      <c r="V148" s="81">
        <f t="shared" si="76"/>
        <v>10.446570972886757</v>
      </c>
      <c r="W148" s="81">
        <f t="shared" si="77"/>
        <v>2.3545685889311612</v>
      </c>
      <c r="Y148" s="108">
        <f t="shared" si="78"/>
        <v>13321</v>
      </c>
      <c r="Z148" s="108">
        <f t="shared" si="79"/>
        <v>7457</v>
      </c>
      <c r="AF148" s="9">
        <v>42248</v>
      </c>
      <c r="AG148" s="42">
        <v>112.6</v>
      </c>
      <c r="AH148" s="10">
        <v>178.2</v>
      </c>
      <c r="AI148" s="10"/>
      <c r="AJ148" s="10">
        <v>178.2</v>
      </c>
      <c r="AK148" s="10">
        <v>112.6</v>
      </c>
      <c r="AL148" s="10">
        <v>2.1778584392014442</v>
      </c>
      <c r="AO148" s="9">
        <v>42248</v>
      </c>
      <c r="AP148" s="10">
        <v>7.2463768115942031</v>
      </c>
      <c r="AQ148" s="10">
        <v>0.61565523306948366</v>
      </c>
      <c r="AR148" s="10">
        <v>10.446570972886757</v>
      </c>
      <c r="AS148" s="10">
        <v>88.8</v>
      </c>
      <c r="AT148" s="10">
        <v>114.4</v>
      </c>
      <c r="AU148" s="10">
        <v>138.5</v>
      </c>
      <c r="AV148" s="42">
        <v>88.8</v>
      </c>
      <c r="AW148" s="42">
        <v>114.4</v>
      </c>
      <c r="AX148" s="42">
        <v>138.5</v>
      </c>
      <c r="AY148" s="10">
        <v>119.3</v>
      </c>
      <c r="AZ148" s="10">
        <v>186.9</v>
      </c>
      <c r="BA148" s="10">
        <v>195.7</v>
      </c>
      <c r="BB148" s="10"/>
      <c r="BC148" s="10">
        <v>119.3</v>
      </c>
      <c r="BD148" s="10"/>
      <c r="BE148" s="10">
        <v>186.9</v>
      </c>
      <c r="BF148" s="10"/>
      <c r="BG148" s="10">
        <v>195.7</v>
      </c>
      <c r="BJ148" s="9">
        <v>42248</v>
      </c>
      <c r="BK148" s="42">
        <v>100</v>
      </c>
      <c r="BL148" s="42">
        <v>14.3725</v>
      </c>
      <c r="BM148" s="42">
        <v>77.633200000000002</v>
      </c>
      <c r="BN148" s="42">
        <v>7.9943</v>
      </c>
      <c r="BO148" s="42">
        <v>34.0486</v>
      </c>
      <c r="BP148" s="42">
        <v>8.2230000000000008</v>
      </c>
      <c r="BQ148" s="42">
        <v>17.221499999999999</v>
      </c>
      <c r="BR148" s="42">
        <v>12.3384</v>
      </c>
      <c r="BS148" s="42">
        <v>12.8393</v>
      </c>
      <c r="BT148" s="42">
        <v>15.3292</v>
      </c>
      <c r="BV148" s="9">
        <v>42248</v>
      </c>
      <c r="BW148" s="42">
        <v>2.8563710296584865</v>
      </c>
      <c r="BX148" s="42">
        <v>5.095063193055112</v>
      </c>
      <c r="BY148" s="42">
        <v>-1.6898598060519003</v>
      </c>
      <c r="BZ148" s="42">
        <v>289372</v>
      </c>
      <c r="CA148" s="42">
        <v>480131</v>
      </c>
      <c r="CB148" s="42">
        <v>1234680</v>
      </c>
      <c r="CD148" s="9">
        <v>42248</v>
      </c>
      <c r="CE148" s="42">
        <v>72070210</v>
      </c>
      <c r="CF148" s="42">
        <v>9.2602118280543078</v>
      </c>
      <c r="CH148" s="9">
        <v>42248</v>
      </c>
      <c r="CI148" s="42">
        <v>125.4</v>
      </c>
      <c r="CJ148" s="42">
        <v>266</v>
      </c>
      <c r="CK148" s="42">
        <v>125.4</v>
      </c>
      <c r="CL148" s="42">
        <v>4.4129891756869366</v>
      </c>
      <c r="CM148" s="93">
        <f t="shared" si="80"/>
        <v>574722.56778309413</v>
      </c>
      <c r="CN148" s="4">
        <f t="shared" si="51"/>
        <v>4.6423559852418084</v>
      </c>
      <c r="CP148" s="9">
        <v>42248</v>
      </c>
      <c r="CQ148" s="42">
        <v>6.5714476511464381</v>
      </c>
      <c r="CR148" s="42">
        <v>542600</v>
      </c>
      <c r="CS148" s="9">
        <v>42248</v>
      </c>
      <c r="CT148" s="42">
        <v>10.097298980306686</v>
      </c>
      <c r="CU148" s="42">
        <v>70721</v>
      </c>
      <c r="CW148" s="14">
        <v>42248</v>
      </c>
      <c r="CX148" s="15">
        <v>130150</v>
      </c>
      <c r="CY148" s="15">
        <v>541970</v>
      </c>
      <c r="CZ148" s="89">
        <f t="shared" si="83"/>
        <v>162820</v>
      </c>
      <c r="DA148" s="91">
        <f t="shared" si="57"/>
        <v>755.59642669469258</v>
      </c>
      <c r="DB148" s="39">
        <v>42248</v>
      </c>
      <c r="DC148" s="40">
        <v>1421220</v>
      </c>
      <c r="DD148" s="40">
        <v>341840</v>
      </c>
      <c r="DE148" s="2"/>
      <c r="DF148" s="39">
        <v>42248</v>
      </c>
      <c r="DG148" s="40">
        <v>125.4</v>
      </c>
      <c r="DH148" s="40">
        <v>266</v>
      </c>
      <c r="DI148" s="40">
        <v>125.4</v>
      </c>
      <c r="DJ148" s="40">
        <v>4.4129891756869366</v>
      </c>
      <c r="DK148" s="2"/>
      <c r="DL148" s="99">
        <f t="shared" si="81"/>
        <v>1079380</v>
      </c>
      <c r="DM148" s="100">
        <f t="shared" si="82"/>
        <v>8607.4960127591694</v>
      </c>
      <c r="DN148" s="101">
        <f t="shared" si="52"/>
        <v>-20.596457156308855</v>
      </c>
      <c r="DO148" s="101">
        <f t="shared" si="52"/>
        <v>-23.952428265332504</v>
      </c>
      <c r="DQ148" s="9">
        <v>42248</v>
      </c>
      <c r="DR148" s="42">
        <v>-24.297066210662731</v>
      </c>
      <c r="DS148" s="42">
        <v>-26.084095122353002</v>
      </c>
      <c r="DT148" s="42">
        <v>2.9443585780525505</v>
      </c>
      <c r="DU148" s="42">
        <v>20.780693229672824</v>
      </c>
      <c r="DV148" s="42">
        <v>21870.31423</v>
      </c>
      <c r="DW148" s="42">
        <v>32036.445496</v>
      </c>
      <c r="DX148" s="42">
        <v>-10166.131266</v>
      </c>
      <c r="DY148" s="42">
        <v>2587.3486349999998</v>
      </c>
      <c r="DZ148" s="42">
        <v>19282.965595000001</v>
      </c>
      <c r="EA148" s="42">
        <v>6677.5764289999997</v>
      </c>
      <c r="EB148" s="42">
        <v>25358.869067</v>
      </c>
      <c r="EC148" s="42">
        <v>13321</v>
      </c>
      <c r="ED148" s="42">
        <v>7457</v>
      </c>
      <c r="EE148" s="42">
        <v>5864</v>
      </c>
      <c r="EF148" s="42"/>
      <c r="EG148" s="42"/>
    </row>
    <row r="149" spans="1:137" x14ac:dyDescent="0.3">
      <c r="A149" s="9">
        <v>42278</v>
      </c>
      <c r="B149" s="82">
        <f t="shared" si="60"/>
        <v>12.233445566778906</v>
      </c>
      <c r="C149" s="82">
        <f t="shared" si="61"/>
        <v>8.5365853658536679</v>
      </c>
      <c r="D149" s="82">
        <f t="shared" si="62"/>
        <v>8.3013066871637289</v>
      </c>
      <c r="E149" s="5">
        <f t="shared" si="63"/>
        <v>8.9622641509433958</v>
      </c>
      <c r="F149" s="5">
        <f t="shared" si="64"/>
        <v>21.528169014084508</v>
      </c>
      <c r="G149" s="5">
        <f t="shared" si="65"/>
        <v>32.333151482087651</v>
      </c>
      <c r="H149" s="5">
        <f t="shared" si="66"/>
        <v>3.3648972232602019</v>
      </c>
      <c r="I149" s="4">
        <f t="shared" ref="I149:I202" si="84">IF(CF149="","",CF149)</f>
        <v>8.773122240205609</v>
      </c>
      <c r="J149" s="4">
        <f t="shared" si="67"/>
        <v>2.2274154022004855</v>
      </c>
      <c r="K149" s="4">
        <f t="shared" si="68"/>
        <v>12.261232176486415</v>
      </c>
      <c r="L149" s="4">
        <f t="shared" si="69"/>
        <v>727.30471498944405</v>
      </c>
      <c r="M149" s="4">
        <f t="shared" ref="M149:M201" si="85">IF(DN149="","",DN149)</f>
        <v>12.642900336913643</v>
      </c>
      <c r="N149" s="4">
        <f t="shared" si="70"/>
        <v>-17.204934461380383</v>
      </c>
      <c r="O149" s="4">
        <f t="shared" si="71"/>
        <v>-21.0810465495586</v>
      </c>
      <c r="P149" s="4">
        <f t="shared" si="72"/>
        <v>9.8633294911905161</v>
      </c>
      <c r="Q149" s="4">
        <f t="shared" si="73"/>
        <v>18.024234264557386</v>
      </c>
      <c r="T149" s="81">
        <f t="shared" si="74"/>
        <v>12.233445566778906</v>
      </c>
      <c r="U149" s="81">
        <f t="shared" si="75"/>
        <v>8.5365853658536679</v>
      </c>
      <c r="V149" s="81">
        <f t="shared" si="76"/>
        <v>8.3013066871637289</v>
      </c>
      <c r="W149" s="81">
        <f t="shared" si="77"/>
        <v>9.0491077148211385</v>
      </c>
      <c r="Y149" s="108">
        <f t="shared" si="78"/>
        <v>13344</v>
      </c>
      <c r="Z149" s="108">
        <f t="shared" si="79"/>
        <v>7013</v>
      </c>
      <c r="AF149" s="9">
        <v>42278</v>
      </c>
      <c r="AG149" s="42">
        <v>115.5</v>
      </c>
      <c r="AH149" s="10">
        <v>181.4</v>
      </c>
      <c r="AI149" s="10"/>
      <c r="AJ149" s="10">
        <v>181.4</v>
      </c>
      <c r="AK149" s="10">
        <v>115.5</v>
      </c>
      <c r="AL149" s="10">
        <v>8.9622641509433958</v>
      </c>
      <c r="AO149" s="9">
        <v>42278</v>
      </c>
      <c r="AP149" s="10">
        <v>12.233445566778906</v>
      </c>
      <c r="AQ149" s="10">
        <v>8.5365853658536679</v>
      </c>
      <c r="AR149" s="10">
        <v>8.3013066871637289</v>
      </c>
      <c r="AS149" s="10">
        <v>100</v>
      </c>
      <c r="AT149" s="10">
        <v>115.7</v>
      </c>
      <c r="AU149" s="10">
        <v>140.9</v>
      </c>
      <c r="AV149" s="42">
        <v>100</v>
      </c>
      <c r="AW149" s="42">
        <v>115.7</v>
      </c>
      <c r="AX149" s="42">
        <v>140.9</v>
      </c>
      <c r="AY149" s="10">
        <v>130.80000000000001</v>
      </c>
      <c r="AZ149" s="10">
        <v>188.1</v>
      </c>
      <c r="BA149" s="10">
        <v>201.6</v>
      </c>
      <c r="BB149" s="10"/>
      <c r="BC149" s="10">
        <v>130.80000000000001</v>
      </c>
      <c r="BD149" s="10"/>
      <c r="BE149" s="10">
        <v>188.1</v>
      </c>
      <c r="BF149" s="10"/>
      <c r="BG149" s="10">
        <v>201.6</v>
      </c>
      <c r="BJ149" s="9">
        <v>42278</v>
      </c>
      <c r="BK149" s="42">
        <v>100</v>
      </c>
      <c r="BL149" s="42">
        <v>14.3725</v>
      </c>
      <c r="BM149" s="42">
        <v>77.633200000000002</v>
      </c>
      <c r="BN149" s="42">
        <v>7.9943</v>
      </c>
      <c r="BO149" s="42">
        <v>34.0486</v>
      </c>
      <c r="BP149" s="42">
        <v>8.2230000000000008</v>
      </c>
      <c r="BQ149" s="42">
        <v>17.221499999999999</v>
      </c>
      <c r="BR149" s="42">
        <v>12.3384</v>
      </c>
      <c r="BS149" s="42">
        <v>12.8393</v>
      </c>
      <c r="BT149" s="42">
        <v>15.3292</v>
      </c>
      <c r="BV149" s="9">
        <v>42278</v>
      </c>
      <c r="BW149" s="42">
        <v>21.528169014084508</v>
      </c>
      <c r="BX149" s="42">
        <v>32.333151482087651</v>
      </c>
      <c r="BY149" s="42">
        <v>3.3648972232602019</v>
      </c>
      <c r="BZ149" s="42">
        <v>327883</v>
      </c>
      <c r="CA149" s="42">
        <v>545775</v>
      </c>
      <c r="CB149" s="42">
        <v>1233720</v>
      </c>
      <c r="CD149" s="9">
        <v>42278</v>
      </c>
      <c r="CE149" s="42">
        <v>73200700</v>
      </c>
      <c r="CF149" s="42">
        <v>8.773122240205609</v>
      </c>
      <c r="CH149" s="9">
        <v>42278</v>
      </c>
      <c r="CI149" s="42">
        <v>126.1</v>
      </c>
      <c r="CJ149" s="42">
        <v>269</v>
      </c>
      <c r="CK149" s="42">
        <v>126.1</v>
      </c>
      <c r="CL149" s="42">
        <v>4.9958368026644466</v>
      </c>
      <c r="CM149" s="93">
        <f t="shared" si="80"/>
        <v>580497.22442505951</v>
      </c>
      <c r="CN149" s="4">
        <f t="shared" ref="CN149:CN201" si="86">(CM149/CM137-1)*100</f>
        <v>3.5975573437644126</v>
      </c>
      <c r="CP149" s="9">
        <v>42278</v>
      </c>
      <c r="CQ149" s="42">
        <v>2.2274154022004855</v>
      </c>
      <c r="CR149" s="42">
        <v>683286</v>
      </c>
      <c r="CS149" s="9">
        <v>42278</v>
      </c>
      <c r="CT149" s="42">
        <v>12.261232176486415</v>
      </c>
      <c r="CU149" s="42">
        <v>66764</v>
      </c>
      <c r="CW149" s="14">
        <v>42278</v>
      </c>
      <c r="CX149" s="15">
        <v>138930</v>
      </c>
      <c r="CY149" s="15">
        <v>659530</v>
      </c>
      <c r="CZ149" s="89">
        <f t="shared" si="83"/>
        <v>117560</v>
      </c>
      <c r="DA149" s="91">
        <f t="shared" si="57"/>
        <v>727.30471498944405</v>
      </c>
      <c r="DB149" s="39">
        <v>42278</v>
      </c>
      <c r="DC149" s="40">
        <v>959140</v>
      </c>
      <c r="DD149" s="40">
        <v>176790</v>
      </c>
      <c r="DE149" s="2"/>
      <c r="DF149" s="39">
        <v>42278</v>
      </c>
      <c r="DG149" s="40">
        <v>126.1</v>
      </c>
      <c r="DH149" s="40">
        <v>269</v>
      </c>
      <c r="DI149" s="40">
        <v>126.1</v>
      </c>
      <c r="DJ149" s="40">
        <v>4.9958368026644466</v>
      </c>
      <c r="DK149" s="2"/>
      <c r="DL149" s="99">
        <f t="shared" si="81"/>
        <v>782350</v>
      </c>
      <c r="DM149" s="100">
        <f t="shared" si="82"/>
        <v>6204.203013481364</v>
      </c>
      <c r="DN149" s="101">
        <f t="shared" ref="DN149:DO200" si="87">(DL149/DL137-1)*100</f>
        <v>12.642900336913643</v>
      </c>
      <c r="DO149" s="101">
        <f t="shared" si="87"/>
        <v>7.2832064271477259</v>
      </c>
      <c r="DQ149" s="9">
        <v>42278</v>
      </c>
      <c r="DR149" s="42">
        <v>-17.204934461380383</v>
      </c>
      <c r="DS149" s="42">
        <v>-21.0810465495586</v>
      </c>
      <c r="DT149" s="42">
        <v>9.8633294911905161</v>
      </c>
      <c r="DU149" s="42">
        <v>18.024234264557386</v>
      </c>
      <c r="DV149" s="42">
        <v>21456.110712999998</v>
      </c>
      <c r="DW149" s="42">
        <v>31148.328744999999</v>
      </c>
      <c r="DX149" s="42">
        <v>-9692.2180320000007</v>
      </c>
      <c r="DY149" s="42">
        <v>2532.2762080000002</v>
      </c>
      <c r="DZ149" s="42">
        <v>18923.834504999999</v>
      </c>
      <c r="EA149" s="42">
        <v>6868.2832040000003</v>
      </c>
      <c r="EB149" s="42">
        <v>24280.045541</v>
      </c>
      <c r="EC149" s="42">
        <v>13344</v>
      </c>
      <c r="ED149" s="42">
        <v>7013</v>
      </c>
      <c r="EE149" s="42">
        <v>6331</v>
      </c>
      <c r="EF149" s="42"/>
      <c r="EG149" s="42"/>
    </row>
    <row r="150" spans="1:137" x14ac:dyDescent="0.3">
      <c r="A150" s="9">
        <v>42309</v>
      </c>
      <c r="B150" s="82">
        <f t="shared" si="60"/>
        <v>5.7050592034445602</v>
      </c>
      <c r="C150" s="82">
        <f t="shared" si="61"/>
        <v>0</v>
      </c>
      <c r="D150" s="82">
        <f t="shared" si="62"/>
        <v>1.0664479081214087</v>
      </c>
      <c r="E150" s="5">
        <f t="shared" si="63"/>
        <v>0.82266910420474537</v>
      </c>
      <c r="F150" s="5">
        <f t="shared" si="64"/>
        <v>7.3396339488779123</v>
      </c>
      <c r="G150" s="5">
        <f t="shared" si="65"/>
        <v>0.54901223588727655</v>
      </c>
      <c r="H150" s="5">
        <f t="shared" si="66"/>
        <v>-1.8478501430958281</v>
      </c>
      <c r="I150" s="4">
        <f t="shared" si="84"/>
        <v>9.3700489955627724</v>
      </c>
      <c r="J150" s="4">
        <f t="shared" si="67"/>
        <v>6.5904895773595458</v>
      </c>
      <c r="K150" s="4">
        <f t="shared" si="68"/>
        <v>7.0282547469791954</v>
      </c>
      <c r="L150" s="4">
        <f t="shared" si="69"/>
        <v>-41.99438202247191</v>
      </c>
      <c r="M150" s="4">
        <f t="shared" si="85"/>
        <v>-7.5247119776399192</v>
      </c>
      <c r="N150" s="4">
        <f t="shared" si="70"/>
        <v>-26.193697574573712</v>
      </c>
      <c r="O150" s="4">
        <f t="shared" si="71"/>
        <v>-30.021861730027993</v>
      </c>
      <c r="P150" s="4">
        <f t="shared" si="72"/>
        <v>-3.6398621021406239</v>
      </c>
      <c r="Q150" s="4">
        <f t="shared" si="73"/>
        <v>-7.6198212835093422</v>
      </c>
      <c r="T150" s="81">
        <f t="shared" si="74"/>
        <v>5.7050592034445602</v>
      </c>
      <c r="U150" s="81">
        <f t="shared" si="75"/>
        <v>0</v>
      </c>
      <c r="V150" s="81">
        <f t="shared" si="76"/>
        <v>1.0664479081214087</v>
      </c>
      <c r="W150" s="81">
        <f t="shared" si="77"/>
        <v>0.90521467913401921</v>
      </c>
      <c r="Y150" s="108">
        <f t="shared" si="78"/>
        <v>12019</v>
      </c>
      <c r="Z150" s="108">
        <f t="shared" si="79"/>
        <v>5686</v>
      </c>
      <c r="AF150" s="9">
        <v>42309</v>
      </c>
      <c r="AG150" s="42">
        <v>110.3</v>
      </c>
      <c r="AH150" s="10">
        <v>166.3</v>
      </c>
      <c r="AI150" s="10"/>
      <c r="AJ150" s="10">
        <v>166.3</v>
      </c>
      <c r="AK150" s="10">
        <v>110.3</v>
      </c>
      <c r="AL150" s="10">
        <v>0.82266910420474537</v>
      </c>
      <c r="AO150" s="9">
        <v>42309</v>
      </c>
      <c r="AP150" s="10">
        <v>5.7050592034445602</v>
      </c>
      <c r="AQ150" s="10">
        <v>0</v>
      </c>
      <c r="AR150" s="10">
        <v>1.0664479081214087</v>
      </c>
      <c r="AS150" s="10">
        <v>98.2</v>
      </c>
      <c r="AT150" s="10">
        <v>111.2</v>
      </c>
      <c r="AU150" s="10">
        <v>123.2</v>
      </c>
      <c r="AV150" s="42">
        <v>98.2</v>
      </c>
      <c r="AW150" s="42">
        <v>111.2</v>
      </c>
      <c r="AX150" s="42">
        <v>123.2</v>
      </c>
      <c r="AY150" s="10">
        <v>130.80000000000001</v>
      </c>
      <c r="AZ150" s="10">
        <v>171.7</v>
      </c>
      <c r="BA150" s="10">
        <v>175.6</v>
      </c>
      <c r="BB150" s="10"/>
      <c r="BC150" s="10">
        <v>130.80000000000001</v>
      </c>
      <c r="BD150" s="10"/>
      <c r="BE150" s="10">
        <v>171.7</v>
      </c>
      <c r="BF150" s="10"/>
      <c r="BG150" s="10">
        <v>175.6</v>
      </c>
      <c r="BJ150" s="9">
        <v>42309</v>
      </c>
      <c r="BK150" s="42">
        <v>100</v>
      </c>
      <c r="BL150" s="42">
        <v>14.3725</v>
      </c>
      <c r="BM150" s="42">
        <v>77.633200000000002</v>
      </c>
      <c r="BN150" s="42">
        <v>7.9943</v>
      </c>
      <c r="BO150" s="42">
        <v>34.0486</v>
      </c>
      <c r="BP150" s="42">
        <v>8.2230000000000008</v>
      </c>
      <c r="BQ150" s="42">
        <v>17.221499999999999</v>
      </c>
      <c r="BR150" s="42">
        <v>12.3384</v>
      </c>
      <c r="BS150" s="42">
        <v>12.8393</v>
      </c>
      <c r="BT150" s="42">
        <v>15.3292</v>
      </c>
      <c r="BV150" s="9">
        <v>42309</v>
      </c>
      <c r="BW150" s="42">
        <v>7.3396339488779123</v>
      </c>
      <c r="BX150" s="42">
        <v>0.54901223588727655</v>
      </c>
      <c r="BY150" s="42">
        <v>-1.8478501430958281</v>
      </c>
      <c r="BZ150" s="42">
        <v>288369</v>
      </c>
      <c r="CA150" s="42">
        <v>417205</v>
      </c>
      <c r="CB150" s="42">
        <v>1033337</v>
      </c>
      <c r="CD150" s="9">
        <v>42309</v>
      </c>
      <c r="CE150" s="42">
        <v>73713160</v>
      </c>
      <c r="CF150" s="42">
        <v>9.3700489955627724</v>
      </c>
      <c r="CH150" s="9">
        <v>42309</v>
      </c>
      <c r="CI150" s="42">
        <v>126.6</v>
      </c>
      <c r="CJ150" s="42">
        <v>270</v>
      </c>
      <c r="CK150" s="42">
        <v>126.6</v>
      </c>
      <c r="CL150" s="42">
        <v>5.4121565362198174</v>
      </c>
      <c r="CM150" s="93">
        <f t="shared" si="80"/>
        <v>582252.44865718798</v>
      </c>
      <c r="CN150" s="4">
        <f t="shared" si="86"/>
        <v>3.754683130861669</v>
      </c>
      <c r="CP150" s="9">
        <v>42309</v>
      </c>
      <c r="CQ150" s="42">
        <v>6.5904895773595458</v>
      </c>
      <c r="CR150" s="42">
        <v>815947</v>
      </c>
      <c r="CS150" s="9">
        <v>42309</v>
      </c>
      <c r="CT150" s="42">
        <v>7.0282547469791954</v>
      </c>
      <c r="CU150" s="42">
        <v>58903</v>
      </c>
      <c r="CW150" s="14">
        <v>42309</v>
      </c>
      <c r="CX150" s="15">
        <v>253010</v>
      </c>
      <c r="CY150" s="15">
        <v>713220</v>
      </c>
      <c r="CZ150" s="89">
        <f t="shared" si="83"/>
        <v>53690</v>
      </c>
      <c r="DA150" s="91">
        <f t="shared" si="57"/>
        <v>-41.99438202247191</v>
      </c>
      <c r="DB150" s="39">
        <v>42309</v>
      </c>
      <c r="DC150" s="40">
        <v>1050930</v>
      </c>
      <c r="DD150" s="40">
        <v>372670</v>
      </c>
      <c r="DE150" s="2"/>
      <c r="DF150" s="39">
        <v>42309</v>
      </c>
      <c r="DG150" s="40">
        <v>126.6</v>
      </c>
      <c r="DH150" s="40">
        <v>270</v>
      </c>
      <c r="DI150" s="40">
        <v>126.6</v>
      </c>
      <c r="DJ150" s="40">
        <v>5.4121565362198174</v>
      </c>
      <c r="DK150" s="2"/>
      <c r="DL150" s="99">
        <f t="shared" si="81"/>
        <v>678260</v>
      </c>
      <c r="DM150" s="100">
        <f t="shared" si="82"/>
        <v>5357.5039494470775</v>
      </c>
      <c r="DN150" s="101">
        <f t="shared" si="87"/>
        <v>-7.5247119776399192</v>
      </c>
      <c r="DO150" s="101">
        <f t="shared" si="87"/>
        <v>-12.272653305802162</v>
      </c>
      <c r="DQ150" s="9">
        <v>42309</v>
      </c>
      <c r="DR150" s="42">
        <v>-26.193697574573712</v>
      </c>
      <c r="DS150" s="42">
        <v>-30.021861730027993</v>
      </c>
      <c r="DT150" s="42">
        <v>-3.6398621021406239</v>
      </c>
      <c r="DU150" s="42">
        <v>-7.6198212835093422</v>
      </c>
      <c r="DV150" s="42">
        <v>19560.917089999999</v>
      </c>
      <c r="DW150" s="42">
        <v>29896.404965000002</v>
      </c>
      <c r="DX150" s="42">
        <v>-10335.487875000001</v>
      </c>
      <c r="DY150" s="42">
        <v>2328.6669200000001</v>
      </c>
      <c r="DZ150" s="42">
        <v>17232.250169999999</v>
      </c>
      <c r="EA150" s="42">
        <v>6457.3741890000001</v>
      </c>
      <c r="EB150" s="42">
        <v>23439.030776</v>
      </c>
      <c r="EC150" s="42">
        <v>12019</v>
      </c>
      <c r="ED150" s="42">
        <v>5686</v>
      </c>
      <c r="EE150" s="42">
        <v>6333</v>
      </c>
      <c r="EF150" s="42"/>
      <c r="EG150" s="42"/>
    </row>
    <row r="151" spans="1:137" x14ac:dyDescent="0.3">
      <c r="A151" s="9">
        <v>42339</v>
      </c>
      <c r="B151" s="82">
        <f t="shared" si="60"/>
        <v>4.1456016177957471</v>
      </c>
      <c r="C151" s="82">
        <f t="shared" si="61"/>
        <v>2.898550724637686</v>
      </c>
      <c r="D151" s="82">
        <f t="shared" si="62"/>
        <v>3.434504792332266</v>
      </c>
      <c r="E151" s="5">
        <f t="shared" si="63"/>
        <v>3.1222896790980124</v>
      </c>
      <c r="F151" s="5">
        <f t="shared" si="64"/>
        <v>5.0563492576550955</v>
      </c>
      <c r="G151" s="5">
        <f t="shared" si="65"/>
        <v>4.8547824080998385</v>
      </c>
      <c r="H151" s="5">
        <f t="shared" si="66"/>
        <v>-6.3064026632084174</v>
      </c>
      <c r="I151" s="4">
        <f t="shared" si="84"/>
        <v>10.505169494663019</v>
      </c>
      <c r="J151" s="4">
        <f t="shared" si="67"/>
        <v>3.1157642146362625</v>
      </c>
      <c r="K151" s="4">
        <f t="shared" si="68"/>
        <v>13.555278987761877</v>
      </c>
      <c r="L151" s="4">
        <f t="shared" si="69"/>
        <v>251.6657852987837</v>
      </c>
      <c r="M151" s="4">
        <f t="shared" si="85"/>
        <v>-7.2728179551122203</v>
      </c>
      <c r="N151" s="4">
        <f t="shared" si="70"/>
        <v>-13.676186405156777</v>
      </c>
      <c r="O151" s="4">
        <f t="shared" si="71"/>
        <v>-3.5003324384165175</v>
      </c>
      <c r="P151" s="4">
        <f t="shared" si="72"/>
        <v>-1.8527581626232259</v>
      </c>
      <c r="Q151" s="4">
        <f t="shared" si="73"/>
        <v>-0.73204419889502759</v>
      </c>
      <c r="T151" s="81">
        <f t="shared" si="74"/>
        <v>4.1456016177957471</v>
      </c>
      <c r="U151" s="81">
        <f t="shared" si="75"/>
        <v>2.898550724637686</v>
      </c>
      <c r="V151" s="81">
        <f t="shared" si="76"/>
        <v>3.434504792332266</v>
      </c>
      <c r="W151" s="81">
        <f t="shared" si="77"/>
        <v>3.1206288902905364</v>
      </c>
      <c r="Y151" s="108">
        <f t="shared" si="78"/>
        <v>14038</v>
      </c>
      <c r="Z151" s="108">
        <f t="shared" si="79"/>
        <v>7187</v>
      </c>
      <c r="AF151" s="9">
        <v>42339</v>
      </c>
      <c r="AG151" s="42">
        <v>118.9</v>
      </c>
      <c r="AH151" s="10">
        <v>184.2</v>
      </c>
      <c r="AI151" s="10"/>
      <c r="AJ151" s="10">
        <v>184.2</v>
      </c>
      <c r="AK151" s="10">
        <v>118.9</v>
      </c>
      <c r="AL151" s="10">
        <v>3.1222896790980124</v>
      </c>
      <c r="AO151" s="9">
        <v>42339</v>
      </c>
      <c r="AP151" s="10">
        <v>4.1456016177957471</v>
      </c>
      <c r="AQ151" s="10">
        <v>2.898550724637686</v>
      </c>
      <c r="AR151" s="10">
        <v>3.434504792332266</v>
      </c>
      <c r="AS151" s="10">
        <v>103</v>
      </c>
      <c r="AT151" s="10">
        <v>120.7</v>
      </c>
      <c r="AU151" s="10">
        <v>129.5</v>
      </c>
      <c r="AV151" s="42">
        <v>103</v>
      </c>
      <c r="AW151" s="42">
        <v>120.7</v>
      </c>
      <c r="AX151" s="42">
        <v>129.5</v>
      </c>
      <c r="AY151" s="10">
        <v>137.30000000000001</v>
      </c>
      <c r="AZ151" s="10">
        <v>193.1</v>
      </c>
      <c r="BA151" s="10">
        <v>183.2</v>
      </c>
      <c r="BB151" s="10"/>
      <c r="BC151" s="10">
        <v>137.30000000000001</v>
      </c>
      <c r="BD151" s="10"/>
      <c r="BE151" s="10">
        <v>193.1</v>
      </c>
      <c r="BF151" s="10"/>
      <c r="BG151" s="10">
        <v>183.2</v>
      </c>
      <c r="BJ151" s="9">
        <v>42339</v>
      </c>
      <c r="BK151" s="42">
        <v>100</v>
      </c>
      <c r="BL151" s="42">
        <v>14.3725</v>
      </c>
      <c r="BM151" s="42">
        <v>77.633200000000002</v>
      </c>
      <c r="BN151" s="42">
        <v>7.9943</v>
      </c>
      <c r="BO151" s="42">
        <v>34.0486</v>
      </c>
      <c r="BP151" s="42">
        <v>8.2230000000000008</v>
      </c>
      <c r="BQ151" s="42">
        <v>17.221499999999999</v>
      </c>
      <c r="BR151" s="42">
        <v>12.3384</v>
      </c>
      <c r="BS151" s="42">
        <v>12.8393</v>
      </c>
      <c r="BT151" s="42">
        <v>15.3292</v>
      </c>
      <c r="BV151" s="9">
        <v>42339</v>
      </c>
      <c r="BW151" s="42">
        <v>5.0563492576550955</v>
      </c>
      <c r="BX151" s="42">
        <v>4.8547824080998385</v>
      </c>
      <c r="BY151" s="42">
        <v>-6.3064026632084174</v>
      </c>
      <c r="BZ151" s="42">
        <v>292521</v>
      </c>
      <c r="CA151" s="42">
        <v>413628</v>
      </c>
      <c r="CB151" s="42">
        <v>911040</v>
      </c>
      <c r="CD151" s="9">
        <v>42339</v>
      </c>
      <c r="CE151" s="42">
        <v>75214990</v>
      </c>
      <c r="CF151" s="42">
        <v>10.505169494663019</v>
      </c>
      <c r="CH151" s="9">
        <v>42339</v>
      </c>
      <c r="CI151" s="42">
        <v>126.1</v>
      </c>
      <c r="CJ151" s="42">
        <v>269</v>
      </c>
      <c r="CK151" s="42">
        <v>126.1</v>
      </c>
      <c r="CL151" s="42">
        <v>5.6113902847571087</v>
      </c>
      <c r="CM151" s="93">
        <f t="shared" si="80"/>
        <v>596470.97541633632</v>
      </c>
      <c r="CN151" s="4">
        <f t="shared" si="86"/>
        <v>4.6337608062074986</v>
      </c>
      <c r="CP151" s="9">
        <v>42339</v>
      </c>
      <c r="CQ151" s="42">
        <v>3.1157642146362625</v>
      </c>
      <c r="CR151" s="42">
        <v>912723</v>
      </c>
      <c r="CS151" s="9">
        <v>42339</v>
      </c>
      <c r="CT151" s="42">
        <v>13.555278987761877</v>
      </c>
      <c r="CU151" s="42">
        <v>65694</v>
      </c>
      <c r="CW151" s="14">
        <v>42339</v>
      </c>
      <c r="CX151" s="15">
        <v>210600</v>
      </c>
      <c r="CY151" s="15">
        <v>779720</v>
      </c>
      <c r="CZ151" s="89">
        <f t="shared" si="83"/>
        <v>66500</v>
      </c>
      <c r="DA151" s="91">
        <f t="shared" si="57"/>
        <v>251.6657852987837</v>
      </c>
      <c r="DB151" s="39">
        <v>42339</v>
      </c>
      <c r="DC151" s="40">
        <v>1426580</v>
      </c>
      <c r="DD151" s="40">
        <v>496990</v>
      </c>
      <c r="DE151" s="2"/>
      <c r="DF151" s="39">
        <v>42339</v>
      </c>
      <c r="DG151" s="40">
        <v>126.1</v>
      </c>
      <c r="DH151" s="40">
        <v>269</v>
      </c>
      <c r="DI151" s="40">
        <v>126.1</v>
      </c>
      <c r="DJ151" s="40">
        <v>5.6113902847571087</v>
      </c>
      <c r="DK151" s="2"/>
      <c r="DL151" s="99">
        <f t="shared" si="81"/>
        <v>929590</v>
      </c>
      <c r="DM151" s="100">
        <f t="shared" si="82"/>
        <v>7371.8477398889772</v>
      </c>
      <c r="DN151" s="101">
        <f t="shared" si="87"/>
        <v>-7.2728179551122203</v>
      </c>
      <c r="DO151" s="101">
        <f t="shared" si="87"/>
        <v>-12.199638888504349</v>
      </c>
      <c r="DQ151" s="9">
        <v>42339</v>
      </c>
      <c r="DR151" s="42">
        <v>-13.676186405156777</v>
      </c>
      <c r="DS151" s="42">
        <v>-3.5003324384165175</v>
      </c>
      <c r="DT151" s="42">
        <v>-1.8527581626232259</v>
      </c>
      <c r="DU151" s="42">
        <v>-0.73204419889502759</v>
      </c>
      <c r="DV151" s="42">
        <v>22593.353382000001</v>
      </c>
      <c r="DW151" s="42">
        <v>34096.490036000003</v>
      </c>
      <c r="DX151" s="42">
        <v>-11503.136654</v>
      </c>
      <c r="DY151" s="42">
        <v>2557.1637479999999</v>
      </c>
      <c r="DZ151" s="42">
        <v>20036.189633999998</v>
      </c>
      <c r="EA151" s="42">
        <v>6670.6098419999998</v>
      </c>
      <c r="EB151" s="42">
        <v>27425.880194000001</v>
      </c>
      <c r="EC151" s="42">
        <v>14038</v>
      </c>
      <c r="ED151" s="42">
        <v>7187</v>
      </c>
      <c r="EE151" s="42">
        <v>6851</v>
      </c>
      <c r="EF151" s="42"/>
      <c r="EG151" s="42"/>
    </row>
    <row r="152" spans="1:137" x14ac:dyDescent="0.3">
      <c r="A152" s="9">
        <v>42370</v>
      </c>
      <c r="B152" s="82">
        <f t="shared" si="60"/>
        <v>2.2330097087378613</v>
      </c>
      <c r="C152" s="82">
        <f t="shared" si="61"/>
        <v>4.0727902946273726</v>
      </c>
      <c r="D152" s="82">
        <f t="shared" si="62"/>
        <v>6.1897106109324671</v>
      </c>
      <c r="E152" s="5">
        <f t="shared" si="63"/>
        <v>4.0244969378827724</v>
      </c>
      <c r="F152" s="5">
        <f t="shared" si="64"/>
        <v>-0.62778349992021243</v>
      </c>
      <c r="G152" s="5">
        <f t="shared" si="65"/>
        <v>11.256578787805292</v>
      </c>
      <c r="H152" s="5">
        <f t="shared" si="66"/>
        <v>0.60137646897179897</v>
      </c>
      <c r="I152" s="4">
        <f t="shared" si="84"/>
        <v>10.820114716083964</v>
      </c>
      <c r="J152" s="4">
        <f t="shared" si="67"/>
        <v>6.7874727825869243</v>
      </c>
      <c r="K152" s="4">
        <f t="shared" si="68"/>
        <v>19.339408891797998</v>
      </c>
      <c r="L152" s="4">
        <f t="shared" si="69"/>
        <v>574.27856868026163</v>
      </c>
      <c r="M152" s="4">
        <f t="shared" si="85"/>
        <v>-7.5775896815799548E-2</v>
      </c>
      <c r="N152" s="4">
        <f t="shared" si="70"/>
        <v>-13.172729775788076</v>
      </c>
      <c r="O152" s="4">
        <f t="shared" si="71"/>
        <v>-10.534019474185333</v>
      </c>
      <c r="P152" s="4">
        <f t="shared" si="72"/>
        <v>-11.768421052631579</v>
      </c>
      <c r="Q152" s="4">
        <f t="shared" si="73"/>
        <v>-12.159732922444787</v>
      </c>
      <c r="T152" s="81">
        <f t="shared" si="74"/>
        <v>2.2330097087378613</v>
      </c>
      <c r="U152" s="81">
        <f t="shared" si="75"/>
        <v>4.0727902946273726</v>
      </c>
      <c r="V152" s="81">
        <f t="shared" si="76"/>
        <v>6.1897106109324671</v>
      </c>
      <c r="W152" s="81">
        <f t="shared" si="77"/>
        <v>3.9776007907667807</v>
      </c>
      <c r="Y152" s="108">
        <f t="shared" si="78"/>
        <v>12573</v>
      </c>
      <c r="Z152" s="108">
        <f t="shared" si="79"/>
        <v>6841</v>
      </c>
      <c r="AF152" s="9">
        <v>42370</v>
      </c>
      <c r="AG152" s="42">
        <v>118.9</v>
      </c>
      <c r="AH152" s="10">
        <v>186.2</v>
      </c>
      <c r="AI152" s="10"/>
      <c r="AJ152" s="10">
        <v>186.2</v>
      </c>
      <c r="AK152" s="10">
        <v>118.9</v>
      </c>
      <c r="AL152" s="10">
        <v>4.0244969378827724</v>
      </c>
      <c r="AO152" s="9">
        <v>42370</v>
      </c>
      <c r="AP152" s="10">
        <v>2.2330097087378613</v>
      </c>
      <c r="AQ152" s="10">
        <v>4.0727902946273726</v>
      </c>
      <c r="AR152" s="10">
        <v>6.1897106109324671</v>
      </c>
      <c r="AS152" s="10">
        <v>105.3</v>
      </c>
      <c r="AT152" s="10">
        <v>120.1</v>
      </c>
      <c r="AU152" s="10">
        <v>132.1</v>
      </c>
      <c r="AV152" s="42">
        <v>105.3</v>
      </c>
      <c r="AW152" s="42">
        <v>120.1</v>
      </c>
      <c r="AX152" s="42">
        <v>132.1</v>
      </c>
      <c r="AY152" s="10">
        <v>138.80000000000001</v>
      </c>
      <c r="AZ152" s="10">
        <v>194.8</v>
      </c>
      <c r="BA152" s="10">
        <v>188.3</v>
      </c>
      <c r="BB152" s="10"/>
      <c r="BC152" s="10">
        <v>138.80000000000001</v>
      </c>
      <c r="BD152" s="10"/>
      <c r="BE152" s="10">
        <v>194.8</v>
      </c>
      <c r="BF152" s="10"/>
      <c r="BG152" s="10">
        <v>188.3</v>
      </c>
      <c r="BJ152" s="9">
        <v>42370</v>
      </c>
      <c r="BK152" s="42">
        <v>100</v>
      </c>
      <c r="BL152" s="42">
        <v>14.3725</v>
      </c>
      <c r="BM152" s="42">
        <v>77.633200000000002</v>
      </c>
      <c r="BN152" s="42">
        <v>7.9943</v>
      </c>
      <c r="BO152" s="42">
        <v>34.0486</v>
      </c>
      <c r="BP152" s="42">
        <v>8.2230000000000008</v>
      </c>
      <c r="BQ152" s="42">
        <v>17.221499999999999</v>
      </c>
      <c r="BR152" s="42">
        <v>12.3384</v>
      </c>
      <c r="BS152" s="42">
        <v>12.8393</v>
      </c>
      <c r="BT152" s="42">
        <v>15.3292</v>
      </c>
      <c r="BV152" s="9">
        <v>42370</v>
      </c>
      <c r="BW152" s="42">
        <v>-0.62778349992021243</v>
      </c>
      <c r="BX152" s="42">
        <v>11.256578787805292</v>
      </c>
      <c r="BY152" s="42">
        <v>0.60137646897179897</v>
      </c>
      <c r="BZ152" s="42">
        <v>274001</v>
      </c>
      <c r="CA152" s="42">
        <v>458722</v>
      </c>
      <c r="CB152" s="42">
        <v>1047038</v>
      </c>
      <c r="CD152" s="9">
        <v>42370</v>
      </c>
      <c r="CE152" s="42">
        <v>75996290</v>
      </c>
      <c r="CF152" s="42">
        <v>10.820114716083964</v>
      </c>
      <c r="CH152" s="9">
        <v>42370</v>
      </c>
      <c r="CI152" s="42">
        <v>126.3</v>
      </c>
      <c r="CJ152" s="42">
        <v>269</v>
      </c>
      <c r="CK152" s="42">
        <v>126.3</v>
      </c>
      <c r="CL152" s="42">
        <v>5.690376569037654</v>
      </c>
      <c r="CM152" s="93">
        <f t="shared" si="80"/>
        <v>601712.50989707047</v>
      </c>
      <c r="CN152" s="4">
        <f t="shared" si="86"/>
        <v>4.8535527202852924</v>
      </c>
      <c r="CP152" s="9">
        <v>42370</v>
      </c>
      <c r="CQ152" s="42">
        <v>6.7874727825869243</v>
      </c>
      <c r="CR152" s="42">
        <v>844533</v>
      </c>
      <c r="CS152" s="9">
        <v>42370</v>
      </c>
      <c r="CT152" s="42">
        <v>19.339408891797998</v>
      </c>
      <c r="CU152" s="42">
        <v>71106</v>
      </c>
      <c r="CW152" s="14">
        <v>42370</v>
      </c>
      <c r="CX152" s="15">
        <v>271830</v>
      </c>
      <c r="CY152" s="15">
        <v>350490</v>
      </c>
      <c r="CZ152" s="89">
        <f>CY152</f>
        <v>350490</v>
      </c>
      <c r="DA152" s="91">
        <f t="shared" si="57"/>
        <v>574.27856868026163</v>
      </c>
      <c r="DB152" s="39">
        <v>42370</v>
      </c>
      <c r="DC152" s="40">
        <v>1013140</v>
      </c>
      <c r="DD152" s="40">
        <v>393360</v>
      </c>
      <c r="DE152" s="2"/>
      <c r="DF152" s="39">
        <v>42370</v>
      </c>
      <c r="DG152" s="40">
        <v>126.3</v>
      </c>
      <c r="DH152" s="40">
        <v>269</v>
      </c>
      <c r="DI152" s="40">
        <v>126.3</v>
      </c>
      <c r="DJ152" s="40">
        <v>5.690376569037654</v>
      </c>
      <c r="DK152" s="2"/>
      <c r="DL152" s="99">
        <f t="shared" si="81"/>
        <v>619780</v>
      </c>
      <c r="DM152" s="100">
        <f t="shared" si="82"/>
        <v>4907.2050673000795</v>
      </c>
      <c r="DN152" s="101">
        <f t="shared" si="87"/>
        <v>-7.5775896815799548E-2</v>
      </c>
      <c r="DO152" s="101">
        <f t="shared" si="87"/>
        <v>-5.4557024518565918</v>
      </c>
      <c r="DQ152" s="9">
        <v>42370</v>
      </c>
      <c r="DR152" s="42">
        <v>-13.172729775788076</v>
      </c>
      <c r="DS152" s="42">
        <v>-10.534019474185333</v>
      </c>
      <c r="DT152" s="42">
        <v>-11.768421052631579</v>
      </c>
      <c r="DU152" s="42">
        <v>-12.159732922444787</v>
      </c>
      <c r="DV152" s="42">
        <v>21199.025451000001</v>
      </c>
      <c r="DW152" s="42">
        <v>28866.530777</v>
      </c>
      <c r="DX152" s="42">
        <v>-7667.5053260000004</v>
      </c>
      <c r="DY152" s="42">
        <v>2087.6447360000002</v>
      </c>
      <c r="DZ152" s="42">
        <v>19111.380714999999</v>
      </c>
      <c r="EA152" s="42">
        <v>5054.2935669999997</v>
      </c>
      <c r="EB152" s="42">
        <v>23812.237209999999</v>
      </c>
      <c r="EC152" s="42">
        <v>12573</v>
      </c>
      <c r="ED152" s="42">
        <v>6841</v>
      </c>
      <c r="EE152" s="42">
        <v>5732</v>
      </c>
      <c r="EF152" s="42"/>
      <c r="EG152" s="42"/>
    </row>
    <row r="153" spans="1:137" x14ac:dyDescent="0.3">
      <c r="A153" s="9">
        <v>42401</v>
      </c>
      <c r="B153" s="82">
        <f t="shared" si="60"/>
        <v>11.275026343519482</v>
      </c>
      <c r="C153" s="82">
        <f t="shared" si="61"/>
        <v>6.2555853440571934</v>
      </c>
      <c r="D153" s="82">
        <f t="shared" si="62"/>
        <v>9.5400340715502452</v>
      </c>
      <c r="E153" s="5">
        <f t="shared" si="63"/>
        <v>7.1883530482256512</v>
      </c>
      <c r="F153" s="5">
        <f t="shared" si="64"/>
        <v>5.4334179918612371</v>
      </c>
      <c r="G153" s="5">
        <f t="shared" si="65"/>
        <v>20.007762264903022</v>
      </c>
      <c r="H153" s="5">
        <f t="shared" si="66"/>
        <v>6.9344851368104186</v>
      </c>
      <c r="I153" s="4">
        <f t="shared" si="84"/>
        <v>11.091042382535834</v>
      </c>
      <c r="J153" s="4">
        <f t="shared" si="67"/>
        <v>11.534059476456852</v>
      </c>
      <c r="K153" s="4">
        <f t="shared" si="68"/>
        <v>18.818362332985561</v>
      </c>
      <c r="L153" s="4">
        <f t="shared" si="69"/>
        <v>-44.650961746271875</v>
      </c>
      <c r="M153" s="4">
        <f t="shared" si="85"/>
        <v>2.4970726408306554</v>
      </c>
      <c r="N153" s="4">
        <f t="shared" si="70"/>
        <v>-5.2813430322218036</v>
      </c>
      <c r="O153" s="4">
        <f t="shared" si="71"/>
        <v>-4.5478882936236786</v>
      </c>
      <c r="P153" s="4">
        <f t="shared" si="72"/>
        <v>-12.55408184977658</v>
      </c>
      <c r="Q153" s="4">
        <f t="shared" si="73"/>
        <v>-8.9539007092198588</v>
      </c>
      <c r="T153" s="81">
        <f t="shared" si="74"/>
        <v>11.275026343519482</v>
      </c>
      <c r="U153" s="81">
        <f t="shared" si="75"/>
        <v>6.2555853440571934</v>
      </c>
      <c r="V153" s="81">
        <f t="shared" si="76"/>
        <v>9.5400340715502452</v>
      </c>
      <c r="W153" s="81">
        <f t="shared" si="77"/>
        <v>7.2395731863268882</v>
      </c>
      <c r="Y153" s="108">
        <f t="shared" si="78"/>
        <v>12329</v>
      </c>
      <c r="Z153" s="108">
        <f t="shared" si="79"/>
        <v>7189</v>
      </c>
      <c r="AF153" s="9">
        <v>42401</v>
      </c>
      <c r="AG153" s="42">
        <v>117.8</v>
      </c>
      <c r="AH153" s="10">
        <v>184.5</v>
      </c>
      <c r="AI153" s="10"/>
      <c r="AJ153" s="10">
        <v>184.5</v>
      </c>
      <c r="AK153" s="10">
        <v>117.8</v>
      </c>
      <c r="AL153" s="10">
        <v>7.1883530482256512</v>
      </c>
      <c r="AO153" s="9">
        <v>42401</v>
      </c>
      <c r="AP153" s="10">
        <v>11.275026343519482</v>
      </c>
      <c r="AQ153" s="10">
        <v>6.2555853440571934</v>
      </c>
      <c r="AR153" s="10">
        <v>9.5400340715502452</v>
      </c>
      <c r="AS153" s="10">
        <v>105.6</v>
      </c>
      <c r="AT153" s="10">
        <v>118.9</v>
      </c>
      <c r="AU153" s="10">
        <v>128.6</v>
      </c>
      <c r="AV153" s="42">
        <v>105.6</v>
      </c>
      <c r="AW153" s="42">
        <v>118.9</v>
      </c>
      <c r="AX153" s="42">
        <v>128.6</v>
      </c>
      <c r="AY153" s="10">
        <v>136.1</v>
      </c>
      <c r="AZ153" s="10">
        <v>193.9</v>
      </c>
      <c r="BA153" s="10">
        <v>181.9</v>
      </c>
      <c r="BB153" s="10"/>
      <c r="BC153" s="10">
        <v>136.1</v>
      </c>
      <c r="BD153" s="10"/>
      <c r="BE153" s="10">
        <v>193.9</v>
      </c>
      <c r="BF153" s="10"/>
      <c r="BG153" s="10">
        <v>181.9</v>
      </c>
      <c r="BJ153" s="9">
        <v>42401</v>
      </c>
      <c r="BK153" s="42">
        <v>100</v>
      </c>
      <c r="BL153" s="42">
        <v>14.3725</v>
      </c>
      <c r="BM153" s="42">
        <v>77.633200000000002</v>
      </c>
      <c r="BN153" s="42">
        <v>7.9943</v>
      </c>
      <c r="BO153" s="42">
        <v>34.0486</v>
      </c>
      <c r="BP153" s="42">
        <v>8.2230000000000008</v>
      </c>
      <c r="BQ153" s="42">
        <v>17.221499999999999</v>
      </c>
      <c r="BR153" s="42">
        <v>12.3384</v>
      </c>
      <c r="BS153" s="42">
        <v>12.8393</v>
      </c>
      <c r="BT153" s="42">
        <v>15.3292</v>
      </c>
      <c r="BV153" s="9">
        <v>42401</v>
      </c>
      <c r="BW153" s="42">
        <v>5.4334179918612371</v>
      </c>
      <c r="BX153" s="42">
        <v>20.007762264903022</v>
      </c>
      <c r="BY153" s="42">
        <v>6.9344851368104186</v>
      </c>
      <c r="BZ153" s="42">
        <v>292253</v>
      </c>
      <c r="CA153" s="42">
        <v>457628</v>
      </c>
      <c r="CB153" s="42">
        <v>1003177</v>
      </c>
      <c r="CD153" s="9">
        <v>42401</v>
      </c>
      <c r="CE153" s="42">
        <v>76919260</v>
      </c>
      <c r="CF153" s="42">
        <v>11.091042382535834</v>
      </c>
      <c r="CH153" s="9">
        <v>42401</v>
      </c>
      <c r="CI153" s="42">
        <v>126</v>
      </c>
      <c r="CJ153" s="42">
        <v>267</v>
      </c>
      <c r="CK153" s="42">
        <v>126</v>
      </c>
      <c r="CL153" s="42">
        <v>5.2631578947368398</v>
      </c>
      <c r="CM153" s="93">
        <f t="shared" si="80"/>
        <v>610470.31746031751</v>
      </c>
      <c r="CN153" s="4">
        <f t="shared" si="86"/>
        <v>5.5364902634090551</v>
      </c>
      <c r="CP153" s="9">
        <v>42401</v>
      </c>
      <c r="CQ153" s="42">
        <v>11.534059476456852</v>
      </c>
      <c r="CR153" s="42">
        <v>848782</v>
      </c>
      <c r="CS153" s="9">
        <v>42401</v>
      </c>
      <c r="CT153" s="42">
        <v>18.818362332985561</v>
      </c>
      <c r="CU153" s="42">
        <v>70609</v>
      </c>
      <c r="CW153" s="14">
        <v>42401</v>
      </c>
      <c r="CX153" s="15">
        <v>202290</v>
      </c>
      <c r="CY153" s="15">
        <v>376100</v>
      </c>
      <c r="CZ153" s="89">
        <f>CY153-CY152</f>
        <v>25610</v>
      </c>
      <c r="DA153" s="91">
        <f t="shared" si="57"/>
        <v>-44.650961746271875</v>
      </c>
      <c r="DB153" s="39">
        <v>42401</v>
      </c>
      <c r="DC153" s="40">
        <v>1105040</v>
      </c>
      <c r="DD153" s="40">
        <v>378510</v>
      </c>
      <c r="DE153" s="2"/>
      <c r="DF153" s="39">
        <v>42401</v>
      </c>
      <c r="DG153" s="40">
        <v>126</v>
      </c>
      <c r="DH153" s="40">
        <v>267</v>
      </c>
      <c r="DI153" s="40">
        <v>126</v>
      </c>
      <c r="DJ153" s="40">
        <v>5.2631578947368398</v>
      </c>
      <c r="DK153" s="2"/>
      <c r="DL153" s="99">
        <f t="shared" si="81"/>
        <v>726530</v>
      </c>
      <c r="DM153" s="100">
        <f t="shared" si="82"/>
        <v>5766.1111111111113</v>
      </c>
      <c r="DN153" s="101">
        <f t="shared" si="87"/>
        <v>2.4970726408306554</v>
      </c>
      <c r="DO153" s="101">
        <f t="shared" si="87"/>
        <v>-2.6277809912108596</v>
      </c>
      <c r="DQ153" s="9">
        <v>42401</v>
      </c>
      <c r="DR153" s="42">
        <v>-5.2813430322218036</v>
      </c>
      <c r="DS153" s="42">
        <v>-4.5478882936236786</v>
      </c>
      <c r="DT153" s="42">
        <v>-12.55408184977658</v>
      </c>
      <c r="DU153" s="42">
        <v>-8.9539007092198588</v>
      </c>
      <c r="DV153" s="42">
        <v>20845.724215999999</v>
      </c>
      <c r="DW153" s="42">
        <v>27418.979994000001</v>
      </c>
      <c r="DX153" s="42">
        <v>-6573.2557779999997</v>
      </c>
      <c r="DY153" s="42">
        <v>1933.355219</v>
      </c>
      <c r="DZ153" s="42">
        <v>18912.368997000001</v>
      </c>
      <c r="EA153" s="42">
        <v>4800.2011819999998</v>
      </c>
      <c r="EB153" s="42">
        <v>22618.778812</v>
      </c>
      <c r="EC153" s="42">
        <v>12329</v>
      </c>
      <c r="ED153" s="42">
        <v>7189</v>
      </c>
      <c r="EE153" s="42">
        <v>5140</v>
      </c>
      <c r="EF153" s="42"/>
      <c r="EG153" s="42"/>
    </row>
    <row r="154" spans="1:137" x14ac:dyDescent="0.3">
      <c r="A154" s="9">
        <v>42430</v>
      </c>
      <c r="B154" s="82">
        <f t="shared" si="60"/>
        <v>4.6931407942238295</v>
      </c>
      <c r="C154" s="82">
        <f t="shared" si="61"/>
        <v>4.5565500406834776</v>
      </c>
      <c r="D154" s="82">
        <f t="shared" si="62"/>
        <v>11.887550200803222</v>
      </c>
      <c r="E154" s="5">
        <f t="shared" si="63"/>
        <v>5.193734542456717</v>
      </c>
      <c r="F154" s="5">
        <f t="shared" si="64"/>
        <v>9.227091524309218</v>
      </c>
      <c r="G154" s="5">
        <f t="shared" si="65"/>
        <v>16.404060503671889</v>
      </c>
      <c r="H154" s="5">
        <f t="shared" si="66"/>
        <v>8.9322693817419392</v>
      </c>
      <c r="I154" s="4">
        <f t="shared" si="84"/>
        <v>10.634286853913721</v>
      </c>
      <c r="J154" s="4">
        <f t="shared" si="67"/>
        <v>10.96517333786827</v>
      </c>
      <c r="K154" s="4">
        <f t="shared" si="68"/>
        <v>20.724281593846811</v>
      </c>
      <c r="L154" s="4">
        <f t="shared" si="69"/>
        <v>73.6623963828184</v>
      </c>
      <c r="M154" s="4">
        <f t="shared" si="85"/>
        <v>23.73059508408797</v>
      </c>
      <c r="N154" s="4">
        <f t="shared" si="70"/>
        <v>-4.6701637886893463</v>
      </c>
      <c r="O154" s="4">
        <f t="shared" si="71"/>
        <v>-22.914853663166674</v>
      </c>
      <c r="P154" s="4">
        <f t="shared" si="72"/>
        <v>-8.214107765677273</v>
      </c>
      <c r="Q154" s="4">
        <f t="shared" si="73"/>
        <v>0.49580472921434016</v>
      </c>
      <c r="T154" s="81">
        <f t="shared" si="74"/>
        <v>4.6931407942238295</v>
      </c>
      <c r="U154" s="81">
        <f t="shared" si="75"/>
        <v>4.5565500406834776</v>
      </c>
      <c r="V154" s="81">
        <f t="shared" si="76"/>
        <v>11.887550200803222</v>
      </c>
      <c r="W154" s="81">
        <f t="shared" si="77"/>
        <v>5.1622436925365172</v>
      </c>
      <c r="Y154" s="108">
        <f t="shared" si="78"/>
        <v>12895</v>
      </c>
      <c r="Z154" s="108">
        <f t="shared" si="79"/>
        <v>7905</v>
      </c>
      <c r="AF154" s="9">
        <v>42430</v>
      </c>
      <c r="AG154" s="42">
        <v>127.6</v>
      </c>
      <c r="AH154" s="10">
        <v>198.7</v>
      </c>
      <c r="AI154" s="10"/>
      <c r="AJ154" s="10">
        <v>198.7</v>
      </c>
      <c r="AK154" s="10">
        <v>127.6</v>
      </c>
      <c r="AL154" s="10">
        <v>5.193734542456717</v>
      </c>
      <c r="AO154" s="9">
        <v>42430</v>
      </c>
      <c r="AP154" s="10">
        <v>4.6931407942238295</v>
      </c>
      <c r="AQ154" s="10">
        <v>4.5565500406834776</v>
      </c>
      <c r="AR154" s="10">
        <v>11.887550200803222</v>
      </c>
      <c r="AS154" s="10">
        <v>116</v>
      </c>
      <c r="AT154" s="10">
        <v>128.5</v>
      </c>
      <c r="AU154" s="10">
        <v>139.30000000000001</v>
      </c>
      <c r="AV154" s="42">
        <v>116</v>
      </c>
      <c r="AW154" s="42">
        <v>128.5</v>
      </c>
      <c r="AX154" s="42">
        <v>139.30000000000001</v>
      </c>
      <c r="AY154" s="10">
        <v>149.5</v>
      </c>
      <c r="AZ154" s="10">
        <v>208.1</v>
      </c>
      <c r="BA154" s="10">
        <v>197.2</v>
      </c>
      <c r="BB154" s="10"/>
      <c r="BC154" s="10">
        <v>149.5</v>
      </c>
      <c r="BD154" s="10"/>
      <c r="BE154" s="10">
        <v>208.1</v>
      </c>
      <c r="BF154" s="10"/>
      <c r="BG154" s="10">
        <v>197.2</v>
      </c>
      <c r="BJ154" s="9">
        <v>42430</v>
      </c>
      <c r="BK154" s="42">
        <v>100</v>
      </c>
      <c r="BL154" s="42">
        <v>14.3725</v>
      </c>
      <c r="BM154" s="42">
        <v>77.633200000000002</v>
      </c>
      <c r="BN154" s="42">
        <v>7.9943</v>
      </c>
      <c r="BO154" s="42">
        <v>34.0486</v>
      </c>
      <c r="BP154" s="42">
        <v>8.2230000000000008</v>
      </c>
      <c r="BQ154" s="42">
        <v>17.221499999999999</v>
      </c>
      <c r="BR154" s="42">
        <v>12.3384</v>
      </c>
      <c r="BS154" s="42">
        <v>12.8393</v>
      </c>
      <c r="BT154" s="42">
        <v>15.3292</v>
      </c>
      <c r="BV154" s="9">
        <v>42430</v>
      </c>
      <c r="BW154" s="42">
        <v>9.227091524309218</v>
      </c>
      <c r="BX154" s="42">
        <v>16.404060503671889</v>
      </c>
      <c r="BY154" s="42">
        <v>8.9322693817419392</v>
      </c>
      <c r="BZ154" s="42">
        <v>318930</v>
      </c>
      <c r="CA154" s="42">
        <v>472668</v>
      </c>
      <c r="CB154" s="42">
        <v>1097290</v>
      </c>
      <c r="CD154" s="9">
        <v>42430</v>
      </c>
      <c r="CE154" s="42">
        <v>77829860</v>
      </c>
      <c r="CF154" s="42">
        <v>10.634286853913721</v>
      </c>
      <c r="CH154" s="9">
        <v>42430</v>
      </c>
      <c r="CI154" s="42">
        <v>126</v>
      </c>
      <c r="CJ154" s="42">
        <v>268</v>
      </c>
      <c r="CK154" s="42">
        <v>126</v>
      </c>
      <c r="CL154" s="42">
        <v>4.8252911813643902</v>
      </c>
      <c r="CM154" s="93">
        <f t="shared" si="80"/>
        <v>617697.30158730154</v>
      </c>
      <c r="CN154" s="4">
        <f t="shared" si="86"/>
        <v>5.5415974590510286</v>
      </c>
      <c r="CP154" s="9">
        <v>42430</v>
      </c>
      <c r="CQ154" s="42">
        <v>10.96517333786827</v>
      </c>
      <c r="CR154" s="42">
        <v>809107</v>
      </c>
      <c r="CS154" s="9">
        <v>42430</v>
      </c>
      <c r="CT154" s="42">
        <v>20.724281593846811</v>
      </c>
      <c r="CU154" s="42">
        <v>90408</v>
      </c>
      <c r="CW154" s="14">
        <v>42430</v>
      </c>
      <c r="CX154" s="15">
        <v>127180</v>
      </c>
      <c r="CY154" s="15">
        <v>422190</v>
      </c>
      <c r="CZ154" s="89">
        <f t="shared" ref="CZ154:CZ163" si="88">CY154-CY153</f>
        <v>46090</v>
      </c>
      <c r="DA154" s="91">
        <f t="shared" si="57"/>
        <v>73.6623963828184</v>
      </c>
      <c r="DB154" s="39">
        <v>42430</v>
      </c>
      <c r="DC154" s="40">
        <v>1999010</v>
      </c>
      <c r="DD154" s="40">
        <v>621740</v>
      </c>
      <c r="DE154" s="2"/>
      <c r="DF154" s="39">
        <v>42430</v>
      </c>
      <c r="DG154" s="40">
        <v>126</v>
      </c>
      <c r="DH154" s="40">
        <v>268</v>
      </c>
      <c r="DI154" s="40">
        <v>126</v>
      </c>
      <c r="DJ154" s="40">
        <v>4.8252911813643902</v>
      </c>
      <c r="DK154" s="2"/>
      <c r="DL154" s="99">
        <f t="shared" si="81"/>
        <v>1377270</v>
      </c>
      <c r="DM154" s="100">
        <f t="shared" si="82"/>
        <v>10930.714285714286</v>
      </c>
      <c r="DN154" s="101">
        <f t="shared" si="87"/>
        <v>23.73059508408797</v>
      </c>
      <c r="DO154" s="101">
        <f t="shared" si="87"/>
        <v>18.035059754820427</v>
      </c>
      <c r="DQ154" s="9">
        <v>42430</v>
      </c>
      <c r="DR154" s="42">
        <v>-4.6701637886893463</v>
      </c>
      <c r="DS154" s="42">
        <v>-22.914853663166674</v>
      </c>
      <c r="DT154" s="42">
        <v>-8.214107765677273</v>
      </c>
      <c r="DU154" s="42">
        <v>0.49580472921434016</v>
      </c>
      <c r="DV154" s="42">
        <v>22911.742382</v>
      </c>
      <c r="DW154" s="42">
        <v>27310.280823000001</v>
      </c>
      <c r="DX154" s="42">
        <v>-4398.5384409999997</v>
      </c>
      <c r="DY154" s="42">
        <v>2188.22147</v>
      </c>
      <c r="DZ154" s="42">
        <v>20723.520912</v>
      </c>
      <c r="EA154" s="42">
        <v>4822.593014</v>
      </c>
      <c r="EB154" s="42">
        <v>22487.687808999999</v>
      </c>
      <c r="EC154" s="42">
        <v>12895</v>
      </c>
      <c r="ED154" s="42">
        <v>7905</v>
      </c>
      <c r="EE154" s="42">
        <v>4990</v>
      </c>
      <c r="EF154" s="42"/>
      <c r="EG154" s="42"/>
    </row>
    <row r="155" spans="1:137" x14ac:dyDescent="0.3">
      <c r="A155" s="9">
        <v>42461</v>
      </c>
      <c r="B155" s="82">
        <f t="shared" si="60"/>
        <v>6.6740823136818683</v>
      </c>
      <c r="C155" s="82">
        <f t="shared" si="61"/>
        <v>4.8758049678012849</v>
      </c>
      <c r="D155" s="82">
        <f t="shared" si="62"/>
        <v>14.411529223378702</v>
      </c>
      <c r="E155" s="5">
        <f t="shared" si="63"/>
        <v>5.9645852749301076</v>
      </c>
      <c r="F155" s="5">
        <f t="shared" si="64"/>
        <v>10.204423904738832</v>
      </c>
      <c r="G155" s="5">
        <f t="shared" si="65"/>
        <v>36.757743716135813</v>
      </c>
      <c r="H155" s="5">
        <f t="shared" si="66"/>
        <v>11.009536243401261</v>
      </c>
      <c r="I155" s="4">
        <f t="shared" si="84"/>
        <v>9.9849729544268175</v>
      </c>
      <c r="J155" s="4">
        <f t="shared" si="67"/>
        <v>9.3163894074611626</v>
      </c>
      <c r="K155" s="4">
        <f t="shared" si="68"/>
        <v>14.805430548727452</v>
      </c>
      <c r="L155" s="4">
        <f t="shared" si="69"/>
        <v>97.020075282308653</v>
      </c>
      <c r="M155" s="4">
        <f t="shared" si="85"/>
        <v>12.458039384637477</v>
      </c>
      <c r="N155" s="4">
        <f t="shared" si="70"/>
        <v>-5.7538471029212008</v>
      </c>
      <c r="O155" s="4">
        <f t="shared" si="71"/>
        <v>-23.330775644715949</v>
      </c>
      <c r="P155" s="4">
        <f t="shared" si="72"/>
        <v>-0.79926221948970178</v>
      </c>
      <c r="Q155" s="4">
        <f t="shared" si="73"/>
        <v>-1.9251774986346257</v>
      </c>
      <c r="T155" s="81">
        <f t="shared" si="74"/>
        <v>6.6740823136818683</v>
      </c>
      <c r="U155" s="81">
        <f t="shared" si="75"/>
        <v>4.8758049678012849</v>
      </c>
      <c r="V155" s="81">
        <f t="shared" si="76"/>
        <v>14.411529223378702</v>
      </c>
      <c r="W155" s="81">
        <f t="shared" si="77"/>
        <v>5.8965767835015974</v>
      </c>
      <c r="Y155" s="108">
        <f t="shared" si="78"/>
        <v>12908</v>
      </c>
      <c r="Z155" s="108">
        <f t="shared" si="79"/>
        <v>7183</v>
      </c>
      <c r="AF155" s="9">
        <v>42461</v>
      </c>
      <c r="AG155" s="42">
        <v>113.7</v>
      </c>
      <c r="AH155" s="10">
        <v>175.5</v>
      </c>
      <c r="AI155" s="10"/>
      <c r="AJ155" s="10">
        <v>175.5</v>
      </c>
      <c r="AK155" s="10">
        <v>113.7</v>
      </c>
      <c r="AL155" s="10">
        <v>5.9645852749301076</v>
      </c>
      <c r="AO155" s="9">
        <v>42461</v>
      </c>
      <c r="AP155" s="10">
        <v>6.6740823136818683</v>
      </c>
      <c r="AQ155" s="10">
        <v>4.8758049678012849</v>
      </c>
      <c r="AR155" s="10">
        <v>14.411529223378702</v>
      </c>
      <c r="AS155" s="10">
        <v>95.9</v>
      </c>
      <c r="AT155" s="10">
        <v>114</v>
      </c>
      <c r="AU155" s="10">
        <v>142.9</v>
      </c>
      <c r="AV155" s="42">
        <v>95.9</v>
      </c>
      <c r="AW155" s="42">
        <v>114</v>
      </c>
      <c r="AX155" s="42">
        <v>142.9</v>
      </c>
      <c r="AY155" s="10">
        <v>122.7</v>
      </c>
      <c r="AZ155" s="10">
        <v>181.7</v>
      </c>
      <c r="BA155" s="10">
        <v>203</v>
      </c>
      <c r="BB155" s="10"/>
      <c r="BC155" s="10">
        <v>122.7</v>
      </c>
      <c r="BD155" s="10"/>
      <c r="BE155" s="10">
        <v>181.7</v>
      </c>
      <c r="BF155" s="10"/>
      <c r="BG155" s="10">
        <v>203</v>
      </c>
      <c r="BJ155" s="9">
        <v>42461</v>
      </c>
      <c r="BK155" s="42">
        <v>100</v>
      </c>
      <c r="BL155" s="42">
        <v>14.3725</v>
      </c>
      <c r="BM155" s="42">
        <v>77.633200000000002</v>
      </c>
      <c r="BN155" s="42">
        <v>7.9943</v>
      </c>
      <c r="BO155" s="42">
        <v>34.0486</v>
      </c>
      <c r="BP155" s="42">
        <v>8.2230000000000008</v>
      </c>
      <c r="BQ155" s="42">
        <v>17.221499999999999</v>
      </c>
      <c r="BR155" s="42">
        <v>12.3384</v>
      </c>
      <c r="BS155" s="42">
        <v>12.8393</v>
      </c>
      <c r="BT155" s="42">
        <v>15.3292</v>
      </c>
      <c r="BV155" s="9">
        <v>42461</v>
      </c>
      <c r="BW155" s="42">
        <v>10.204423904738832</v>
      </c>
      <c r="BX155" s="42">
        <v>36.757743716135813</v>
      </c>
      <c r="BY155" s="42">
        <v>11.009536243401261</v>
      </c>
      <c r="BZ155" s="42">
        <v>295695</v>
      </c>
      <c r="CA155" s="42">
        <v>483853</v>
      </c>
      <c r="CB155" s="42">
        <v>1173393</v>
      </c>
      <c r="CD155" s="9">
        <v>42461</v>
      </c>
      <c r="CE155" s="42">
        <v>77831680</v>
      </c>
      <c r="CF155" s="42">
        <v>9.9849729544268175</v>
      </c>
      <c r="CH155" s="9">
        <v>42461</v>
      </c>
      <c r="CI155" s="42">
        <v>127.3</v>
      </c>
      <c r="CJ155" s="42">
        <v>271</v>
      </c>
      <c r="CK155" s="42">
        <v>127.3</v>
      </c>
      <c r="CL155" s="42">
        <v>5.4681027340513628</v>
      </c>
      <c r="CM155" s="93">
        <f t="shared" si="80"/>
        <v>611403.6135113904</v>
      </c>
      <c r="CN155" s="4">
        <f t="shared" si="86"/>
        <v>4.2826884179050895</v>
      </c>
      <c r="CP155" s="9">
        <v>42461</v>
      </c>
      <c r="CQ155" s="42">
        <v>9.3163894074611626</v>
      </c>
      <c r="CR155" s="42">
        <v>592004</v>
      </c>
      <c r="CS155" s="9">
        <v>42461</v>
      </c>
      <c r="CT155" s="42">
        <v>14.805430548727452</v>
      </c>
      <c r="CU155" s="42">
        <v>60716</v>
      </c>
      <c r="CW155" s="14">
        <v>42461</v>
      </c>
      <c r="CX155" s="15">
        <v>145040</v>
      </c>
      <c r="CY155" s="15">
        <v>485000</v>
      </c>
      <c r="CZ155" s="89">
        <f t="shared" si="88"/>
        <v>62810</v>
      </c>
      <c r="DA155" s="91">
        <f t="shared" si="57"/>
        <v>97.020075282308653</v>
      </c>
      <c r="DB155" s="39">
        <v>42461</v>
      </c>
      <c r="DC155" s="40">
        <v>1411500</v>
      </c>
      <c r="DD155" s="40">
        <v>158560</v>
      </c>
      <c r="DE155" s="2"/>
      <c r="DF155" s="39">
        <v>42461</v>
      </c>
      <c r="DG155" s="40">
        <v>127.3</v>
      </c>
      <c r="DH155" s="40">
        <v>271</v>
      </c>
      <c r="DI155" s="40">
        <v>127.3</v>
      </c>
      <c r="DJ155" s="40">
        <v>5.4681027340513628</v>
      </c>
      <c r="DK155" s="2"/>
      <c r="DL155" s="99">
        <f t="shared" si="81"/>
        <v>1252940</v>
      </c>
      <c r="DM155" s="100">
        <f t="shared" si="82"/>
        <v>9842.4194815396695</v>
      </c>
      <c r="DN155" s="101">
        <f t="shared" si="87"/>
        <v>12.458039384637477</v>
      </c>
      <c r="DO155" s="101">
        <f t="shared" si="87"/>
        <v>6.6275361643813202</v>
      </c>
      <c r="DQ155" s="9">
        <v>42461</v>
      </c>
      <c r="DR155" s="42">
        <v>-5.7538471029212008</v>
      </c>
      <c r="DS155" s="42">
        <v>-23.330775644715949</v>
      </c>
      <c r="DT155" s="42">
        <v>-0.79926221948970178</v>
      </c>
      <c r="DU155" s="42">
        <v>-1.9251774986346257</v>
      </c>
      <c r="DV155" s="42">
        <v>20863.472333999998</v>
      </c>
      <c r="DW155" s="42">
        <v>25689.177557999999</v>
      </c>
      <c r="DX155" s="42">
        <v>-4825.7052240000003</v>
      </c>
      <c r="DY155" s="42">
        <v>2048.4174560000001</v>
      </c>
      <c r="DZ155" s="42">
        <v>18815.054877999999</v>
      </c>
      <c r="EA155" s="42">
        <v>5716.0621140000003</v>
      </c>
      <c r="EB155" s="42">
        <v>19973.115443999999</v>
      </c>
      <c r="EC155" s="42">
        <v>12908</v>
      </c>
      <c r="ED155" s="42">
        <v>7183</v>
      </c>
      <c r="EE155" s="42">
        <v>5725</v>
      </c>
      <c r="EF155" s="42"/>
      <c r="EG155" s="42"/>
    </row>
    <row r="156" spans="1:137" x14ac:dyDescent="0.3">
      <c r="A156" s="9">
        <v>42491</v>
      </c>
      <c r="B156" s="82">
        <f t="shared" si="60"/>
        <v>5.7351407716371217</v>
      </c>
      <c r="C156" s="82">
        <f t="shared" si="61"/>
        <v>7.7464788732394467</v>
      </c>
      <c r="D156" s="82">
        <f t="shared" si="62"/>
        <v>6.1046511627907023</v>
      </c>
      <c r="E156" s="5">
        <f t="shared" si="63"/>
        <v>7.3451327433628295</v>
      </c>
      <c r="F156" s="5">
        <f t="shared" si="64"/>
        <v>5.1634108296813492</v>
      </c>
      <c r="G156" s="5">
        <f t="shared" si="65"/>
        <v>26.698949441891006</v>
      </c>
      <c r="H156" s="5">
        <f t="shared" si="66"/>
        <v>2.4611034252622654</v>
      </c>
      <c r="I156" s="4">
        <f t="shared" si="84"/>
        <v>9.4101406938715773</v>
      </c>
      <c r="J156" s="4">
        <f t="shared" si="67"/>
        <v>3.4512786617739066</v>
      </c>
      <c r="K156" s="4">
        <f t="shared" si="68"/>
        <v>15.110176560544975</v>
      </c>
      <c r="L156" s="4">
        <f t="shared" si="69"/>
        <v>106.11547659719851</v>
      </c>
      <c r="M156" s="4">
        <f t="shared" si="85"/>
        <v>30.016710871264962</v>
      </c>
      <c r="N156" s="4">
        <f t="shared" si="70"/>
        <v>-0.54175287230180702</v>
      </c>
      <c r="O156" s="4">
        <f t="shared" si="71"/>
        <v>-13.860641716144992</v>
      </c>
      <c r="P156" s="4">
        <f t="shared" si="72"/>
        <v>13.356914266464544</v>
      </c>
      <c r="Q156" s="4">
        <f t="shared" si="73"/>
        <v>25.387780943336498</v>
      </c>
      <c r="T156" s="81">
        <f t="shared" si="74"/>
        <v>5.7351407716371217</v>
      </c>
      <c r="U156" s="81">
        <f t="shared" si="75"/>
        <v>7.7464788732394467</v>
      </c>
      <c r="V156" s="81">
        <f t="shared" si="76"/>
        <v>6.1046511627907023</v>
      </c>
      <c r="W156" s="81">
        <f t="shared" si="77"/>
        <v>7.3261466719302488</v>
      </c>
      <c r="Y156" s="108">
        <f t="shared" si="78"/>
        <v>13460</v>
      </c>
      <c r="Z156" s="108">
        <f t="shared" si="79"/>
        <v>7922</v>
      </c>
      <c r="AF156" s="9">
        <v>42491</v>
      </c>
      <c r="AG156" s="42">
        <v>121.3</v>
      </c>
      <c r="AH156" s="10">
        <v>182</v>
      </c>
      <c r="AI156" s="10"/>
      <c r="AJ156" s="10">
        <v>182</v>
      </c>
      <c r="AK156" s="10">
        <v>121.3</v>
      </c>
      <c r="AL156" s="10">
        <v>7.3451327433628295</v>
      </c>
      <c r="AO156" s="9">
        <v>42491</v>
      </c>
      <c r="AP156" s="10">
        <v>5.7351407716371217</v>
      </c>
      <c r="AQ156" s="10">
        <v>7.7464788732394467</v>
      </c>
      <c r="AR156" s="10">
        <v>6.1046511627907023</v>
      </c>
      <c r="AS156" s="10">
        <v>101.4</v>
      </c>
      <c r="AT156" s="10">
        <v>122.4</v>
      </c>
      <c r="AU156" s="10">
        <v>146</v>
      </c>
      <c r="AV156" s="42">
        <v>101.4</v>
      </c>
      <c r="AW156" s="42">
        <v>122.4</v>
      </c>
      <c r="AX156" s="42">
        <v>146</v>
      </c>
      <c r="AY156" s="10">
        <v>130.1</v>
      </c>
      <c r="AZ156" s="10">
        <v>188.7</v>
      </c>
      <c r="BA156" s="10">
        <v>204.2</v>
      </c>
      <c r="BB156" s="10"/>
      <c r="BC156" s="10">
        <v>130.1</v>
      </c>
      <c r="BD156" s="10"/>
      <c r="BE156" s="10">
        <v>188.7</v>
      </c>
      <c r="BF156" s="10"/>
      <c r="BG156" s="10">
        <v>204.2</v>
      </c>
      <c r="BJ156" s="9">
        <v>42491</v>
      </c>
      <c r="BK156" s="42">
        <v>100</v>
      </c>
      <c r="BL156" s="42">
        <v>14.3725</v>
      </c>
      <c r="BM156" s="42">
        <v>77.633200000000002</v>
      </c>
      <c r="BN156" s="42">
        <v>7.9943</v>
      </c>
      <c r="BO156" s="42">
        <v>34.0486</v>
      </c>
      <c r="BP156" s="42">
        <v>8.2230000000000008</v>
      </c>
      <c r="BQ156" s="42">
        <v>17.221499999999999</v>
      </c>
      <c r="BR156" s="42">
        <v>12.3384</v>
      </c>
      <c r="BS156" s="42">
        <v>12.8393</v>
      </c>
      <c r="BT156" s="42">
        <v>15.3292</v>
      </c>
      <c r="BV156" s="9">
        <v>42491</v>
      </c>
      <c r="BW156" s="42">
        <v>5.1634108296813492</v>
      </c>
      <c r="BX156" s="42">
        <v>26.698949441891006</v>
      </c>
      <c r="BY156" s="42">
        <v>2.4611034252622654</v>
      </c>
      <c r="BZ156" s="42">
        <v>283163</v>
      </c>
      <c r="CA156" s="42">
        <v>478547</v>
      </c>
      <c r="CB156" s="42">
        <v>1179065</v>
      </c>
      <c r="CD156" s="9">
        <v>42491</v>
      </c>
      <c r="CE156" s="42">
        <v>77824560</v>
      </c>
      <c r="CF156" s="42">
        <v>9.4101406938715773</v>
      </c>
      <c r="CH156" s="9">
        <v>42491</v>
      </c>
      <c r="CI156" s="42">
        <v>128.6</v>
      </c>
      <c r="CJ156" s="42">
        <v>275</v>
      </c>
      <c r="CK156" s="42">
        <v>128.6</v>
      </c>
      <c r="CL156" s="42">
        <v>5.7565789473684212</v>
      </c>
      <c r="CM156" s="93">
        <f t="shared" si="80"/>
        <v>605167.65163297043</v>
      </c>
      <c r="CN156" s="4">
        <f t="shared" si="86"/>
        <v>3.454689800737043</v>
      </c>
      <c r="CP156" s="9">
        <v>42491</v>
      </c>
      <c r="CQ156" s="42">
        <v>3.4512786617739066</v>
      </c>
      <c r="CR156" s="42">
        <v>527466</v>
      </c>
      <c r="CS156" s="9">
        <v>42491</v>
      </c>
      <c r="CT156" s="42">
        <v>15.110176560544975</v>
      </c>
      <c r="CU156" s="42">
        <v>66239</v>
      </c>
      <c r="CW156" s="14">
        <v>42491</v>
      </c>
      <c r="CX156" s="15">
        <v>647480</v>
      </c>
      <c r="CY156" s="15">
        <v>545330</v>
      </c>
      <c r="CZ156" s="89">
        <f t="shared" si="88"/>
        <v>60330</v>
      </c>
      <c r="DA156" s="91">
        <f t="shared" si="57"/>
        <v>106.11547659719851</v>
      </c>
      <c r="DB156" s="39">
        <v>42491</v>
      </c>
      <c r="DC156" s="40">
        <v>1236640</v>
      </c>
      <c r="DD156" s="40">
        <v>388580</v>
      </c>
      <c r="DE156" s="2"/>
      <c r="DF156" s="39">
        <v>42491</v>
      </c>
      <c r="DG156" s="40">
        <v>128.6</v>
      </c>
      <c r="DH156" s="40">
        <v>275</v>
      </c>
      <c r="DI156" s="40">
        <v>128.6</v>
      </c>
      <c r="DJ156" s="40">
        <v>5.7565789473684212</v>
      </c>
      <c r="DK156" s="2"/>
      <c r="DL156" s="99">
        <f t="shared" si="81"/>
        <v>848060</v>
      </c>
      <c r="DM156" s="100">
        <f t="shared" si="82"/>
        <v>6594.5567651632973</v>
      </c>
      <c r="DN156" s="101">
        <f t="shared" si="87"/>
        <v>30.016710871264962</v>
      </c>
      <c r="DO156" s="101">
        <f t="shared" si="87"/>
        <v>22.939595971584925</v>
      </c>
      <c r="DQ156" s="9">
        <v>42491</v>
      </c>
      <c r="DR156" s="42">
        <v>-0.54175287230180702</v>
      </c>
      <c r="DS156" s="42">
        <v>-13.860641716144992</v>
      </c>
      <c r="DT156" s="42">
        <v>13.356914266464544</v>
      </c>
      <c r="DU156" s="42">
        <v>25.387780943336498</v>
      </c>
      <c r="DV156" s="42">
        <v>22407.028245000001</v>
      </c>
      <c r="DW156" s="42">
        <v>28286.233407</v>
      </c>
      <c r="DX156" s="42">
        <v>-5879.2051620000002</v>
      </c>
      <c r="DY156" s="42">
        <v>2125.1413320000001</v>
      </c>
      <c r="DZ156" s="42">
        <v>20281.886912999998</v>
      </c>
      <c r="EA156" s="42">
        <v>5996.3303550000001</v>
      </c>
      <c r="EB156" s="42">
        <v>22289.903052000001</v>
      </c>
      <c r="EC156" s="42">
        <v>13460</v>
      </c>
      <c r="ED156" s="42">
        <v>7922</v>
      </c>
      <c r="EE156" s="42">
        <v>5538</v>
      </c>
      <c r="EF156" s="42"/>
      <c r="EG156" s="42"/>
    </row>
    <row r="157" spans="1:137" x14ac:dyDescent="0.3">
      <c r="A157" s="9">
        <v>42522</v>
      </c>
      <c r="B157" s="82">
        <f t="shared" si="60"/>
        <v>10.190369540873471</v>
      </c>
      <c r="C157" s="82">
        <f t="shared" si="61"/>
        <v>7.4534161490683148</v>
      </c>
      <c r="D157" s="82">
        <f t="shared" si="62"/>
        <v>9.81735159817352</v>
      </c>
      <c r="E157" s="5">
        <f t="shared" si="63"/>
        <v>8.0324909747292477</v>
      </c>
      <c r="F157" s="5">
        <f t="shared" si="64"/>
        <v>7.5512493546521329</v>
      </c>
      <c r="G157" s="5">
        <f t="shared" si="65"/>
        <v>17.484302147181872</v>
      </c>
      <c r="H157" s="5">
        <f t="shared" si="66"/>
        <v>3.2567360982840574</v>
      </c>
      <c r="I157" s="4">
        <f t="shared" si="84"/>
        <v>8.9734620887081551</v>
      </c>
      <c r="J157" s="4">
        <f t="shared" si="67"/>
        <v>6.7593653445654365</v>
      </c>
      <c r="K157" s="4">
        <f t="shared" si="68"/>
        <v>7.3569438143995853</v>
      </c>
      <c r="L157" s="4">
        <f t="shared" si="69"/>
        <v>74.227558939815495</v>
      </c>
      <c r="M157" s="4">
        <f t="shared" si="85"/>
        <v>43.57506234413966</v>
      </c>
      <c r="N157" s="4">
        <f t="shared" si="70"/>
        <v>1.4865841858749635</v>
      </c>
      <c r="O157" s="4">
        <f t="shared" si="71"/>
        <v>-7.8101215916174498</v>
      </c>
      <c r="P157" s="4">
        <f t="shared" si="72"/>
        <v>4.3634939287113195</v>
      </c>
      <c r="Q157" s="4">
        <f t="shared" si="73"/>
        <v>11.526189843126829</v>
      </c>
      <c r="T157" s="81">
        <f t="shared" si="74"/>
        <v>10.190369540873471</v>
      </c>
      <c r="U157" s="81">
        <f t="shared" si="75"/>
        <v>7.4534161490683148</v>
      </c>
      <c r="V157" s="81">
        <f t="shared" si="76"/>
        <v>9.81735159817352</v>
      </c>
      <c r="W157" s="81">
        <f t="shared" si="77"/>
        <v>8.0357648669133273</v>
      </c>
      <c r="Y157" s="108">
        <f t="shared" si="78"/>
        <v>13322</v>
      </c>
      <c r="Z157" s="108">
        <f t="shared" si="79"/>
        <v>8389</v>
      </c>
      <c r="AF157" s="9">
        <v>42522</v>
      </c>
      <c r="AG157" s="42">
        <v>119.7</v>
      </c>
      <c r="AH157" s="10">
        <v>183.2</v>
      </c>
      <c r="AI157" s="10"/>
      <c r="AJ157" s="10">
        <v>183.2</v>
      </c>
      <c r="AK157" s="10">
        <v>119.7</v>
      </c>
      <c r="AL157" s="10">
        <v>8.0324909747292477</v>
      </c>
      <c r="AO157" s="9">
        <v>42522</v>
      </c>
      <c r="AP157" s="10">
        <v>10.190369540873471</v>
      </c>
      <c r="AQ157" s="10">
        <v>7.4534161490683148</v>
      </c>
      <c r="AR157" s="10">
        <v>9.81735159817352</v>
      </c>
      <c r="AS157" s="10">
        <v>98.4</v>
      </c>
      <c r="AT157" s="10">
        <v>121.1</v>
      </c>
      <c r="AU157" s="10">
        <v>144.30000000000001</v>
      </c>
      <c r="AV157" s="42">
        <v>98.4</v>
      </c>
      <c r="AW157" s="42">
        <v>121.1</v>
      </c>
      <c r="AX157" s="42">
        <v>144.30000000000001</v>
      </c>
      <c r="AY157" s="10">
        <v>128</v>
      </c>
      <c r="AZ157" s="10">
        <v>191.4</v>
      </c>
      <c r="BA157" s="10">
        <v>198.9</v>
      </c>
      <c r="BB157" s="10"/>
      <c r="BC157" s="10">
        <v>128</v>
      </c>
      <c r="BD157" s="10"/>
      <c r="BE157" s="10">
        <v>191.4</v>
      </c>
      <c r="BF157" s="10"/>
      <c r="BG157" s="10">
        <v>198.9</v>
      </c>
      <c r="BJ157" s="9">
        <v>42522</v>
      </c>
      <c r="BK157" s="42">
        <v>100</v>
      </c>
      <c r="BL157" s="42">
        <v>14.3725</v>
      </c>
      <c r="BM157" s="42">
        <v>77.633200000000002</v>
      </c>
      <c r="BN157" s="42">
        <v>7.9943</v>
      </c>
      <c r="BO157" s="42">
        <v>34.0486</v>
      </c>
      <c r="BP157" s="42">
        <v>8.2230000000000008</v>
      </c>
      <c r="BQ157" s="42">
        <v>17.221499999999999</v>
      </c>
      <c r="BR157" s="42">
        <v>12.3384</v>
      </c>
      <c r="BS157" s="42">
        <v>12.8393</v>
      </c>
      <c r="BT157" s="42">
        <v>15.3292</v>
      </c>
      <c r="BV157" s="9">
        <v>42522</v>
      </c>
      <c r="BW157" s="42">
        <v>7.5512493546521329</v>
      </c>
      <c r="BX157" s="42">
        <v>17.484302147181872</v>
      </c>
      <c r="BY157" s="42">
        <v>3.2567360982840574</v>
      </c>
      <c r="BZ157" s="42">
        <v>277066</v>
      </c>
      <c r="CA157" s="42">
        <v>470937</v>
      </c>
      <c r="CB157" s="42">
        <v>1112454</v>
      </c>
      <c r="CD157" s="9">
        <v>42522</v>
      </c>
      <c r="CE157" s="42">
        <v>77839210</v>
      </c>
      <c r="CF157" s="42">
        <v>8.9734620887081551</v>
      </c>
      <c r="CH157" s="9">
        <v>42522</v>
      </c>
      <c r="CI157" s="42">
        <v>130.1</v>
      </c>
      <c r="CJ157" s="42">
        <v>277</v>
      </c>
      <c r="CK157" s="42">
        <v>130.1</v>
      </c>
      <c r="CL157" s="42">
        <v>5.7723577235772305</v>
      </c>
      <c r="CM157" s="93">
        <f t="shared" si="80"/>
        <v>598302.92083013069</v>
      </c>
      <c r="CN157" s="4">
        <f t="shared" si="86"/>
        <v>3.0264091999316012</v>
      </c>
      <c r="CP157" s="9">
        <v>42522</v>
      </c>
      <c r="CQ157" s="42">
        <v>6.7593653445654365</v>
      </c>
      <c r="CR157" s="42">
        <v>546972</v>
      </c>
      <c r="CS157" s="9">
        <v>42522</v>
      </c>
      <c r="CT157" s="42">
        <v>7.3569438143995853</v>
      </c>
      <c r="CU157" s="42">
        <v>66265</v>
      </c>
      <c r="CW157" s="14">
        <v>42522</v>
      </c>
      <c r="CX157" s="15">
        <v>373560</v>
      </c>
      <c r="CY157" s="15">
        <v>664310</v>
      </c>
      <c r="CZ157" s="89">
        <f t="shared" si="88"/>
        <v>118980</v>
      </c>
      <c r="DA157" s="91">
        <f t="shared" si="57"/>
        <v>74.227558939815495</v>
      </c>
      <c r="DB157" s="39">
        <v>42522</v>
      </c>
      <c r="DC157" s="40">
        <v>1980220</v>
      </c>
      <c r="DD157" s="40">
        <v>540880</v>
      </c>
      <c r="DE157" s="2"/>
      <c r="DF157" s="39">
        <v>42522</v>
      </c>
      <c r="DG157" s="40">
        <v>130.1</v>
      </c>
      <c r="DH157" s="40">
        <v>277</v>
      </c>
      <c r="DI157" s="40">
        <v>130.1</v>
      </c>
      <c r="DJ157" s="40">
        <v>5.7723577235772305</v>
      </c>
      <c r="DK157" s="2"/>
      <c r="DL157" s="99">
        <f t="shared" si="81"/>
        <v>1439340</v>
      </c>
      <c r="DM157" s="100">
        <f t="shared" si="82"/>
        <v>11063.335895465027</v>
      </c>
      <c r="DN157" s="101">
        <f t="shared" si="87"/>
        <v>43.57506234413966</v>
      </c>
      <c r="DO157" s="101">
        <f t="shared" si="87"/>
        <v>35.739682308448707</v>
      </c>
      <c r="DQ157" s="9">
        <v>42522</v>
      </c>
      <c r="DR157" s="42">
        <v>1.4865841858749635</v>
      </c>
      <c r="DS157" s="42">
        <v>-7.8101215916174498</v>
      </c>
      <c r="DT157" s="42">
        <v>4.3634939287113195</v>
      </c>
      <c r="DU157" s="42">
        <v>11.526189843126829</v>
      </c>
      <c r="DV157" s="42">
        <v>22655.583607</v>
      </c>
      <c r="DW157" s="42">
        <v>30917.013080000001</v>
      </c>
      <c r="DX157" s="42">
        <v>-8261.4294730000001</v>
      </c>
      <c r="DY157" s="42">
        <v>2601.0288270000001</v>
      </c>
      <c r="DZ157" s="42">
        <v>20054.554779999999</v>
      </c>
      <c r="EA157" s="42">
        <v>7291.3601079999999</v>
      </c>
      <c r="EB157" s="42">
        <v>23625.652972</v>
      </c>
      <c r="EC157" s="42">
        <v>13322</v>
      </c>
      <c r="ED157" s="42">
        <v>8389</v>
      </c>
      <c r="EE157" s="42">
        <v>4933</v>
      </c>
      <c r="EF157" s="42"/>
      <c r="EG157" s="42"/>
    </row>
    <row r="158" spans="1:137" x14ac:dyDescent="0.3">
      <c r="A158" s="9">
        <v>42552</v>
      </c>
      <c r="B158" s="82">
        <f t="shared" si="60"/>
        <v>0.91324200913243303</v>
      </c>
      <c r="C158" s="82">
        <f t="shared" si="61"/>
        <v>5.2910052910052912</v>
      </c>
      <c r="D158" s="82">
        <f t="shared" si="62"/>
        <v>2.0773638968481416</v>
      </c>
      <c r="E158" s="5">
        <f t="shared" si="63"/>
        <v>4.4722719141323797</v>
      </c>
      <c r="F158" s="5">
        <f t="shared" si="64"/>
        <v>13.90473019403926</v>
      </c>
      <c r="G158" s="5">
        <f t="shared" si="65"/>
        <v>15.217647289712289</v>
      </c>
      <c r="H158" s="5">
        <f t="shared" si="66"/>
        <v>5.4445762405637037</v>
      </c>
      <c r="I158" s="4">
        <f t="shared" si="84"/>
        <v>9.1671034152573885</v>
      </c>
      <c r="J158" s="4">
        <f t="shared" si="67"/>
        <v>16.792477754276064</v>
      </c>
      <c r="K158" s="4">
        <f t="shared" si="68"/>
        <v>2.0539722738410435</v>
      </c>
      <c r="L158" s="4">
        <f t="shared" si="69"/>
        <v>-82.332155477031804</v>
      </c>
      <c r="M158" s="4">
        <f t="shared" si="85"/>
        <v>-17.689834729454379</v>
      </c>
      <c r="N158" s="4">
        <f t="shared" si="70"/>
        <v>-6.824965657983725</v>
      </c>
      <c r="O158" s="4">
        <f t="shared" si="71"/>
        <v>-19.429253692645119</v>
      </c>
      <c r="P158" s="4">
        <f t="shared" si="72"/>
        <v>-4.5644703421485131</v>
      </c>
      <c r="Q158" s="4">
        <f t="shared" si="73"/>
        <v>-1.2396694214876034</v>
      </c>
      <c r="T158" s="81">
        <f t="shared" si="74"/>
        <v>0.91324200913243303</v>
      </c>
      <c r="U158" s="81">
        <f t="shared" si="75"/>
        <v>5.2910052910052912</v>
      </c>
      <c r="V158" s="81">
        <f t="shared" si="76"/>
        <v>2.0773638968481416</v>
      </c>
      <c r="W158" s="81">
        <f t="shared" si="77"/>
        <v>4.4049031293450094</v>
      </c>
      <c r="Y158" s="108">
        <f t="shared" si="78"/>
        <v>12775</v>
      </c>
      <c r="Z158" s="108">
        <f t="shared" si="79"/>
        <v>7409</v>
      </c>
      <c r="AF158" s="9">
        <v>42552</v>
      </c>
      <c r="AG158" s="42">
        <v>116.8</v>
      </c>
      <c r="AH158" s="10">
        <v>175.9</v>
      </c>
      <c r="AI158" s="10"/>
      <c r="AJ158" s="10">
        <v>175.9</v>
      </c>
      <c r="AK158" s="10">
        <v>116.8</v>
      </c>
      <c r="AL158" s="10">
        <v>4.4722719141323797</v>
      </c>
      <c r="AO158" s="9">
        <v>42552</v>
      </c>
      <c r="AP158" s="10">
        <v>0.91324200913243303</v>
      </c>
      <c r="AQ158" s="10">
        <v>5.2910052910052912</v>
      </c>
      <c r="AR158" s="10">
        <v>2.0773638968481416</v>
      </c>
      <c r="AS158" s="10">
        <v>88.4</v>
      </c>
      <c r="AT158" s="10">
        <v>119.4</v>
      </c>
      <c r="AU158" s="10">
        <v>142.5</v>
      </c>
      <c r="AV158" s="42">
        <v>88.4</v>
      </c>
      <c r="AW158" s="42">
        <v>119.4</v>
      </c>
      <c r="AX158" s="42">
        <v>142.5</v>
      </c>
      <c r="AY158" s="10">
        <v>118.7</v>
      </c>
      <c r="AZ158" s="10">
        <v>184.2</v>
      </c>
      <c r="BA158" s="10">
        <v>193.3</v>
      </c>
      <c r="BB158" s="10"/>
      <c r="BC158" s="10">
        <v>118.7</v>
      </c>
      <c r="BD158" s="10"/>
      <c r="BE158" s="10">
        <v>184.2</v>
      </c>
      <c r="BF158" s="10"/>
      <c r="BG158" s="10">
        <v>193.3</v>
      </c>
      <c r="BJ158" s="9">
        <v>42552</v>
      </c>
      <c r="BK158" s="42">
        <v>100</v>
      </c>
      <c r="BL158" s="42">
        <v>14.3725</v>
      </c>
      <c r="BM158" s="42">
        <v>77.633200000000002</v>
      </c>
      <c r="BN158" s="42">
        <v>7.9943</v>
      </c>
      <c r="BO158" s="42">
        <v>34.0486</v>
      </c>
      <c r="BP158" s="42">
        <v>8.2230000000000008</v>
      </c>
      <c r="BQ158" s="42">
        <v>17.221499999999999</v>
      </c>
      <c r="BR158" s="42">
        <v>12.3384</v>
      </c>
      <c r="BS158" s="42">
        <v>12.8393</v>
      </c>
      <c r="BT158" s="42">
        <v>15.3292</v>
      </c>
      <c r="BV158" s="9">
        <v>42552</v>
      </c>
      <c r="BW158" s="42">
        <v>13.90473019403926</v>
      </c>
      <c r="BX158" s="42">
        <v>15.217647289712289</v>
      </c>
      <c r="BY158" s="42">
        <v>5.4445762405637037</v>
      </c>
      <c r="BZ158" s="42">
        <v>321569</v>
      </c>
      <c r="CA158" s="42">
        <v>528372</v>
      </c>
      <c r="CB158" s="42">
        <v>1073856</v>
      </c>
      <c r="CD158" s="9">
        <v>42552</v>
      </c>
      <c r="CE158" s="42">
        <v>78027340</v>
      </c>
      <c r="CF158" s="42">
        <v>9.1671034152573885</v>
      </c>
      <c r="CH158" s="9">
        <v>42552</v>
      </c>
      <c r="CI158" s="42">
        <v>131.1</v>
      </c>
      <c r="CJ158" s="42">
        <v>280</v>
      </c>
      <c r="CK158" s="42">
        <v>131.1</v>
      </c>
      <c r="CL158" s="42">
        <v>6.0679611650485441</v>
      </c>
      <c r="CM158" s="93">
        <f t="shared" si="80"/>
        <v>595174.21815408091</v>
      </c>
      <c r="CN158" s="4">
        <f t="shared" si="86"/>
        <v>2.9218457828056099</v>
      </c>
      <c r="CP158" s="9">
        <v>42552</v>
      </c>
      <c r="CQ158" s="42">
        <v>16.792477754276064</v>
      </c>
      <c r="CR158" s="42">
        <v>733834</v>
      </c>
      <c r="CS158" s="9">
        <v>42552</v>
      </c>
      <c r="CT158" s="42">
        <v>2.0539722738410435</v>
      </c>
      <c r="CU158" s="42">
        <v>62058</v>
      </c>
      <c r="CW158" s="14">
        <v>42552</v>
      </c>
      <c r="CX158" s="15">
        <v>761170</v>
      </c>
      <c r="CY158" s="15">
        <v>683310</v>
      </c>
      <c r="CZ158" s="89">
        <f t="shared" si="88"/>
        <v>19000</v>
      </c>
      <c r="DA158" s="91">
        <f t="shared" si="57"/>
        <v>-82.332155477031804</v>
      </c>
      <c r="DB158" s="39">
        <v>42552</v>
      </c>
      <c r="DC158" s="40">
        <v>1225680</v>
      </c>
      <c r="DD158" s="40">
        <v>316770</v>
      </c>
      <c r="DE158" s="2"/>
      <c r="DF158" s="39">
        <v>42552</v>
      </c>
      <c r="DG158" s="40">
        <v>131.1</v>
      </c>
      <c r="DH158" s="40">
        <v>280</v>
      </c>
      <c r="DI158" s="40">
        <v>131.1</v>
      </c>
      <c r="DJ158" s="40">
        <v>6.0679611650485441</v>
      </c>
      <c r="DK158" s="2"/>
      <c r="DL158" s="99">
        <f t="shared" si="81"/>
        <v>908910</v>
      </c>
      <c r="DM158" s="100">
        <f t="shared" si="82"/>
        <v>6932.9519450800917</v>
      </c>
      <c r="DN158" s="101">
        <f t="shared" si="87"/>
        <v>-17.689834729454379</v>
      </c>
      <c r="DO158" s="101">
        <f t="shared" si="87"/>
        <v>-22.398654252940975</v>
      </c>
      <c r="DQ158" s="9">
        <v>42552</v>
      </c>
      <c r="DR158" s="42">
        <v>-6.824965657983725</v>
      </c>
      <c r="DS158" s="42">
        <v>-19.429253692645119</v>
      </c>
      <c r="DT158" s="42">
        <v>-4.5644703421485131</v>
      </c>
      <c r="DU158" s="42">
        <v>-1.2396694214876034</v>
      </c>
      <c r="DV158" s="42">
        <v>21692.270863000002</v>
      </c>
      <c r="DW158" s="42">
        <v>29305.248157000002</v>
      </c>
      <c r="DX158" s="42">
        <v>-7612.9772940000003</v>
      </c>
      <c r="DY158" s="42">
        <v>2572.9375030000001</v>
      </c>
      <c r="DZ158" s="42">
        <v>19119.333360000001</v>
      </c>
      <c r="EA158" s="42">
        <v>6822.7485040000001</v>
      </c>
      <c r="EB158" s="42">
        <v>22482.499652999999</v>
      </c>
      <c r="EC158" s="42">
        <v>12775</v>
      </c>
      <c r="ED158" s="42">
        <v>7409</v>
      </c>
      <c r="EE158" s="42">
        <v>5366</v>
      </c>
      <c r="EF158" s="42"/>
      <c r="EG158" s="42"/>
    </row>
    <row r="159" spans="1:137" x14ac:dyDescent="0.3">
      <c r="A159" s="9">
        <v>42583</v>
      </c>
      <c r="B159" s="82">
        <f t="shared" si="60"/>
        <v>-4.2937853107344601</v>
      </c>
      <c r="C159" s="82">
        <f t="shared" si="61"/>
        <v>5.4673721340387909</v>
      </c>
      <c r="D159" s="82">
        <f t="shared" si="62"/>
        <v>2.1352313167259789</v>
      </c>
      <c r="E159" s="5">
        <f t="shared" si="63"/>
        <v>4.0178571428571432</v>
      </c>
      <c r="F159" s="5">
        <f t="shared" si="64"/>
        <v>18.834729789322445</v>
      </c>
      <c r="G159" s="5">
        <f t="shared" si="65"/>
        <v>30.727492938571093</v>
      </c>
      <c r="H159" s="5">
        <f t="shared" si="66"/>
        <v>12.475362872421696</v>
      </c>
      <c r="I159" s="4">
        <f t="shared" si="84"/>
        <v>9.0305430044418422</v>
      </c>
      <c r="J159" s="4">
        <f t="shared" si="67"/>
        <v>8.7798050971011445</v>
      </c>
      <c r="K159" s="4">
        <f t="shared" si="68"/>
        <v>2.4472915990917934</v>
      </c>
      <c r="L159" s="4">
        <f t="shared" si="69"/>
        <v>321.34637514384349</v>
      </c>
      <c r="M159" s="4">
        <f t="shared" si="85"/>
        <v>1.6340672851234972</v>
      </c>
      <c r="N159" s="4">
        <f t="shared" si="70"/>
        <v>6.6765472827327643E-2</v>
      </c>
      <c r="O159" s="4">
        <f t="shared" si="71"/>
        <v>-13.767780149279233</v>
      </c>
      <c r="P159" s="4">
        <f t="shared" si="72"/>
        <v>-1.4653902798232694</v>
      </c>
      <c r="Q159" s="4">
        <f t="shared" si="73"/>
        <v>3.6150778335263087</v>
      </c>
      <c r="T159" s="81">
        <f t="shared" si="74"/>
        <v>-4.2937853107344601</v>
      </c>
      <c r="U159" s="81">
        <f t="shared" si="75"/>
        <v>5.4673721340387909</v>
      </c>
      <c r="V159" s="81">
        <f t="shared" si="76"/>
        <v>2.1352313167259789</v>
      </c>
      <c r="W159" s="81">
        <f t="shared" si="77"/>
        <v>3.798068446930317</v>
      </c>
      <c r="Y159" s="108">
        <f t="shared" si="78"/>
        <v>13381</v>
      </c>
      <c r="Z159" s="108">
        <f t="shared" si="79"/>
        <v>8054</v>
      </c>
      <c r="AF159" s="9">
        <v>42583</v>
      </c>
      <c r="AG159" s="42">
        <v>116.5</v>
      </c>
      <c r="AH159" s="10">
        <v>175.3</v>
      </c>
      <c r="AI159" s="10"/>
      <c r="AJ159" s="10">
        <v>175.3</v>
      </c>
      <c r="AK159" s="10">
        <v>116.5</v>
      </c>
      <c r="AL159" s="10">
        <v>4.0178571428571432</v>
      </c>
      <c r="AO159" s="9">
        <v>42583</v>
      </c>
      <c r="AP159" s="10">
        <v>-4.2937853107344601</v>
      </c>
      <c r="AQ159" s="10">
        <v>5.4673721340387909</v>
      </c>
      <c r="AR159" s="10">
        <v>2.1352313167259789</v>
      </c>
      <c r="AS159" s="10">
        <v>84.7</v>
      </c>
      <c r="AT159" s="10">
        <v>119.6</v>
      </c>
      <c r="AU159" s="10">
        <v>143.5</v>
      </c>
      <c r="AV159" s="42">
        <v>84.7</v>
      </c>
      <c r="AW159" s="42">
        <v>119.6</v>
      </c>
      <c r="AX159" s="42">
        <v>143.5</v>
      </c>
      <c r="AY159" s="10">
        <v>113.1</v>
      </c>
      <c r="AZ159" s="10">
        <v>184.3</v>
      </c>
      <c r="BA159" s="10">
        <v>194.6</v>
      </c>
      <c r="BB159" s="10"/>
      <c r="BC159" s="10">
        <v>113.1</v>
      </c>
      <c r="BD159" s="10"/>
      <c r="BE159" s="10">
        <v>184.3</v>
      </c>
      <c r="BF159" s="10"/>
      <c r="BG159" s="10">
        <v>194.6</v>
      </c>
      <c r="BJ159" s="9">
        <v>42583</v>
      </c>
      <c r="BK159" s="42">
        <v>100</v>
      </c>
      <c r="BL159" s="42">
        <v>14.3725</v>
      </c>
      <c r="BM159" s="42">
        <v>77.633200000000002</v>
      </c>
      <c r="BN159" s="42">
        <v>7.9943</v>
      </c>
      <c r="BO159" s="42">
        <v>34.0486</v>
      </c>
      <c r="BP159" s="42">
        <v>8.2230000000000008</v>
      </c>
      <c r="BQ159" s="42">
        <v>17.221499999999999</v>
      </c>
      <c r="BR159" s="42">
        <v>12.3384</v>
      </c>
      <c r="BS159" s="42">
        <v>12.8393</v>
      </c>
      <c r="BT159" s="42">
        <v>15.3292</v>
      </c>
      <c r="BV159" s="9">
        <v>42583</v>
      </c>
      <c r="BW159" s="42">
        <v>18.834729789322445</v>
      </c>
      <c r="BX159" s="42">
        <v>30.727492938571093</v>
      </c>
      <c r="BY159" s="42">
        <v>12.475362872421696</v>
      </c>
      <c r="BZ159" s="42">
        <v>334149</v>
      </c>
      <c r="CA159" s="42">
        <v>591487</v>
      </c>
      <c r="CB159" s="42">
        <v>1177842</v>
      </c>
      <c r="CD159" s="9">
        <v>42583</v>
      </c>
      <c r="CE159" s="42">
        <v>78042340</v>
      </c>
      <c r="CF159" s="42">
        <v>9.0305430044418422</v>
      </c>
      <c r="CH159" s="9">
        <v>42583</v>
      </c>
      <c r="CI159" s="42">
        <v>131.1</v>
      </c>
      <c r="CJ159" s="42">
        <v>278</v>
      </c>
      <c r="CK159" s="42">
        <v>131.1</v>
      </c>
      <c r="CL159" s="42">
        <v>5.0480769230769207</v>
      </c>
      <c r="CM159" s="93">
        <f t="shared" si="80"/>
        <v>595288.63463005342</v>
      </c>
      <c r="CN159" s="4">
        <f t="shared" si="86"/>
        <v>3.7910889927867286</v>
      </c>
      <c r="CP159" s="9">
        <v>42583</v>
      </c>
      <c r="CQ159" s="42">
        <v>8.7798050971011445</v>
      </c>
      <c r="CR159" s="42">
        <v>652111</v>
      </c>
      <c r="CS159" s="9">
        <v>42583</v>
      </c>
      <c r="CT159" s="42">
        <v>2.4472915990917934</v>
      </c>
      <c r="CU159" s="42">
        <v>63169</v>
      </c>
      <c r="CW159" s="14">
        <v>42583</v>
      </c>
      <c r="CX159" s="15">
        <v>375320</v>
      </c>
      <c r="CY159" s="15">
        <v>756540</v>
      </c>
      <c r="CZ159" s="89">
        <f t="shared" si="88"/>
        <v>73230</v>
      </c>
      <c r="DA159" s="91">
        <f t="shared" si="57"/>
        <v>321.34637514384349</v>
      </c>
      <c r="DB159" s="39">
        <v>42583</v>
      </c>
      <c r="DC159" s="40">
        <v>1249250</v>
      </c>
      <c r="DD159" s="40">
        <v>339930</v>
      </c>
      <c r="DE159" s="2"/>
      <c r="DF159" s="39">
        <v>42583</v>
      </c>
      <c r="DG159" s="40">
        <v>131.1</v>
      </c>
      <c r="DH159" s="40">
        <v>278</v>
      </c>
      <c r="DI159" s="40">
        <v>131.1</v>
      </c>
      <c r="DJ159" s="40">
        <v>5.0480769230769207</v>
      </c>
      <c r="DK159" s="2"/>
      <c r="DL159" s="99">
        <f t="shared" si="81"/>
        <v>909320</v>
      </c>
      <c r="DM159" s="100">
        <f t="shared" si="82"/>
        <v>6936.0793287566748</v>
      </c>
      <c r="DN159" s="101">
        <f t="shared" si="87"/>
        <v>1.6340672851234972</v>
      </c>
      <c r="DO159" s="101">
        <f t="shared" si="87"/>
        <v>-3.2499496782348203</v>
      </c>
      <c r="DQ159" s="9">
        <v>42583</v>
      </c>
      <c r="DR159" s="42">
        <v>6.6765472827327643E-2</v>
      </c>
      <c r="DS159" s="42">
        <v>-13.767780149279233</v>
      </c>
      <c r="DT159" s="42">
        <v>-1.4653902798232694</v>
      </c>
      <c r="DU159" s="42">
        <v>3.6150778335263087</v>
      </c>
      <c r="DV159" s="42">
        <v>21597.086254999998</v>
      </c>
      <c r="DW159" s="42">
        <v>29303.198987</v>
      </c>
      <c r="DX159" s="42">
        <v>-7706.1127319999996</v>
      </c>
      <c r="DY159" s="42">
        <v>2488.148651</v>
      </c>
      <c r="DZ159" s="42">
        <v>19108.937603999999</v>
      </c>
      <c r="EA159" s="42">
        <v>6789.4744330000003</v>
      </c>
      <c r="EB159" s="42">
        <v>22513.724554</v>
      </c>
      <c r="EC159" s="42">
        <v>13381</v>
      </c>
      <c r="ED159" s="42">
        <v>8054</v>
      </c>
      <c r="EE159" s="42">
        <v>5327</v>
      </c>
      <c r="EF159" s="42"/>
      <c r="EG159" s="42"/>
    </row>
    <row r="160" spans="1:137" x14ac:dyDescent="0.3">
      <c r="A160" s="9">
        <v>42614</v>
      </c>
      <c r="B160" s="82">
        <f t="shared" si="60"/>
        <v>-1.2387387387387323</v>
      </c>
      <c r="C160" s="82">
        <f t="shared" si="61"/>
        <v>5.7692307692307638</v>
      </c>
      <c r="D160" s="82">
        <f t="shared" si="62"/>
        <v>5.126353790613714</v>
      </c>
      <c r="E160" s="5">
        <f t="shared" si="63"/>
        <v>4.9733570159857985</v>
      </c>
      <c r="F160" s="5">
        <f t="shared" si="64"/>
        <v>20.740776578245303</v>
      </c>
      <c r="G160" s="5">
        <f t="shared" si="65"/>
        <v>33.827851148957265</v>
      </c>
      <c r="H160" s="5">
        <f t="shared" si="66"/>
        <v>9.8073994881264781</v>
      </c>
      <c r="I160" s="4">
        <f t="shared" si="84"/>
        <v>11.753663545589779</v>
      </c>
      <c r="J160" s="4">
        <f t="shared" si="67"/>
        <v>12.085698488757833</v>
      </c>
      <c r="K160" s="4">
        <f t="shared" si="68"/>
        <v>0.44399824663112797</v>
      </c>
      <c r="L160" s="4">
        <f t="shared" si="69"/>
        <v>-63.769807148998893</v>
      </c>
      <c r="M160" s="4">
        <f t="shared" si="85"/>
        <v>33.147732957809104</v>
      </c>
      <c r="N160" s="4">
        <f t="shared" si="70"/>
        <v>4.1094815947690275</v>
      </c>
      <c r="O160" s="4">
        <f t="shared" si="71"/>
        <v>-0.61169087882882955</v>
      </c>
      <c r="P160" s="4">
        <f t="shared" si="72"/>
        <v>3.39313865325426</v>
      </c>
      <c r="Q160" s="4">
        <f t="shared" si="73"/>
        <v>11.358455142818828</v>
      </c>
      <c r="T160" s="81">
        <f t="shared" si="74"/>
        <v>-1.2387387387387323</v>
      </c>
      <c r="U160" s="81">
        <f t="shared" si="75"/>
        <v>5.7692307692307638</v>
      </c>
      <c r="V160" s="81">
        <f t="shared" si="76"/>
        <v>5.126353790613714</v>
      </c>
      <c r="W160" s="81">
        <f t="shared" si="77"/>
        <v>4.710616837396266</v>
      </c>
      <c r="Y160" s="108">
        <f t="shared" si="78"/>
        <v>13773</v>
      </c>
      <c r="Z160" s="108">
        <f t="shared" si="79"/>
        <v>8304</v>
      </c>
      <c r="AF160" s="9">
        <v>42614</v>
      </c>
      <c r="AG160" s="42">
        <v>118.2</v>
      </c>
      <c r="AH160" s="10">
        <v>179.5</v>
      </c>
      <c r="AI160" s="10"/>
      <c r="AJ160" s="10">
        <v>179.5</v>
      </c>
      <c r="AK160" s="10">
        <v>118.2</v>
      </c>
      <c r="AL160" s="10">
        <v>4.9733570159857985</v>
      </c>
      <c r="AO160" s="9">
        <v>42614</v>
      </c>
      <c r="AP160" s="10">
        <v>-1.2387387387387323</v>
      </c>
      <c r="AQ160" s="10">
        <v>5.7692307692307638</v>
      </c>
      <c r="AR160" s="10">
        <v>5.126353790613714</v>
      </c>
      <c r="AS160" s="10">
        <v>87.7</v>
      </c>
      <c r="AT160" s="10">
        <v>121</v>
      </c>
      <c r="AU160" s="10">
        <v>145.6</v>
      </c>
      <c r="AV160" s="42">
        <v>87.7</v>
      </c>
      <c r="AW160" s="42">
        <v>121</v>
      </c>
      <c r="AX160" s="42">
        <v>145.6</v>
      </c>
      <c r="AY160" s="10">
        <v>115.2</v>
      </c>
      <c r="AZ160" s="10">
        <v>188.7</v>
      </c>
      <c r="BA160" s="10">
        <v>200.4</v>
      </c>
      <c r="BB160" s="10"/>
      <c r="BC160" s="10">
        <v>115.2</v>
      </c>
      <c r="BD160" s="10"/>
      <c r="BE160" s="10">
        <v>188.7</v>
      </c>
      <c r="BF160" s="10"/>
      <c r="BG160" s="10">
        <v>200.4</v>
      </c>
      <c r="BJ160" s="9">
        <v>42614</v>
      </c>
      <c r="BK160" s="42">
        <v>100</v>
      </c>
      <c r="BL160" s="42">
        <v>14.3725</v>
      </c>
      <c r="BM160" s="42">
        <v>77.633200000000002</v>
      </c>
      <c r="BN160" s="42">
        <v>7.9943</v>
      </c>
      <c r="BO160" s="42">
        <v>34.0486</v>
      </c>
      <c r="BP160" s="42">
        <v>8.2230000000000008</v>
      </c>
      <c r="BQ160" s="42">
        <v>17.221499999999999</v>
      </c>
      <c r="BR160" s="42">
        <v>12.3384</v>
      </c>
      <c r="BS160" s="42">
        <v>12.8393</v>
      </c>
      <c r="BT160" s="42">
        <v>15.3292</v>
      </c>
      <c r="BV160" s="9">
        <v>42614</v>
      </c>
      <c r="BW160" s="42">
        <v>20.740776578245303</v>
      </c>
      <c r="BX160" s="42">
        <v>33.827851148957265</v>
      </c>
      <c r="BY160" s="42">
        <v>9.8073994881264781</v>
      </c>
      <c r="BZ160" s="42">
        <v>349390</v>
      </c>
      <c r="CA160" s="42">
        <v>642549</v>
      </c>
      <c r="CB160" s="42">
        <v>1355770</v>
      </c>
      <c r="CD160" s="9">
        <v>42614</v>
      </c>
      <c r="CE160" s="42">
        <v>80541100</v>
      </c>
      <c r="CF160" s="42">
        <v>11.753663545589779</v>
      </c>
      <c r="CH160" s="9">
        <v>42614</v>
      </c>
      <c r="CI160" s="42">
        <v>130.9</v>
      </c>
      <c r="CJ160" s="42">
        <v>277</v>
      </c>
      <c r="CK160" s="42">
        <v>130.9</v>
      </c>
      <c r="CL160" s="42">
        <v>4.3859649122807012</v>
      </c>
      <c r="CM160" s="93">
        <f t="shared" si="80"/>
        <v>615287.24216959509</v>
      </c>
      <c r="CN160" s="4">
        <f t="shared" si="86"/>
        <v>7.0581314638423098</v>
      </c>
      <c r="CP160" s="9">
        <v>42614</v>
      </c>
      <c r="CQ160" s="42">
        <v>12.085698488757833</v>
      </c>
      <c r="CR160" s="42">
        <v>608177</v>
      </c>
      <c r="CS160" s="9">
        <v>42614</v>
      </c>
      <c r="CT160" s="42">
        <v>0.44399824663112797</v>
      </c>
      <c r="CU160" s="42">
        <v>71035</v>
      </c>
      <c r="CW160" s="14">
        <v>42614</v>
      </c>
      <c r="CX160" s="15">
        <v>473910</v>
      </c>
      <c r="CY160" s="15">
        <v>815530</v>
      </c>
      <c r="CZ160" s="89">
        <f t="shared" si="88"/>
        <v>58990</v>
      </c>
      <c r="DA160" s="91">
        <f t="shared" si="57"/>
        <v>-63.769807148998893</v>
      </c>
      <c r="DB160" s="39">
        <v>42614</v>
      </c>
      <c r="DC160" s="40">
        <v>1824740</v>
      </c>
      <c r="DD160" s="40">
        <v>387570</v>
      </c>
      <c r="DE160" s="2"/>
      <c r="DF160" s="39">
        <v>42614</v>
      </c>
      <c r="DG160" s="40">
        <v>130.9</v>
      </c>
      <c r="DH160" s="40">
        <v>277</v>
      </c>
      <c r="DI160" s="40">
        <v>130.9</v>
      </c>
      <c r="DJ160" s="40">
        <v>4.3859649122807012</v>
      </c>
      <c r="DK160" s="2"/>
      <c r="DL160" s="99">
        <f t="shared" si="81"/>
        <v>1437170</v>
      </c>
      <c r="DM160" s="100">
        <f t="shared" si="82"/>
        <v>10979.144385026737</v>
      </c>
      <c r="DN160" s="101">
        <f t="shared" si="87"/>
        <v>33.147732957809104</v>
      </c>
      <c r="DO160" s="101">
        <f t="shared" si="87"/>
        <v>27.55329039655663</v>
      </c>
      <c r="DQ160" s="9">
        <v>42614</v>
      </c>
      <c r="DR160" s="42">
        <v>4.1094815947690275</v>
      </c>
      <c r="DS160" s="42">
        <v>-0.61169087882882955</v>
      </c>
      <c r="DT160" s="42">
        <v>3.39313865325426</v>
      </c>
      <c r="DU160" s="42">
        <v>11.358455142818828</v>
      </c>
      <c r="DV160" s="42">
        <v>22769.070768000001</v>
      </c>
      <c r="DW160" s="42">
        <v>31840.481480999999</v>
      </c>
      <c r="DX160" s="42">
        <v>-9071.4107129999993</v>
      </c>
      <c r="DY160" s="42">
        <v>2574.0004859999999</v>
      </c>
      <c r="DZ160" s="42">
        <v>20195.070282000001</v>
      </c>
      <c r="EA160" s="42">
        <v>6911.2581110000001</v>
      </c>
      <c r="EB160" s="42">
        <v>24929.22337</v>
      </c>
      <c r="EC160" s="42">
        <v>13773</v>
      </c>
      <c r="ED160" s="42">
        <v>8304</v>
      </c>
      <c r="EE160" s="42">
        <v>5469</v>
      </c>
      <c r="EF160" s="42"/>
      <c r="EG160" s="42"/>
    </row>
    <row r="161" spans="1:137" x14ac:dyDescent="0.3">
      <c r="A161" s="9">
        <v>42644</v>
      </c>
      <c r="B161" s="82">
        <f t="shared" si="60"/>
        <v>1</v>
      </c>
      <c r="C161" s="82">
        <f t="shared" si="61"/>
        <v>4.8401037165082057</v>
      </c>
      <c r="D161" s="82">
        <f t="shared" si="62"/>
        <v>2.9808374733853715</v>
      </c>
      <c r="E161" s="5">
        <f t="shared" si="63"/>
        <v>4.1558441558441528</v>
      </c>
      <c r="F161" s="5">
        <f t="shared" si="64"/>
        <v>6.2095320586916678</v>
      </c>
      <c r="G161" s="5">
        <f t="shared" si="65"/>
        <v>8.7189776006596116</v>
      </c>
      <c r="H161" s="5">
        <f t="shared" si="66"/>
        <v>5.5049768180786565</v>
      </c>
      <c r="I161" s="4">
        <f t="shared" si="84"/>
        <v>8.446558571161205</v>
      </c>
      <c r="J161" s="4">
        <f t="shared" si="67"/>
        <v>8.5592270293844734</v>
      </c>
      <c r="K161" s="4">
        <f t="shared" si="68"/>
        <v>13.526750943622313</v>
      </c>
      <c r="L161" s="4">
        <f t="shared" si="69"/>
        <v>-80.375978223885667</v>
      </c>
      <c r="M161" s="4">
        <f t="shared" si="85"/>
        <v>52.74749153192306</v>
      </c>
      <c r="N161" s="4">
        <f t="shared" si="70"/>
        <v>8.8762768214375765</v>
      </c>
      <c r="O161" s="4">
        <f t="shared" si="71"/>
        <v>10.744599803086491</v>
      </c>
      <c r="P161" s="4">
        <f t="shared" si="72"/>
        <v>-1.7311151079136691</v>
      </c>
      <c r="Q161" s="4">
        <f t="shared" si="73"/>
        <v>9.5109083131327523</v>
      </c>
      <c r="T161" s="81">
        <f t="shared" si="74"/>
        <v>1</v>
      </c>
      <c r="U161" s="81">
        <f t="shared" si="75"/>
        <v>4.8401037165082057</v>
      </c>
      <c r="V161" s="81">
        <f t="shared" si="76"/>
        <v>2.9808374733853715</v>
      </c>
      <c r="W161" s="81">
        <f t="shared" si="77"/>
        <v>4.1395494885790951</v>
      </c>
      <c r="Y161" s="108">
        <f t="shared" si="78"/>
        <v>13113</v>
      </c>
      <c r="Z161" s="108">
        <f t="shared" si="79"/>
        <v>7680</v>
      </c>
      <c r="AF161" s="9">
        <v>42644</v>
      </c>
      <c r="AG161" s="42">
        <v>120.3</v>
      </c>
      <c r="AH161" s="10">
        <v>178</v>
      </c>
      <c r="AI161" s="10"/>
      <c r="AJ161" s="10">
        <v>178</v>
      </c>
      <c r="AK161" s="10">
        <v>120.3</v>
      </c>
      <c r="AL161" s="10">
        <v>4.1558441558441528</v>
      </c>
      <c r="AO161" s="9">
        <v>42644</v>
      </c>
      <c r="AP161" s="10">
        <v>1</v>
      </c>
      <c r="AQ161" s="10">
        <v>4.8401037165082057</v>
      </c>
      <c r="AR161" s="10">
        <v>2.9808374733853715</v>
      </c>
      <c r="AS161" s="10">
        <v>101</v>
      </c>
      <c r="AT161" s="10">
        <v>121.3</v>
      </c>
      <c r="AU161" s="10">
        <v>145.1</v>
      </c>
      <c r="AV161" s="42">
        <v>101</v>
      </c>
      <c r="AW161" s="42">
        <v>121.3</v>
      </c>
      <c r="AX161" s="42">
        <v>145.1</v>
      </c>
      <c r="AY161" s="10">
        <v>129.6</v>
      </c>
      <c r="AZ161" s="10">
        <v>183.5</v>
      </c>
      <c r="BA161" s="10">
        <v>203.9</v>
      </c>
      <c r="BB161" s="10"/>
      <c r="BC161" s="10">
        <v>129.6</v>
      </c>
      <c r="BD161" s="10"/>
      <c r="BE161" s="10">
        <v>183.5</v>
      </c>
      <c r="BF161" s="10"/>
      <c r="BG161" s="10">
        <v>203.9</v>
      </c>
      <c r="BJ161" s="9">
        <v>42644</v>
      </c>
      <c r="BK161" s="42">
        <v>100</v>
      </c>
      <c r="BL161" s="42">
        <v>14.3725</v>
      </c>
      <c r="BM161" s="42">
        <v>77.633200000000002</v>
      </c>
      <c r="BN161" s="42">
        <v>7.9943</v>
      </c>
      <c r="BO161" s="42">
        <v>34.0486</v>
      </c>
      <c r="BP161" s="42">
        <v>8.2230000000000008</v>
      </c>
      <c r="BQ161" s="42">
        <v>17.221499999999999</v>
      </c>
      <c r="BR161" s="42">
        <v>12.3384</v>
      </c>
      <c r="BS161" s="42">
        <v>12.8393</v>
      </c>
      <c r="BT161" s="42">
        <v>15.3292</v>
      </c>
      <c r="BV161" s="9">
        <v>42644</v>
      </c>
      <c r="BW161" s="42">
        <v>6.2095320586916678</v>
      </c>
      <c r="BX161" s="42">
        <v>8.7189776006596116</v>
      </c>
      <c r="BY161" s="42">
        <v>5.5049768180786565</v>
      </c>
      <c r="BZ161" s="42">
        <v>348243</v>
      </c>
      <c r="CA161" s="42">
        <v>593361</v>
      </c>
      <c r="CB161" s="42">
        <v>1301636</v>
      </c>
      <c r="CD161" s="9">
        <v>42644</v>
      </c>
      <c r="CE161" s="42">
        <v>79383640</v>
      </c>
      <c r="CF161" s="42">
        <v>8.446558571161205</v>
      </c>
      <c r="CH161" s="9">
        <v>42644</v>
      </c>
      <c r="CI161" s="42">
        <v>131.4</v>
      </c>
      <c r="CJ161" s="42">
        <v>278</v>
      </c>
      <c r="CK161" s="42">
        <v>131.4</v>
      </c>
      <c r="CL161" s="42">
        <v>4.2030134813640059</v>
      </c>
      <c r="CM161" s="93">
        <f t="shared" si="80"/>
        <v>604137.29071537289</v>
      </c>
      <c r="CN161" s="4">
        <f t="shared" si="86"/>
        <v>4.0723823122026381</v>
      </c>
      <c r="CP161" s="9">
        <v>42644</v>
      </c>
      <c r="CQ161" s="42">
        <v>8.5592270293844734</v>
      </c>
      <c r="CR161" s="42">
        <v>741770</v>
      </c>
      <c r="CS161" s="9">
        <v>42644</v>
      </c>
      <c r="CT161" s="42">
        <v>13.526750943622313</v>
      </c>
      <c r="CU161" s="42">
        <v>75795</v>
      </c>
      <c r="CW161" s="14">
        <v>42644</v>
      </c>
      <c r="CX161" s="15">
        <v>416300</v>
      </c>
      <c r="CY161" s="15">
        <v>838600</v>
      </c>
      <c r="CZ161" s="89">
        <f t="shared" si="88"/>
        <v>23070</v>
      </c>
      <c r="DA161" s="91">
        <f t="shared" si="57"/>
        <v>-80.375978223885667</v>
      </c>
      <c r="DB161" s="39">
        <v>42644</v>
      </c>
      <c r="DC161" s="40">
        <v>1330800</v>
      </c>
      <c r="DD161" s="40">
        <v>135780</v>
      </c>
      <c r="DE161" s="2"/>
      <c r="DF161" s="39">
        <v>42644</v>
      </c>
      <c r="DG161" s="40">
        <v>131.4</v>
      </c>
      <c r="DH161" s="40">
        <v>278</v>
      </c>
      <c r="DI161" s="40">
        <v>131.4</v>
      </c>
      <c r="DJ161" s="40">
        <v>4.2030134813640059</v>
      </c>
      <c r="DK161" s="2"/>
      <c r="DL161" s="99">
        <f t="shared" si="81"/>
        <v>1195020</v>
      </c>
      <c r="DM161" s="100">
        <f t="shared" si="82"/>
        <v>9094.5205479452052</v>
      </c>
      <c r="DN161" s="101">
        <f t="shared" si="87"/>
        <v>52.74749153192306</v>
      </c>
      <c r="DO161" s="101">
        <f t="shared" si="87"/>
        <v>46.586443547758719</v>
      </c>
      <c r="DQ161" s="9">
        <v>42644</v>
      </c>
      <c r="DR161" s="42">
        <v>8.8762768214375765</v>
      </c>
      <c r="DS161" s="42">
        <v>10.744599803086491</v>
      </c>
      <c r="DT161" s="42">
        <v>-1.7311151079136691</v>
      </c>
      <c r="DU161" s="42">
        <v>9.5109083131327523</v>
      </c>
      <c r="DV161" s="42">
        <v>23360.614495000002</v>
      </c>
      <c r="DW161" s="42">
        <v>34495.092014000002</v>
      </c>
      <c r="DX161" s="42">
        <v>-11134.477519</v>
      </c>
      <c r="DY161" s="42">
        <v>2775.9893520000001</v>
      </c>
      <c r="DZ161" s="42">
        <v>20584.625143000001</v>
      </c>
      <c r="EA161" s="42">
        <v>7261.2274390000002</v>
      </c>
      <c r="EB161" s="42">
        <v>27233.864575</v>
      </c>
      <c r="EC161" s="42">
        <v>13113</v>
      </c>
      <c r="ED161" s="42">
        <v>7680</v>
      </c>
      <c r="EE161" s="42">
        <v>5433</v>
      </c>
      <c r="EF161" s="42"/>
      <c r="EG161" s="42"/>
    </row>
    <row r="162" spans="1:137" x14ac:dyDescent="0.3">
      <c r="A162" s="9">
        <v>42675</v>
      </c>
      <c r="B162" s="82">
        <f t="shared" si="60"/>
        <v>8.146639511201629</v>
      </c>
      <c r="C162" s="82">
        <f t="shared" si="61"/>
        <v>4.0467625899280577</v>
      </c>
      <c r="D162" s="82">
        <f t="shared" si="62"/>
        <v>9.4967532467532489</v>
      </c>
      <c r="E162" s="5">
        <f t="shared" si="63"/>
        <v>5.0770625566636518</v>
      </c>
      <c r="F162" s="5">
        <f t="shared" si="64"/>
        <v>5.8178930467560663</v>
      </c>
      <c r="G162" s="5">
        <f t="shared" si="65"/>
        <v>-0.21452283649524814</v>
      </c>
      <c r="H162" s="5">
        <f t="shared" si="66"/>
        <v>-9.2469349302308927</v>
      </c>
      <c r="I162" s="4">
        <f t="shared" si="84"/>
        <v>5.8495796408673844</v>
      </c>
      <c r="J162" s="4">
        <f t="shared" si="67"/>
        <v>7.6393442221124648</v>
      </c>
      <c r="K162" s="4">
        <f t="shared" si="68"/>
        <v>-7.1371576999473705</v>
      </c>
      <c r="L162" s="4">
        <f t="shared" si="69"/>
        <v>16.334512944682444</v>
      </c>
      <c r="M162" s="4">
        <f t="shared" si="85"/>
        <v>15.855276737534286</v>
      </c>
      <c r="N162" s="4">
        <f t="shared" si="70"/>
        <v>2.5834200292088756</v>
      </c>
      <c r="O162" s="4">
        <f t="shared" si="71"/>
        <v>11.926050132696956</v>
      </c>
      <c r="P162" s="4">
        <f t="shared" si="72"/>
        <v>10.974290706381563</v>
      </c>
      <c r="Q162" s="4">
        <f t="shared" si="73"/>
        <v>46.377066479071402</v>
      </c>
      <c r="T162" s="81">
        <f t="shared" si="74"/>
        <v>8.146639511201629</v>
      </c>
      <c r="U162" s="81">
        <f t="shared" si="75"/>
        <v>4.0467625899280577</v>
      </c>
      <c r="V162" s="81">
        <f t="shared" si="76"/>
        <v>9.4967532467532489</v>
      </c>
      <c r="W162" s="81">
        <f t="shared" si="77"/>
        <v>5.0717060035166783</v>
      </c>
      <c r="Y162" s="108">
        <f t="shared" si="78"/>
        <v>13338</v>
      </c>
      <c r="Z162" s="108">
        <f t="shared" si="79"/>
        <v>8323</v>
      </c>
      <c r="AF162" s="9">
        <v>42675</v>
      </c>
      <c r="AG162" s="42">
        <v>115.9</v>
      </c>
      <c r="AH162" s="10">
        <v>175.6</v>
      </c>
      <c r="AI162" s="10"/>
      <c r="AJ162" s="10">
        <v>175.6</v>
      </c>
      <c r="AK162" s="10">
        <v>115.9</v>
      </c>
      <c r="AL162" s="10">
        <v>5.0770625566636518</v>
      </c>
      <c r="AO162" s="9">
        <v>42675</v>
      </c>
      <c r="AP162" s="10">
        <v>8.146639511201629</v>
      </c>
      <c r="AQ162" s="10">
        <v>4.0467625899280577</v>
      </c>
      <c r="AR162" s="10">
        <v>9.4967532467532489</v>
      </c>
      <c r="AS162" s="10">
        <v>106.2</v>
      </c>
      <c r="AT162" s="10">
        <v>115.7</v>
      </c>
      <c r="AU162" s="10">
        <v>134.9</v>
      </c>
      <c r="AV162" s="42">
        <v>106.2</v>
      </c>
      <c r="AW162" s="42">
        <v>115.7</v>
      </c>
      <c r="AX162" s="42">
        <v>134.9</v>
      </c>
      <c r="AY162" s="10">
        <v>136</v>
      </c>
      <c r="AZ162" s="10">
        <v>180.9</v>
      </c>
      <c r="BA162" s="10">
        <v>191.2</v>
      </c>
      <c r="BB162" s="10"/>
      <c r="BC162" s="10">
        <v>136</v>
      </c>
      <c r="BD162" s="10"/>
      <c r="BE162" s="10">
        <v>180.9</v>
      </c>
      <c r="BF162" s="10"/>
      <c r="BG162" s="10">
        <v>191.2</v>
      </c>
      <c r="BJ162" s="9">
        <v>42675</v>
      </c>
      <c r="BK162" s="42">
        <v>100</v>
      </c>
      <c r="BL162" s="42">
        <v>14.3725</v>
      </c>
      <c r="BM162" s="42">
        <v>77.633200000000002</v>
      </c>
      <c r="BN162" s="42">
        <v>7.9943</v>
      </c>
      <c r="BO162" s="42">
        <v>34.0486</v>
      </c>
      <c r="BP162" s="42">
        <v>8.2230000000000008</v>
      </c>
      <c r="BQ162" s="42">
        <v>17.221499999999999</v>
      </c>
      <c r="BR162" s="42">
        <v>12.3384</v>
      </c>
      <c r="BS162" s="42">
        <v>12.8393</v>
      </c>
      <c r="BT162" s="42">
        <v>15.3292</v>
      </c>
      <c r="BV162" s="9">
        <v>42675</v>
      </c>
      <c r="BW162" s="42">
        <v>5.8178930467560663</v>
      </c>
      <c r="BX162" s="42">
        <v>-0.21452283649524814</v>
      </c>
      <c r="BY162" s="42">
        <v>-9.2469349302308927</v>
      </c>
      <c r="BZ162" s="42">
        <v>305146</v>
      </c>
      <c r="CA162" s="42">
        <v>416310</v>
      </c>
      <c r="CB162" s="42">
        <v>937785</v>
      </c>
      <c r="CD162" s="9">
        <v>42675</v>
      </c>
      <c r="CE162" s="42">
        <v>78025070</v>
      </c>
      <c r="CF162" s="42">
        <v>5.8495796408673844</v>
      </c>
      <c r="CH162" s="9">
        <v>42675</v>
      </c>
      <c r="CI162" s="42">
        <v>131.19999999999999</v>
      </c>
      <c r="CJ162" s="42">
        <v>277</v>
      </c>
      <c r="CK162" s="42">
        <v>131.19999999999999</v>
      </c>
      <c r="CL162" s="42">
        <v>3.6334913112164253</v>
      </c>
      <c r="CM162" s="93">
        <f t="shared" si="80"/>
        <v>594703.27743902442</v>
      </c>
      <c r="CN162" s="4">
        <f t="shared" si="86"/>
        <v>2.1383901107760117</v>
      </c>
      <c r="CP162" s="9">
        <v>42675</v>
      </c>
      <c r="CQ162" s="42">
        <v>7.6393442221124648</v>
      </c>
      <c r="CR162" s="42">
        <v>878280</v>
      </c>
      <c r="CS162" s="9">
        <v>42675</v>
      </c>
      <c r="CT162" s="42">
        <v>-7.1371576999473705</v>
      </c>
      <c r="CU162" s="42">
        <v>54699</v>
      </c>
      <c r="CW162" s="14">
        <v>42675</v>
      </c>
      <c r="CX162" s="15">
        <v>145270</v>
      </c>
      <c r="CY162" s="15">
        <v>901060</v>
      </c>
      <c r="CZ162" s="89">
        <f t="shared" si="88"/>
        <v>62460</v>
      </c>
      <c r="DA162" s="91">
        <f t="shared" si="57"/>
        <v>16.334512944682444</v>
      </c>
      <c r="DB162" s="39">
        <v>42675</v>
      </c>
      <c r="DC162" s="40">
        <v>1184510</v>
      </c>
      <c r="DD162" s="40">
        <v>398710</v>
      </c>
      <c r="DE162" s="2"/>
      <c r="DF162" s="39">
        <v>42675</v>
      </c>
      <c r="DG162" s="40">
        <v>131.19999999999999</v>
      </c>
      <c r="DH162" s="40">
        <v>277</v>
      </c>
      <c r="DI162" s="40">
        <v>131.19999999999999</v>
      </c>
      <c r="DJ162" s="40">
        <v>3.6334913112164253</v>
      </c>
      <c r="DK162" s="2"/>
      <c r="DL162" s="99">
        <f t="shared" si="81"/>
        <v>785800</v>
      </c>
      <c r="DM162" s="100">
        <f t="shared" si="82"/>
        <v>5989.3292682926831</v>
      </c>
      <c r="DN162" s="101">
        <f t="shared" si="87"/>
        <v>15.855276737534286</v>
      </c>
      <c r="DO162" s="101">
        <f t="shared" si="87"/>
        <v>11.793277705578053</v>
      </c>
      <c r="DQ162" s="9">
        <v>42675</v>
      </c>
      <c r="DR162" s="42">
        <v>2.5834200292088756</v>
      </c>
      <c r="DS162" s="42">
        <v>11.926050132696956</v>
      </c>
      <c r="DT162" s="42">
        <v>10.974290706381563</v>
      </c>
      <c r="DU162" s="42">
        <v>46.377066479071402</v>
      </c>
      <c r="DV162" s="42">
        <v>20066.257740000001</v>
      </c>
      <c r="DW162" s="42">
        <v>33461.865209000003</v>
      </c>
      <c r="DX162" s="42">
        <v>-13395.607469</v>
      </c>
      <c r="DY162" s="42">
        <v>2431.0400420000001</v>
      </c>
      <c r="DZ162" s="42">
        <v>17635.217698</v>
      </c>
      <c r="EA162" s="42">
        <v>6864.2522040000003</v>
      </c>
      <c r="EB162" s="42">
        <v>26597.613004999999</v>
      </c>
      <c r="EC162" s="42">
        <v>13338</v>
      </c>
      <c r="ED162" s="42">
        <v>8323</v>
      </c>
      <c r="EE162" s="42">
        <v>5015</v>
      </c>
      <c r="EF162" s="42"/>
      <c r="EG162" s="42"/>
    </row>
    <row r="163" spans="1:137" x14ac:dyDescent="0.3">
      <c r="A163" s="9">
        <v>42705</v>
      </c>
      <c r="B163" s="82">
        <f t="shared" si="60"/>
        <v>10.776699029126208</v>
      </c>
      <c r="C163" s="82">
        <f t="shared" si="61"/>
        <v>0.57995028997514741</v>
      </c>
      <c r="D163" s="82">
        <f t="shared" si="62"/>
        <v>6.4092664092664178</v>
      </c>
      <c r="E163" s="5">
        <f t="shared" si="63"/>
        <v>2.3549201009251446</v>
      </c>
      <c r="F163" s="5">
        <f t="shared" si="64"/>
        <v>4.3121690408551867</v>
      </c>
      <c r="G163" s="5">
        <f t="shared" si="65"/>
        <v>-23.800129585037762</v>
      </c>
      <c r="H163" s="5">
        <f t="shared" si="66"/>
        <v>-19.927555321390937</v>
      </c>
      <c r="I163" s="4">
        <f t="shared" si="84"/>
        <v>4.4998742936747052</v>
      </c>
      <c r="J163" s="4">
        <f t="shared" si="67"/>
        <v>11.904159312299569</v>
      </c>
      <c r="K163" s="4">
        <f t="shared" si="68"/>
        <v>-5.6763174719152429</v>
      </c>
      <c r="L163" s="4">
        <f t="shared" si="69"/>
        <v>56.857142857142847</v>
      </c>
      <c r="M163" s="4">
        <f t="shared" si="85"/>
        <v>-8.0003012080594686</v>
      </c>
      <c r="N163" s="4">
        <f t="shared" si="70"/>
        <v>6.4759061758652594</v>
      </c>
      <c r="O163" s="4">
        <f t="shared" si="71"/>
        <v>1.4839647144494108</v>
      </c>
      <c r="P163" s="4">
        <f t="shared" si="72"/>
        <v>-1.6669041173956405</v>
      </c>
      <c r="Q163" s="4">
        <f t="shared" si="73"/>
        <v>15.402810630304717</v>
      </c>
      <c r="T163" s="81">
        <f t="shared" si="74"/>
        <v>10.776699029126208</v>
      </c>
      <c r="U163" s="81">
        <f t="shared" si="75"/>
        <v>0.57995028997514741</v>
      </c>
      <c r="V163" s="81">
        <f t="shared" si="76"/>
        <v>6.4092664092664178</v>
      </c>
      <c r="W163" s="81">
        <f t="shared" si="77"/>
        <v>2.5114910210341357</v>
      </c>
      <c r="Y163" s="108">
        <f t="shared" si="78"/>
        <v>13804</v>
      </c>
      <c r="Z163" s="108">
        <f t="shared" si="79"/>
        <v>8294</v>
      </c>
      <c r="AF163" s="9">
        <v>42705</v>
      </c>
      <c r="AG163" s="42">
        <v>121.7</v>
      </c>
      <c r="AH163" s="10">
        <v>184</v>
      </c>
      <c r="AI163" s="10"/>
      <c r="AJ163" s="10">
        <v>184</v>
      </c>
      <c r="AK163" s="10">
        <v>121.7</v>
      </c>
      <c r="AL163" s="10">
        <v>2.3549201009251446</v>
      </c>
      <c r="AO163" s="9">
        <v>42705</v>
      </c>
      <c r="AP163" s="10">
        <v>10.776699029126208</v>
      </c>
      <c r="AQ163" s="10">
        <v>0.57995028997514741</v>
      </c>
      <c r="AR163" s="10">
        <v>6.4092664092664178</v>
      </c>
      <c r="AS163" s="10">
        <v>114.1</v>
      </c>
      <c r="AT163" s="10">
        <v>121.4</v>
      </c>
      <c r="AU163" s="10">
        <v>137.80000000000001</v>
      </c>
      <c r="AV163" s="42">
        <v>114.1</v>
      </c>
      <c r="AW163" s="42">
        <v>121.4</v>
      </c>
      <c r="AX163" s="42">
        <v>137.80000000000001</v>
      </c>
      <c r="AY163" s="10">
        <v>144.80000000000001</v>
      </c>
      <c r="AZ163" s="10">
        <v>189.9</v>
      </c>
      <c r="BA163" s="10">
        <v>194.7</v>
      </c>
      <c r="BB163" s="10"/>
      <c r="BC163" s="10">
        <v>144.80000000000001</v>
      </c>
      <c r="BD163" s="10"/>
      <c r="BE163" s="10">
        <v>189.9</v>
      </c>
      <c r="BF163" s="10"/>
      <c r="BG163" s="10">
        <v>194.7</v>
      </c>
      <c r="BJ163" s="9">
        <v>42705</v>
      </c>
      <c r="BK163" s="42">
        <v>100</v>
      </c>
      <c r="BL163" s="42">
        <v>14.3725</v>
      </c>
      <c r="BM163" s="42">
        <v>77.633200000000002</v>
      </c>
      <c r="BN163" s="42">
        <v>7.9943</v>
      </c>
      <c r="BO163" s="42">
        <v>34.0486</v>
      </c>
      <c r="BP163" s="42">
        <v>8.2230000000000008</v>
      </c>
      <c r="BQ163" s="42">
        <v>17.221499999999999</v>
      </c>
      <c r="BR163" s="42">
        <v>12.3384</v>
      </c>
      <c r="BS163" s="42">
        <v>12.8393</v>
      </c>
      <c r="BT163" s="42">
        <v>15.3292</v>
      </c>
      <c r="BV163" s="9">
        <v>42705</v>
      </c>
      <c r="BW163" s="42">
        <v>4.3121690408551867</v>
      </c>
      <c r="BX163" s="42">
        <v>-23.800129585037762</v>
      </c>
      <c r="BY163" s="42">
        <v>-19.927555321390937</v>
      </c>
      <c r="BZ163" s="42">
        <v>305135</v>
      </c>
      <c r="CA163" s="42">
        <v>315184</v>
      </c>
      <c r="CB163" s="42">
        <v>729492</v>
      </c>
      <c r="CD163" s="9">
        <v>42705</v>
      </c>
      <c r="CE163" s="42">
        <v>78599570</v>
      </c>
      <c r="CF163" s="42">
        <v>4.4998742936747052</v>
      </c>
      <c r="CH163" s="9">
        <v>42705</v>
      </c>
      <c r="CI163" s="42">
        <v>130.4</v>
      </c>
      <c r="CJ163" s="42">
        <v>275</v>
      </c>
      <c r="CK163" s="42">
        <v>130.4</v>
      </c>
      <c r="CL163" s="42">
        <v>3.4099920697858934</v>
      </c>
      <c r="CM163" s="93">
        <f t="shared" si="80"/>
        <v>602757.43865030678</v>
      </c>
      <c r="CN163" s="4">
        <f t="shared" si="86"/>
        <v>1.0539428560765174</v>
      </c>
      <c r="CP163" s="9">
        <v>42705</v>
      </c>
      <c r="CQ163" s="42">
        <v>11.904159312299569</v>
      </c>
      <c r="CR163" s="42">
        <v>1021375</v>
      </c>
      <c r="CS163" s="9">
        <v>42705</v>
      </c>
      <c r="CT163" s="42">
        <v>-5.6763174719152429</v>
      </c>
      <c r="CU163" s="42">
        <v>61965</v>
      </c>
      <c r="CW163" s="14">
        <v>42705</v>
      </c>
      <c r="CX163" s="15">
        <v>201510</v>
      </c>
      <c r="CY163" s="15">
        <v>1005370</v>
      </c>
      <c r="CZ163" s="89">
        <f t="shared" si="88"/>
        <v>104310</v>
      </c>
      <c r="DA163" s="91">
        <f t="shared" si="57"/>
        <v>56.857142857142847</v>
      </c>
      <c r="DB163" s="39">
        <v>42705</v>
      </c>
      <c r="DC163" s="40">
        <v>1445280</v>
      </c>
      <c r="DD163" s="40">
        <v>590060</v>
      </c>
      <c r="DE163" s="2"/>
      <c r="DF163" s="39">
        <v>42705</v>
      </c>
      <c r="DG163" s="40">
        <v>130.4</v>
      </c>
      <c r="DH163" s="40">
        <v>275</v>
      </c>
      <c r="DI163" s="40">
        <v>130.4</v>
      </c>
      <c r="DJ163" s="40">
        <v>3.4099920697858934</v>
      </c>
      <c r="DK163" s="2"/>
      <c r="DL163" s="99">
        <f t="shared" si="81"/>
        <v>855220</v>
      </c>
      <c r="DM163" s="100">
        <f t="shared" si="82"/>
        <v>6558.435582822086</v>
      </c>
      <c r="DN163" s="101">
        <f t="shared" si="87"/>
        <v>-8.0003012080594686</v>
      </c>
      <c r="DO163" s="101">
        <f t="shared" si="87"/>
        <v>-11.034033606873461</v>
      </c>
      <c r="DQ163" s="9">
        <v>42705</v>
      </c>
      <c r="DR163" s="42">
        <v>6.4759061758652594</v>
      </c>
      <c r="DS163" s="42">
        <v>1.4839647144494108</v>
      </c>
      <c r="DT163" s="42">
        <v>-1.6669041173956405</v>
      </c>
      <c r="DU163" s="42">
        <v>15.402810630304717</v>
      </c>
      <c r="DV163" s="42">
        <v>24056.477749000001</v>
      </c>
      <c r="DW163" s="42">
        <v>34602.469917000002</v>
      </c>
      <c r="DX163" s="42">
        <v>-10545.992168000001</v>
      </c>
      <c r="DY163" s="42">
        <v>2887.439903</v>
      </c>
      <c r="DZ163" s="42">
        <v>21169.037845999999</v>
      </c>
      <c r="EA163" s="42">
        <v>7667.0056400000003</v>
      </c>
      <c r="EB163" s="42">
        <v>26935.464276999999</v>
      </c>
      <c r="EC163" s="42">
        <v>13804</v>
      </c>
      <c r="ED163" s="42">
        <v>8294</v>
      </c>
      <c r="EE163" s="42">
        <v>5510</v>
      </c>
      <c r="EF163" s="42"/>
      <c r="EG163" s="42"/>
    </row>
    <row r="164" spans="1:137" x14ac:dyDescent="0.3">
      <c r="A164" s="9">
        <v>42736</v>
      </c>
      <c r="B164" s="82">
        <f t="shared" si="60"/>
        <v>8.6419753086419835</v>
      </c>
      <c r="C164" s="82">
        <f t="shared" si="61"/>
        <v>2.4979184013322233</v>
      </c>
      <c r="D164" s="82">
        <f t="shared" si="62"/>
        <v>5.1476154428463374</v>
      </c>
      <c r="E164" s="5">
        <f t="shared" si="63"/>
        <v>3.5323801513877111</v>
      </c>
      <c r="F164" s="5">
        <f t="shared" si="64"/>
        <v>14.608705807643037</v>
      </c>
      <c r="G164" s="5">
        <f t="shared" si="65"/>
        <v>-14.217543523092418</v>
      </c>
      <c r="H164" s="5">
        <f t="shared" si="66"/>
        <v>-6.8661309331657501</v>
      </c>
      <c r="I164" s="4">
        <f t="shared" si="84"/>
        <v>4.3922407264880956</v>
      </c>
      <c r="J164" s="4">
        <f t="shared" si="67"/>
        <v>14.158830975225362</v>
      </c>
      <c r="K164" s="4">
        <f t="shared" si="68"/>
        <v>-2.3261046887745054</v>
      </c>
      <c r="L164" s="4">
        <f t="shared" si="69"/>
        <v>-92.861422579816832</v>
      </c>
      <c r="M164" s="4">
        <f t="shared" si="85"/>
        <v>33.031075542934587</v>
      </c>
      <c r="N164" s="4">
        <f t="shared" si="70"/>
        <v>5.4591719589893106</v>
      </c>
      <c r="O164" s="4">
        <f t="shared" si="71"/>
        <v>11.759669370123005</v>
      </c>
      <c r="P164" s="4">
        <f t="shared" si="72"/>
        <v>7.9296906068559618</v>
      </c>
      <c r="Q164" s="4">
        <f t="shared" si="73"/>
        <v>22.920625639526385</v>
      </c>
      <c r="T164" s="81">
        <f t="shared" si="74"/>
        <v>8.6419753086419835</v>
      </c>
      <c r="U164" s="81">
        <f t="shared" si="75"/>
        <v>2.4979184013322233</v>
      </c>
      <c r="V164" s="81">
        <f t="shared" si="76"/>
        <v>5.1476154428463374</v>
      </c>
      <c r="W164" s="81">
        <f t="shared" si="77"/>
        <v>3.5927977109250815</v>
      </c>
      <c r="Y164" s="108">
        <f t="shared" si="78"/>
        <v>13570</v>
      </c>
      <c r="Z164" s="108">
        <f t="shared" si="79"/>
        <v>8409</v>
      </c>
      <c r="AF164" s="9">
        <v>42736</v>
      </c>
      <c r="AG164" s="42">
        <v>123.1</v>
      </c>
      <c r="AH164" s="10">
        <v>192.3</v>
      </c>
      <c r="AI164" s="10"/>
      <c r="AJ164" s="10">
        <v>192.3</v>
      </c>
      <c r="AK164" s="10">
        <v>123.1</v>
      </c>
      <c r="AL164" s="10">
        <v>3.5323801513877111</v>
      </c>
      <c r="AO164" s="9">
        <v>42736</v>
      </c>
      <c r="AP164" s="10">
        <v>8.6419753086419835</v>
      </c>
      <c r="AQ164" s="10">
        <v>2.4979184013322233</v>
      </c>
      <c r="AR164" s="10">
        <v>5.1476154428463374</v>
      </c>
      <c r="AS164" s="10">
        <v>114.4</v>
      </c>
      <c r="AT164" s="10">
        <v>123.1</v>
      </c>
      <c r="AU164" s="10">
        <v>138.9</v>
      </c>
      <c r="AV164" s="42">
        <v>114.4</v>
      </c>
      <c r="AW164" s="42">
        <v>123.1</v>
      </c>
      <c r="AX164" s="42">
        <v>138.9</v>
      </c>
      <c r="AY164" s="10">
        <v>146.1</v>
      </c>
      <c r="AZ164" s="10">
        <v>200.5</v>
      </c>
      <c r="BA164" s="10">
        <v>195.6</v>
      </c>
      <c r="BB164" s="10"/>
      <c r="BC164" s="10">
        <v>146.1</v>
      </c>
      <c r="BD164" s="10"/>
      <c r="BE164" s="10">
        <v>200.5</v>
      </c>
      <c r="BF164" s="10"/>
      <c r="BG164" s="10">
        <v>195.6</v>
      </c>
      <c r="BJ164" s="9">
        <v>42736</v>
      </c>
      <c r="BK164" s="42">
        <v>100</v>
      </c>
      <c r="BL164" s="42">
        <v>14.3725</v>
      </c>
      <c r="BM164" s="42">
        <v>77.633200000000002</v>
      </c>
      <c r="BN164" s="42">
        <v>7.9943</v>
      </c>
      <c r="BO164" s="42">
        <v>34.0486</v>
      </c>
      <c r="BP164" s="42">
        <v>8.2230000000000008</v>
      </c>
      <c r="BQ164" s="42">
        <v>17.221499999999999</v>
      </c>
      <c r="BR164" s="42">
        <v>12.3384</v>
      </c>
      <c r="BS164" s="42">
        <v>12.8393</v>
      </c>
      <c r="BT164" s="42">
        <v>15.3292</v>
      </c>
      <c r="BV164" s="9">
        <v>42736</v>
      </c>
      <c r="BW164" s="42">
        <v>14.608705807643037</v>
      </c>
      <c r="BX164" s="42">
        <v>-14.217543523092418</v>
      </c>
      <c r="BY164" s="42">
        <v>-6.8661309331657501</v>
      </c>
      <c r="BZ164" s="42">
        <v>314029</v>
      </c>
      <c r="CA164" s="42">
        <v>393503</v>
      </c>
      <c r="CB164" s="42">
        <v>975147</v>
      </c>
      <c r="CD164" s="9">
        <v>42736</v>
      </c>
      <c r="CE164" s="42">
        <v>79334230</v>
      </c>
      <c r="CF164" s="42">
        <v>4.3922407264880956</v>
      </c>
      <c r="CH164" s="9">
        <v>42736</v>
      </c>
      <c r="CI164" s="42">
        <v>130.30000000000001</v>
      </c>
      <c r="CJ164" s="42">
        <v>274</v>
      </c>
      <c r="CK164" s="42">
        <v>130.30000000000001</v>
      </c>
      <c r="CL164" s="42">
        <v>3.1670625494853639</v>
      </c>
      <c r="CM164" s="93">
        <f t="shared" si="80"/>
        <v>608858.25019186491</v>
      </c>
      <c r="CN164" s="4">
        <f t="shared" si="86"/>
        <v>1.1875671815460231</v>
      </c>
      <c r="CP164" s="9">
        <v>42736</v>
      </c>
      <c r="CQ164" s="42">
        <v>14.158830975225362</v>
      </c>
      <c r="CR164" s="42">
        <v>964109</v>
      </c>
      <c r="CS164" s="9">
        <v>42736</v>
      </c>
      <c r="CT164" s="42">
        <v>-2.3261046887745054</v>
      </c>
      <c r="CU164" s="42">
        <v>69452</v>
      </c>
      <c r="CW164" s="14">
        <v>42736</v>
      </c>
      <c r="CX164" s="15">
        <v>291190</v>
      </c>
      <c r="CY164" s="15">
        <v>25020</v>
      </c>
      <c r="CZ164" s="89">
        <f>CY164</f>
        <v>25020</v>
      </c>
      <c r="DA164" s="91">
        <f t="shared" si="57"/>
        <v>-92.861422579816832</v>
      </c>
      <c r="DB164" s="39">
        <v>42736</v>
      </c>
      <c r="DC164" s="40">
        <v>1253580</v>
      </c>
      <c r="DD164" s="40">
        <v>429080</v>
      </c>
      <c r="DE164" s="2"/>
      <c r="DF164" s="39">
        <v>42736</v>
      </c>
      <c r="DG164" s="40">
        <v>130.30000000000001</v>
      </c>
      <c r="DH164" s="40">
        <v>274</v>
      </c>
      <c r="DI164" s="40">
        <v>130.30000000000001</v>
      </c>
      <c r="DJ164" s="40">
        <v>3.1670625494853639</v>
      </c>
      <c r="DK164" s="2"/>
      <c r="DL164" s="99">
        <f t="shared" si="81"/>
        <v>824500</v>
      </c>
      <c r="DM164" s="100">
        <f t="shared" si="82"/>
        <v>6327.7052954719875</v>
      </c>
      <c r="DN164" s="101">
        <f t="shared" si="87"/>
        <v>33.031075542934587</v>
      </c>
      <c r="DO164" s="101">
        <f t="shared" si="87"/>
        <v>28.947235925346405</v>
      </c>
      <c r="DQ164" s="9">
        <v>42736</v>
      </c>
      <c r="DR164" s="42">
        <v>5.4591719589893106</v>
      </c>
      <c r="DS164" s="42">
        <v>11.759669370123005</v>
      </c>
      <c r="DT164" s="42">
        <v>7.9296906068559618</v>
      </c>
      <c r="DU164" s="42">
        <v>22.920625639526385</v>
      </c>
      <c r="DV164" s="42">
        <v>22356.316704000001</v>
      </c>
      <c r="DW164" s="42">
        <v>32261.139354999999</v>
      </c>
      <c r="DX164" s="42">
        <v>-9904.8226510000004</v>
      </c>
      <c r="DY164" s="42">
        <v>2746.7860249999999</v>
      </c>
      <c r="DZ164" s="42">
        <v>19609.530679</v>
      </c>
      <c r="EA164" s="42">
        <v>8173.9643370000003</v>
      </c>
      <c r="EB164" s="42">
        <v>24087.175018000002</v>
      </c>
      <c r="EC164" s="42">
        <v>13570</v>
      </c>
      <c r="ED164" s="42">
        <v>8409</v>
      </c>
      <c r="EE164" s="42">
        <v>5161</v>
      </c>
      <c r="EF164" s="42"/>
      <c r="EG164" s="42"/>
    </row>
    <row r="165" spans="1:137" x14ac:dyDescent="0.3">
      <c r="A165" s="9">
        <v>42767</v>
      </c>
      <c r="B165" s="82">
        <f t="shared" si="60"/>
        <v>4.6401515151515209</v>
      </c>
      <c r="C165" s="82">
        <f t="shared" si="61"/>
        <v>0.67283431455003961</v>
      </c>
      <c r="D165" s="82">
        <f t="shared" si="62"/>
        <v>1.2441679626749569</v>
      </c>
      <c r="E165" s="5">
        <f t="shared" si="63"/>
        <v>1.1884550084889691</v>
      </c>
      <c r="F165" s="5">
        <f t="shared" si="64"/>
        <v>8.3174509756957153</v>
      </c>
      <c r="G165" s="5">
        <f t="shared" si="65"/>
        <v>3.3120788063667432</v>
      </c>
      <c r="H165" s="5">
        <f t="shared" si="66"/>
        <v>0.53619650370772054</v>
      </c>
      <c r="I165" s="4">
        <f t="shared" si="84"/>
        <v>4.2022375150254954</v>
      </c>
      <c r="J165" s="4">
        <f t="shared" si="67"/>
        <v>9.6895315876161376</v>
      </c>
      <c r="K165" s="4">
        <f t="shared" si="68"/>
        <v>5.735812715092977</v>
      </c>
      <c r="L165" s="4">
        <f t="shared" si="69"/>
        <v>153.80710659898477</v>
      </c>
      <c r="M165" s="4">
        <f t="shared" si="85"/>
        <v>21.9660578365656</v>
      </c>
      <c r="N165" s="4">
        <f t="shared" si="70"/>
        <v>16.978290024020737</v>
      </c>
      <c r="O165" s="4">
        <f t="shared" si="71"/>
        <v>24.907772132641206</v>
      </c>
      <c r="P165" s="4">
        <f t="shared" si="72"/>
        <v>5.9291102279179171</v>
      </c>
      <c r="Q165" s="4">
        <f t="shared" si="73"/>
        <v>0.63986646265127278</v>
      </c>
      <c r="T165" s="81">
        <f t="shared" si="74"/>
        <v>4.6401515151515209</v>
      </c>
      <c r="U165" s="81">
        <f t="shared" si="75"/>
        <v>0.67283431455003961</v>
      </c>
      <c r="V165" s="81">
        <f t="shared" si="76"/>
        <v>1.2441679626749569</v>
      </c>
      <c r="W165" s="81">
        <f t="shared" si="77"/>
        <v>1.2887111050385378</v>
      </c>
      <c r="Y165" s="108">
        <f t="shared" si="78"/>
        <v>13060</v>
      </c>
      <c r="Z165" s="108">
        <f t="shared" si="79"/>
        <v>7235</v>
      </c>
      <c r="AF165" s="9">
        <v>42767</v>
      </c>
      <c r="AG165" s="42">
        <v>119.2</v>
      </c>
      <c r="AH165" s="10">
        <v>182.3</v>
      </c>
      <c r="AI165" s="10"/>
      <c r="AJ165" s="10">
        <v>182.3</v>
      </c>
      <c r="AK165" s="10">
        <v>119.2</v>
      </c>
      <c r="AL165" s="10">
        <v>1.1884550084889691</v>
      </c>
      <c r="AO165" s="9">
        <v>42767</v>
      </c>
      <c r="AP165" s="10">
        <v>4.6401515151515209</v>
      </c>
      <c r="AQ165" s="10">
        <v>0.67283431455003961</v>
      </c>
      <c r="AR165" s="10">
        <v>1.2441679626749569</v>
      </c>
      <c r="AS165" s="10">
        <v>110.5</v>
      </c>
      <c r="AT165" s="10">
        <v>119.7</v>
      </c>
      <c r="AU165" s="10">
        <v>130.19999999999999</v>
      </c>
      <c r="AV165" s="42">
        <v>110.5</v>
      </c>
      <c r="AW165" s="42">
        <v>119.7</v>
      </c>
      <c r="AX165" s="42">
        <v>130.19999999999999</v>
      </c>
      <c r="AY165" s="10">
        <v>140.6</v>
      </c>
      <c r="AZ165" s="10">
        <v>190.1</v>
      </c>
      <c r="BA165" s="10">
        <v>182.5</v>
      </c>
      <c r="BB165" s="10"/>
      <c r="BC165" s="10">
        <v>140.6</v>
      </c>
      <c r="BD165" s="10"/>
      <c r="BE165" s="10">
        <v>190.1</v>
      </c>
      <c r="BF165" s="10"/>
      <c r="BG165" s="10">
        <v>182.5</v>
      </c>
      <c r="BJ165" s="9">
        <v>42767</v>
      </c>
      <c r="BK165" s="42">
        <v>100</v>
      </c>
      <c r="BL165" s="42">
        <v>14.3725</v>
      </c>
      <c r="BM165" s="42">
        <v>77.633200000000002</v>
      </c>
      <c r="BN165" s="42">
        <v>7.9943</v>
      </c>
      <c r="BO165" s="42">
        <v>34.0486</v>
      </c>
      <c r="BP165" s="42">
        <v>8.2230000000000008</v>
      </c>
      <c r="BQ165" s="42">
        <v>17.221499999999999</v>
      </c>
      <c r="BR165" s="42">
        <v>12.3384</v>
      </c>
      <c r="BS165" s="42">
        <v>12.8393</v>
      </c>
      <c r="BT165" s="42">
        <v>15.3292</v>
      </c>
      <c r="BV165" s="9">
        <v>42767</v>
      </c>
      <c r="BW165" s="42">
        <v>8.3174509756957153</v>
      </c>
      <c r="BX165" s="42">
        <v>3.3120788063667432</v>
      </c>
      <c r="BY165" s="42">
        <v>0.53619650370772054</v>
      </c>
      <c r="BZ165" s="42">
        <v>316561</v>
      </c>
      <c r="CA165" s="42">
        <v>472785</v>
      </c>
      <c r="CB165" s="42">
        <v>1008556</v>
      </c>
      <c r="CD165" s="9">
        <v>42767</v>
      </c>
      <c r="CE165" s="42">
        <v>80151590</v>
      </c>
      <c r="CF165" s="42">
        <v>4.2022375150254954</v>
      </c>
      <c r="CH165" s="9">
        <v>42767</v>
      </c>
      <c r="CI165" s="42">
        <v>130.6</v>
      </c>
      <c r="CJ165" s="42">
        <v>274</v>
      </c>
      <c r="CK165" s="42">
        <v>130.6</v>
      </c>
      <c r="CL165" s="42">
        <v>3.6507936507936463</v>
      </c>
      <c r="CM165" s="93">
        <f t="shared" si="80"/>
        <v>613718.14701378252</v>
      </c>
      <c r="CN165" s="4">
        <f t="shared" si="86"/>
        <v>0.5320208797336301</v>
      </c>
      <c r="CP165" s="9">
        <v>42767</v>
      </c>
      <c r="CQ165" s="42">
        <v>9.6895315876161376</v>
      </c>
      <c r="CR165" s="42">
        <v>931025</v>
      </c>
      <c r="CS165" s="9">
        <v>42767</v>
      </c>
      <c r="CT165" s="42">
        <v>5.735812715092977</v>
      </c>
      <c r="CU165" s="42">
        <v>74659</v>
      </c>
      <c r="CW165" s="14">
        <v>42767</v>
      </c>
      <c r="CX165" s="15">
        <v>206370</v>
      </c>
      <c r="CY165" s="15">
        <v>90020</v>
      </c>
      <c r="CZ165" s="89">
        <f>CY165-CY164</f>
        <v>65000</v>
      </c>
      <c r="DA165" s="91">
        <f t="shared" si="57"/>
        <v>153.80710659898477</v>
      </c>
      <c r="DB165" s="39">
        <v>42767</v>
      </c>
      <c r="DC165" s="40">
        <v>1240040</v>
      </c>
      <c r="DD165" s="40">
        <v>353920</v>
      </c>
      <c r="DE165" s="2"/>
      <c r="DF165" s="39">
        <v>42767</v>
      </c>
      <c r="DG165" s="40">
        <v>130.6</v>
      </c>
      <c r="DH165" s="40">
        <v>274</v>
      </c>
      <c r="DI165" s="40">
        <v>130.6</v>
      </c>
      <c r="DJ165" s="40">
        <v>3.6507936507936463</v>
      </c>
      <c r="DK165" s="2"/>
      <c r="DL165" s="99">
        <f t="shared" si="81"/>
        <v>886120</v>
      </c>
      <c r="DM165" s="100">
        <f t="shared" si="82"/>
        <v>6784.9923430321596</v>
      </c>
      <c r="DN165" s="101">
        <f t="shared" si="87"/>
        <v>21.9660578365656</v>
      </c>
      <c r="DO165" s="101">
        <f t="shared" si="87"/>
        <v>17.670162996992843</v>
      </c>
      <c r="DQ165" s="9">
        <v>42767</v>
      </c>
      <c r="DR165" s="42">
        <v>16.978290024020737</v>
      </c>
      <c r="DS165" s="42">
        <v>24.907772132641206</v>
      </c>
      <c r="DT165" s="42">
        <v>5.9291102279179171</v>
      </c>
      <c r="DU165" s="42">
        <v>0.63986646265127278</v>
      </c>
      <c r="DV165" s="42">
        <v>24384.971731000001</v>
      </c>
      <c r="DW165" s="42">
        <v>34248.437052000001</v>
      </c>
      <c r="DX165" s="42">
        <v>-9863.4653209999997</v>
      </c>
      <c r="DY165" s="42">
        <v>2539.5460429999998</v>
      </c>
      <c r="DZ165" s="42">
        <v>21845.425687999999</v>
      </c>
      <c r="EA165" s="42">
        <v>7719.8397269999996</v>
      </c>
      <c r="EB165" s="42">
        <v>26528.597324999999</v>
      </c>
      <c r="EC165" s="42">
        <v>13060</v>
      </c>
      <c r="ED165" s="42">
        <v>7235</v>
      </c>
      <c r="EE165" s="42">
        <v>5825</v>
      </c>
      <c r="EF165" s="42"/>
      <c r="EG165" s="42"/>
    </row>
    <row r="166" spans="1:137" x14ac:dyDescent="0.3">
      <c r="A166" s="9">
        <v>42795</v>
      </c>
      <c r="B166" s="82">
        <f t="shared" si="60"/>
        <v>10.086206896551726</v>
      </c>
      <c r="C166" s="82">
        <f t="shared" si="61"/>
        <v>3.2684824902723646</v>
      </c>
      <c r="D166" s="82">
        <f t="shared" si="62"/>
        <v>6.1737257717157172</v>
      </c>
      <c r="E166" s="5">
        <f t="shared" si="63"/>
        <v>4.388714733542316</v>
      </c>
      <c r="F166" s="5">
        <f t="shared" si="64"/>
        <v>11.080487881353275</v>
      </c>
      <c r="G166" s="5">
        <f t="shared" si="65"/>
        <v>8.0278334898914263</v>
      </c>
      <c r="H166" s="5">
        <f t="shared" si="66"/>
        <v>-4.0281056056284119E-2</v>
      </c>
      <c r="I166" s="4">
        <f t="shared" si="84"/>
        <v>7.9817052221345381</v>
      </c>
      <c r="J166" s="4">
        <f t="shared" si="67"/>
        <v>9.4955302574319589</v>
      </c>
      <c r="K166" s="4">
        <f t="shared" si="68"/>
        <v>6.7405539332802409</v>
      </c>
      <c r="L166" s="4">
        <f t="shared" si="69"/>
        <v>26.318073334779779</v>
      </c>
      <c r="M166" s="4">
        <f t="shared" si="85"/>
        <v>-43.342990118132249</v>
      </c>
      <c r="N166" s="4">
        <f t="shared" si="70"/>
        <v>26.104762777443135</v>
      </c>
      <c r="O166" s="4">
        <f t="shared" si="71"/>
        <v>46.269722976843063</v>
      </c>
      <c r="P166" s="4">
        <f t="shared" si="72"/>
        <v>9.9573478092283825</v>
      </c>
      <c r="Q166" s="4">
        <f t="shared" si="73"/>
        <v>4.5793801391524349</v>
      </c>
      <c r="T166" s="81">
        <f t="shared" si="74"/>
        <v>10.086206896551726</v>
      </c>
      <c r="U166" s="81">
        <f t="shared" si="75"/>
        <v>3.2684824902723646</v>
      </c>
      <c r="V166" s="81">
        <f t="shared" si="76"/>
        <v>6.1737257717157172</v>
      </c>
      <c r="W166" s="81">
        <f t="shared" si="77"/>
        <v>4.4806137942132924</v>
      </c>
      <c r="Y166" s="108">
        <f t="shared" si="78"/>
        <v>14179</v>
      </c>
      <c r="Z166" s="108">
        <f t="shared" si="79"/>
        <v>8267</v>
      </c>
      <c r="AF166" s="9">
        <v>42795</v>
      </c>
      <c r="AG166" s="42">
        <v>133.19999999999999</v>
      </c>
      <c r="AH166" s="10"/>
      <c r="AI166" s="10"/>
      <c r="AJ166" s="10"/>
      <c r="AK166" s="10">
        <v>133.19999999999999</v>
      </c>
      <c r="AL166" s="10">
        <v>4.388714733542316</v>
      </c>
      <c r="AO166" s="9">
        <v>42795</v>
      </c>
      <c r="AP166" s="10">
        <v>10.086206896551726</v>
      </c>
      <c r="AQ166" s="10">
        <v>3.2684824902723646</v>
      </c>
      <c r="AR166" s="10">
        <v>6.1737257717157172</v>
      </c>
      <c r="AS166" s="10">
        <v>127.7</v>
      </c>
      <c r="AT166" s="10">
        <v>132.69999999999999</v>
      </c>
      <c r="AU166" s="10">
        <v>147.9</v>
      </c>
      <c r="AV166" s="42">
        <v>127.7</v>
      </c>
      <c r="AW166" s="42">
        <v>132.69999999999999</v>
      </c>
      <c r="AX166" s="42">
        <v>147.9</v>
      </c>
      <c r="AY166" s="10"/>
      <c r="AZ166" s="10"/>
      <c r="BA166" s="10"/>
      <c r="BB166" s="10"/>
      <c r="BC166" s="10"/>
      <c r="BD166" s="10"/>
      <c r="BE166" s="10"/>
      <c r="BF166" s="10"/>
      <c r="BG166" s="10"/>
      <c r="BJ166" s="9">
        <v>42795</v>
      </c>
      <c r="BK166" s="42">
        <v>100</v>
      </c>
      <c r="BL166" s="42">
        <v>14.3725</v>
      </c>
      <c r="BM166" s="42">
        <v>77.633200000000002</v>
      </c>
      <c r="BN166" s="42">
        <v>7.9943</v>
      </c>
      <c r="BO166" s="42">
        <v>34.0486</v>
      </c>
      <c r="BP166" s="42">
        <v>8.2230000000000008</v>
      </c>
      <c r="BQ166" s="42">
        <v>17.221499999999999</v>
      </c>
      <c r="BR166" s="42">
        <v>12.3384</v>
      </c>
      <c r="BS166" s="42">
        <v>12.8393</v>
      </c>
      <c r="BT166" s="42">
        <v>15.3292</v>
      </c>
      <c r="BV166" s="9">
        <v>42795</v>
      </c>
      <c r="BW166" s="42">
        <v>11.080487881353275</v>
      </c>
      <c r="BX166" s="42">
        <v>8.0278334898914263</v>
      </c>
      <c r="BY166" s="42">
        <v>-4.0281056056284119E-2</v>
      </c>
      <c r="BZ166" s="42">
        <v>354269</v>
      </c>
      <c r="CA166" s="42">
        <v>510613</v>
      </c>
      <c r="CB166" s="42">
        <v>1096848</v>
      </c>
      <c r="CD166" s="9">
        <v>42795</v>
      </c>
      <c r="CE166" s="42">
        <v>84042010</v>
      </c>
      <c r="CF166" s="42">
        <v>7.9817052221345381</v>
      </c>
      <c r="CH166" s="9">
        <v>42795</v>
      </c>
      <c r="CI166" s="42">
        <v>130.9</v>
      </c>
      <c r="CJ166" s="42">
        <v>275</v>
      </c>
      <c r="CK166" s="42">
        <v>130.9</v>
      </c>
      <c r="CL166" s="42">
        <v>3.8888888888888933</v>
      </c>
      <c r="CM166" s="93">
        <f t="shared" si="80"/>
        <v>642032.16195569129</v>
      </c>
      <c r="CN166" s="4">
        <f t="shared" si="86"/>
        <v>3.9396093047284308</v>
      </c>
      <c r="CP166" s="9">
        <v>42795</v>
      </c>
      <c r="CQ166" s="42">
        <v>9.4955302574319589</v>
      </c>
      <c r="CR166" s="42">
        <v>885936</v>
      </c>
      <c r="CS166" s="9">
        <v>42795</v>
      </c>
      <c r="CT166" s="42">
        <v>6.7405539332802409</v>
      </c>
      <c r="CU166" s="42">
        <v>96502</v>
      </c>
      <c r="CW166" s="14">
        <v>42795</v>
      </c>
      <c r="CX166" s="15">
        <v>355560</v>
      </c>
      <c r="CY166" s="15">
        <v>148240</v>
      </c>
      <c r="CZ166" s="89">
        <f t="shared" ref="CZ166:CZ175" si="89">CY166-CY165</f>
        <v>58220</v>
      </c>
      <c r="DA166" s="91">
        <f t="shared" si="57"/>
        <v>26.318073334779779</v>
      </c>
      <c r="DB166" s="39">
        <v>42795</v>
      </c>
      <c r="DC166" s="40">
        <v>1547620</v>
      </c>
      <c r="DD166" s="40">
        <v>767300</v>
      </c>
      <c r="DE166" s="2"/>
      <c r="DF166" s="39">
        <v>42795</v>
      </c>
      <c r="DG166" s="40">
        <v>130.9</v>
      </c>
      <c r="DH166" s="40">
        <v>275</v>
      </c>
      <c r="DI166" s="40">
        <v>130.9</v>
      </c>
      <c r="DJ166" s="40">
        <v>3.8888888888888933</v>
      </c>
      <c r="DK166" s="2"/>
      <c r="DL166" s="99">
        <f t="shared" si="81"/>
        <v>780320</v>
      </c>
      <c r="DM166" s="100">
        <f t="shared" si="82"/>
        <v>5961.1917494270429</v>
      </c>
      <c r="DN166" s="101">
        <f t="shared" si="87"/>
        <v>-43.342990118132249</v>
      </c>
      <c r="DO166" s="101">
        <f t="shared" si="87"/>
        <v>-45.463840755421423</v>
      </c>
      <c r="DQ166" s="9">
        <v>42795</v>
      </c>
      <c r="DR166" s="42">
        <v>26.104762777443135</v>
      </c>
      <c r="DS166" s="42">
        <v>46.269722976843063</v>
      </c>
      <c r="DT166" s="42">
        <v>9.9573478092283825</v>
      </c>
      <c r="DU166" s="42">
        <v>4.5793801391524349</v>
      </c>
      <c r="DV166" s="42">
        <v>28892.798379</v>
      </c>
      <c r="DW166" s="42">
        <v>39946.672103999997</v>
      </c>
      <c r="DX166" s="42">
        <v>-11053.873724999999</v>
      </c>
      <c r="DY166" s="42">
        <v>3754.7805619999999</v>
      </c>
      <c r="DZ166" s="42">
        <v>25138.017817</v>
      </c>
      <c r="EA166" s="42">
        <v>9750.3188649999993</v>
      </c>
      <c r="EB166" s="42">
        <v>30196.353239</v>
      </c>
      <c r="EC166" s="42">
        <v>14179</v>
      </c>
      <c r="ED166" s="42">
        <v>8267</v>
      </c>
      <c r="EE166" s="42">
        <v>5912</v>
      </c>
      <c r="EF166" s="42"/>
      <c r="EG166" s="42"/>
    </row>
    <row r="167" spans="1:137" x14ac:dyDescent="0.3">
      <c r="A167" s="9">
        <v>42826</v>
      </c>
      <c r="B167" s="82">
        <f t="shared" si="60"/>
        <v>3.0239833159541099</v>
      </c>
      <c r="C167" s="82">
        <f t="shared" si="61"/>
        <v>2.8947368421052606</v>
      </c>
      <c r="D167" s="82">
        <f t="shared" si="62"/>
        <v>5.388383484954506</v>
      </c>
      <c r="E167" s="5">
        <f t="shared" si="63"/>
        <v>3.1662269129287548</v>
      </c>
      <c r="F167" s="5">
        <f t="shared" si="64"/>
        <v>14.381710884526285</v>
      </c>
      <c r="G167" s="5">
        <f t="shared" si="65"/>
        <v>25.462692181302998</v>
      </c>
      <c r="H167" s="5">
        <f t="shared" si="66"/>
        <v>5.6517296421574015</v>
      </c>
      <c r="I167" s="4">
        <f t="shared" si="84"/>
        <v>4.6204450424300232</v>
      </c>
      <c r="J167" s="4">
        <f t="shared" si="67"/>
        <v>21.265903608759402</v>
      </c>
      <c r="K167" s="4">
        <f t="shared" si="68"/>
        <v>-24.985176889123132</v>
      </c>
      <c r="L167" s="4">
        <f t="shared" si="69"/>
        <v>1.2896035663110927</v>
      </c>
      <c r="M167" s="4">
        <f t="shared" si="85"/>
        <v>54.869347295161774</v>
      </c>
      <c r="N167" s="4">
        <f t="shared" si="70"/>
        <v>17.808837941827143</v>
      </c>
      <c r="O167" s="4">
        <f t="shared" si="71"/>
        <v>51.171248372279251</v>
      </c>
      <c r="P167" s="4">
        <f t="shared" si="72"/>
        <v>-3.0988534242330338E-2</v>
      </c>
      <c r="Q167" s="4">
        <f t="shared" si="73"/>
        <v>0.54294862870666849</v>
      </c>
      <c r="T167" s="81">
        <f t="shared" si="74"/>
        <v>3.0239833159541099</v>
      </c>
      <c r="U167" s="81">
        <f t="shared" si="75"/>
        <v>2.8947368421052606</v>
      </c>
      <c r="V167" s="81">
        <f t="shared" si="76"/>
        <v>5.388383484954506</v>
      </c>
      <c r="W167" s="81">
        <f t="shared" si="77"/>
        <v>3.1126623851284836</v>
      </c>
      <c r="Y167" s="108">
        <f t="shared" si="78"/>
        <v>12904</v>
      </c>
      <c r="Z167" s="108">
        <f t="shared" si="79"/>
        <v>7222</v>
      </c>
      <c r="AF167" s="9">
        <v>42826</v>
      </c>
      <c r="AG167" s="42">
        <v>117.3</v>
      </c>
      <c r="AH167" s="10"/>
      <c r="AI167" s="10"/>
      <c r="AJ167" s="10"/>
      <c r="AK167" s="10">
        <v>117.3</v>
      </c>
      <c r="AL167" s="10">
        <v>3.1662269129287548</v>
      </c>
      <c r="AO167" s="9">
        <v>42826</v>
      </c>
      <c r="AP167" s="10">
        <v>3.0239833159541099</v>
      </c>
      <c r="AQ167" s="10">
        <v>2.8947368421052606</v>
      </c>
      <c r="AR167" s="10">
        <v>5.388383484954506</v>
      </c>
      <c r="AS167" s="10">
        <v>98.8</v>
      </c>
      <c r="AT167" s="10">
        <v>117.3</v>
      </c>
      <c r="AU167" s="10">
        <v>150.6</v>
      </c>
      <c r="AV167" s="42">
        <v>98.8</v>
      </c>
      <c r="AW167" s="42">
        <v>117.3</v>
      </c>
      <c r="AX167" s="42">
        <v>150.6</v>
      </c>
      <c r="AY167" s="10"/>
      <c r="AZ167" s="10"/>
      <c r="BA167" s="10"/>
      <c r="BB167" s="10"/>
      <c r="BC167" s="10"/>
      <c r="BD167" s="10"/>
      <c r="BE167" s="10"/>
      <c r="BF167" s="10"/>
      <c r="BG167" s="10"/>
      <c r="BJ167" s="9">
        <v>42826</v>
      </c>
      <c r="BK167" s="42">
        <v>100</v>
      </c>
      <c r="BL167" s="42">
        <v>14.3725</v>
      </c>
      <c r="BM167" s="42">
        <v>77.633200000000002</v>
      </c>
      <c r="BN167" s="42">
        <v>7.9943</v>
      </c>
      <c r="BO167" s="42">
        <v>34.0486</v>
      </c>
      <c r="BP167" s="42">
        <v>8.2230000000000008</v>
      </c>
      <c r="BQ167" s="42">
        <v>17.221499999999999</v>
      </c>
      <c r="BR167" s="42">
        <v>12.3384</v>
      </c>
      <c r="BS167" s="42">
        <v>12.8393</v>
      </c>
      <c r="BT167" s="42">
        <v>15.3292</v>
      </c>
      <c r="BV167" s="9">
        <v>42826</v>
      </c>
      <c r="BW167" s="42">
        <v>14.381710884526285</v>
      </c>
      <c r="BX167" s="42">
        <v>25.462692181302998</v>
      </c>
      <c r="BY167" s="42">
        <v>5.6517296421574015</v>
      </c>
      <c r="BZ167" s="42">
        <v>338221</v>
      </c>
      <c r="CA167" s="42">
        <v>607055</v>
      </c>
      <c r="CB167" s="42">
        <v>1239710</v>
      </c>
      <c r="CD167" s="9">
        <v>42826</v>
      </c>
      <c r="CE167" s="42">
        <v>81427850</v>
      </c>
      <c r="CF167" s="42">
        <v>4.6204450424300232</v>
      </c>
      <c r="CH167" s="9">
        <v>42826</v>
      </c>
      <c r="CI167" s="42">
        <v>131.1</v>
      </c>
      <c r="CJ167" s="42">
        <v>277</v>
      </c>
      <c r="CK167" s="42">
        <v>131.1</v>
      </c>
      <c r="CL167" s="42">
        <v>2.9850746268656696</v>
      </c>
      <c r="CM167" s="93">
        <f t="shared" si="80"/>
        <v>621112.50953470636</v>
      </c>
      <c r="CN167" s="4">
        <f t="shared" si="86"/>
        <v>1.5879683745334994</v>
      </c>
      <c r="CP167" s="9">
        <v>42826</v>
      </c>
      <c r="CQ167" s="42">
        <v>21.265903608759402</v>
      </c>
      <c r="CR167" s="42">
        <v>717899</v>
      </c>
      <c r="CS167" s="9">
        <v>42826</v>
      </c>
      <c r="CT167" s="42">
        <v>-24.985176889123132</v>
      </c>
      <c r="CU167" s="42">
        <v>45546</v>
      </c>
      <c r="CW167" s="14">
        <v>42826</v>
      </c>
      <c r="CX167" s="15">
        <v>1277240</v>
      </c>
      <c r="CY167" s="15">
        <v>211860</v>
      </c>
      <c r="CZ167" s="89">
        <f t="shared" si="89"/>
        <v>63620</v>
      </c>
      <c r="DA167" s="91">
        <f t="shared" si="57"/>
        <v>1.2896035663110927</v>
      </c>
      <c r="DB167" s="39">
        <v>42826</v>
      </c>
      <c r="DC167" s="40">
        <v>2134640</v>
      </c>
      <c r="DD167" s="40">
        <v>194220</v>
      </c>
      <c r="DE167" s="2"/>
      <c r="DF167" s="39">
        <v>42826</v>
      </c>
      <c r="DG167" s="40">
        <v>131.1</v>
      </c>
      <c r="DH167" s="40">
        <v>277</v>
      </c>
      <c r="DI167" s="40">
        <v>131.1</v>
      </c>
      <c r="DJ167" s="40">
        <v>2.9850746268656696</v>
      </c>
      <c r="DK167" s="2"/>
      <c r="DL167" s="99">
        <f t="shared" si="81"/>
        <v>1940420</v>
      </c>
      <c r="DM167" s="100">
        <f t="shared" si="82"/>
        <v>14801.067887109079</v>
      </c>
      <c r="DN167" s="101">
        <f t="shared" si="87"/>
        <v>54.869347295161774</v>
      </c>
      <c r="DO167" s="101">
        <f t="shared" si="87"/>
        <v>50.380380706896254</v>
      </c>
      <c r="DQ167" s="9">
        <v>42826</v>
      </c>
      <c r="DR167" s="42">
        <v>17.808837941827143</v>
      </c>
      <c r="DS167" s="42">
        <v>51.171248372279251</v>
      </c>
      <c r="DT167" s="42">
        <v>-3.0988534242330338E-2</v>
      </c>
      <c r="DU167" s="42">
        <v>0.54294862870666849</v>
      </c>
      <c r="DV167" s="11">
        <v>24579.014310999999</v>
      </c>
      <c r="DW167" s="42">
        <v>38834.650411000002</v>
      </c>
      <c r="DX167" s="11">
        <v>-14255.6361</v>
      </c>
      <c r="DY167" s="42">
        <v>2839.3862389999999</v>
      </c>
      <c r="DZ167" s="11">
        <v>21739.628072</v>
      </c>
      <c r="EA167" s="42">
        <v>7396.2251759999999</v>
      </c>
      <c r="EB167" s="42">
        <v>31438.425234999999</v>
      </c>
      <c r="EC167" s="42">
        <v>12904</v>
      </c>
      <c r="ED167" s="42">
        <v>7222</v>
      </c>
      <c r="EE167" s="42">
        <v>5682</v>
      </c>
      <c r="EF167" s="42"/>
      <c r="EG167" s="42"/>
    </row>
    <row r="168" spans="1:137" x14ac:dyDescent="0.3">
      <c r="A168" s="9">
        <v>42856</v>
      </c>
      <c r="B168" s="82">
        <f t="shared" si="60"/>
        <v>0.29585798816567765</v>
      </c>
      <c r="C168" s="82">
        <f t="shared" si="61"/>
        <v>2.614379084967311</v>
      </c>
      <c r="D168" s="82">
        <f t="shared" si="62"/>
        <v>8.2876712328767095</v>
      </c>
      <c r="E168" s="5">
        <f t="shared" si="63"/>
        <v>2.8854080791426218</v>
      </c>
      <c r="F168" s="5">
        <f t="shared" si="64"/>
        <v>9.2731041838093251</v>
      </c>
      <c r="G168" s="5">
        <f t="shared" si="65"/>
        <v>21.919477083755616</v>
      </c>
      <c r="H168" s="5">
        <f t="shared" si="66"/>
        <v>7.6780330176877438</v>
      </c>
      <c r="I168" s="4">
        <f t="shared" si="84"/>
        <v>4.4530672579453068</v>
      </c>
      <c r="J168" s="4">
        <f t="shared" si="67"/>
        <v>17.999643578922623</v>
      </c>
      <c r="K168" s="4">
        <f t="shared" si="68"/>
        <v>-9.2800314014402385</v>
      </c>
      <c r="L168" s="4">
        <f t="shared" si="69"/>
        <v>51.135421846510852</v>
      </c>
      <c r="M168" s="4">
        <f t="shared" si="85"/>
        <v>69.131901044737404</v>
      </c>
      <c r="N168" s="4">
        <f t="shared" si="70"/>
        <v>6.8728751004437258</v>
      </c>
      <c r="O168" s="4">
        <f t="shared" si="71"/>
        <v>35.326405383217804</v>
      </c>
      <c r="P168" s="4">
        <f t="shared" si="72"/>
        <v>-0.22288261515601782</v>
      </c>
      <c r="Q168" s="4">
        <f t="shared" si="73"/>
        <v>-3.8752840191870739</v>
      </c>
      <c r="T168" s="81">
        <f t="shared" si="74"/>
        <v>0.29585798816567765</v>
      </c>
      <c r="U168" s="81">
        <f t="shared" si="75"/>
        <v>2.614379084967311</v>
      </c>
      <c r="V168" s="81">
        <f t="shared" si="76"/>
        <v>8.2876712328767095</v>
      </c>
      <c r="W168" s="81">
        <f t="shared" si="77"/>
        <v>2.7346896345098175</v>
      </c>
      <c r="Y168" s="108">
        <f t="shared" si="78"/>
        <v>13430</v>
      </c>
      <c r="Z168" s="108">
        <f t="shared" si="79"/>
        <v>7615</v>
      </c>
      <c r="AF168" s="9">
        <v>42856</v>
      </c>
      <c r="AG168" s="42">
        <v>124.8</v>
      </c>
      <c r="AH168" s="10"/>
      <c r="AI168" s="10"/>
      <c r="AJ168" s="10"/>
      <c r="AK168" s="10">
        <v>124.8</v>
      </c>
      <c r="AL168" s="10">
        <v>2.8854080791426218</v>
      </c>
      <c r="AO168" s="9">
        <v>42856</v>
      </c>
      <c r="AP168" s="10">
        <v>0.29585798816567765</v>
      </c>
      <c r="AQ168" s="10">
        <v>2.614379084967311</v>
      </c>
      <c r="AR168" s="10">
        <v>8.2876712328767095</v>
      </c>
      <c r="AS168" s="10">
        <v>101.7</v>
      </c>
      <c r="AT168" s="10">
        <v>125.6</v>
      </c>
      <c r="AU168" s="10">
        <v>158.1</v>
      </c>
      <c r="AV168" s="42">
        <v>101.7</v>
      </c>
      <c r="AW168" s="42">
        <v>125.6</v>
      </c>
      <c r="AX168" s="42">
        <v>158.1</v>
      </c>
      <c r="AY168" s="10"/>
      <c r="AZ168" s="10"/>
      <c r="BA168" s="10"/>
      <c r="BB168" s="10"/>
      <c r="BC168" s="10"/>
      <c r="BD168" s="10"/>
      <c r="BE168" s="10"/>
      <c r="BF168" s="10"/>
      <c r="BG168" s="10"/>
      <c r="BJ168" s="9">
        <v>42856</v>
      </c>
      <c r="BK168" s="42">
        <v>100</v>
      </c>
      <c r="BL168" s="42">
        <v>14.3725</v>
      </c>
      <c r="BM168" s="42">
        <v>77.633200000000002</v>
      </c>
      <c r="BN168" s="42">
        <v>7.9943</v>
      </c>
      <c r="BO168" s="42">
        <v>34.0486</v>
      </c>
      <c r="BP168" s="42">
        <v>8.2230000000000008</v>
      </c>
      <c r="BQ168" s="42">
        <v>17.221499999999999</v>
      </c>
      <c r="BR168" s="42">
        <v>12.3384</v>
      </c>
      <c r="BS168" s="42">
        <v>12.8393</v>
      </c>
      <c r="BT168" s="42">
        <v>15.3292</v>
      </c>
      <c r="BV168" s="9">
        <v>42856</v>
      </c>
      <c r="BW168" s="42">
        <v>9.2731041838093251</v>
      </c>
      <c r="BX168" s="42">
        <v>21.919477083755616</v>
      </c>
      <c r="BY168" s="42">
        <v>7.6780330176877438</v>
      </c>
      <c r="BZ168" s="42">
        <v>309421</v>
      </c>
      <c r="CA168" s="42">
        <v>583442</v>
      </c>
      <c r="CB168" s="42">
        <v>1269594</v>
      </c>
      <c r="CD168" s="9">
        <v>42856</v>
      </c>
      <c r="CE168" s="42">
        <v>81290140</v>
      </c>
      <c r="CF168" s="42">
        <v>4.4530672579453068</v>
      </c>
      <c r="CH168" s="9">
        <v>42856</v>
      </c>
      <c r="CI168" s="42">
        <v>131.4</v>
      </c>
      <c r="CJ168" s="42">
        <v>278</v>
      </c>
      <c r="CK168" s="42">
        <v>131.4</v>
      </c>
      <c r="CL168" s="42">
        <v>2.1772939346811913</v>
      </c>
      <c r="CM168" s="93">
        <f t="shared" si="80"/>
        <v>618646.4231354642</v>
      </c>
      <c r="CN168" s="4">
        <f t="shared" si="86"/>
        <v>2.2272789145492133</v>
      </c>
      <c r="CP168" s="9">
        <v>42856</v>
      </c>
      <c r="CQ168" s="42">
        <v>17.999643578922623</v>
      </c>
      <c r="CR168" s="42">
        <v>622408</v>
      </c>
      <c r="CS168" s="9">
        <v>42856</v>
      </c>
      <c r="CT168" s="42">
        <v>-9.2800314014402385</v>
      </c>
      <c r="CU168" s="42">
        <v>60092</v>
      </c>
      <c r="CW168" s="14">
        <v>42856</v>
      </c>
      <c r="CX168" s="15">
        <v>171800</v>
      </c>
      <c r="CY168" s="15">
        <v>303040</v>
      </c>
      <c r="CZ168" s="89">
        <f t="shared" si="89"/>
        <v>91180</v>
      </c>
      <c r="DA168" s="91">
        <f t="shared" si="57"/>
        <v>51.135421846510852</v>
      </c>
      <c r="DB168" s="39">
        <v>42856</v>
      </c>
      <c r="DC168" s="40">
        <v>1930260</v>
      </c>
      <c r="DD168" s="40">
        <v>495920</v>
      </c>
      <c r="DE168" s="2"/>
      <c r="DF168" s="39">
        <v>42856</v>
      </c>
      <c r="DG168" s="40">
        <v>131.4</v>
      </c>
      <c r="DH168" s="40">
        <v>278</v>
      </c>
      <c r="DI168" s="40">
        <v>131.4</v>
      </c>
      <c r="DJ168" s="40">
        <v>2.1772939346811913</v>
      </c>
      <c r="DK168" s="2"/>
      <c r="DL168" s="99">
        <f t="shared" si="81"/>
        <v>1434340</v>
      </c>
      <c r="DM168" s="100">
        <f t="shared" si="82"/>
        <v>10915.829528158294</v>
      </c>
      <c r="DN168" s="101">
        <f t="shared" si="87"/>
        <v>69.131901044737404</v>
      </c>
      <c r="DO168" s="101">
        <f t="shared" si="87"/>
        <v>65.527872711972805</v>
      </c>
      <c r="DQ168" s="9">
        <v>42856</v>
      </c>
      <c r="DR168" s="42">
        <v>6.8728751004437258</v>
      </c>
      <c r="DS168" s="42">
        <v>35.326405383217804</v>
      </c>
      <c r="DT168" s="42">
        <v>-0.22288261515601782</v>
      </c>
      <c r="DU168" s="42">
        <v>-3.8752840191870739</v>
      </c>
      <c r="DV168" s="11">
        <v>23947.035309999999</v>
      </c>
      <c r="DW168" s="42">
        <v>38278.742888000001</v>
      </c>
      <c r="DX168" s="11">
        <v>-14331.707578</v>
      </c>
      <c r="DY168" s="42">
        <v>2435.8964740000001</v>
      </c>
      <c r="DZ168" s="11">
        <v>21511.138835999998</v>
      </c>
      <c r="EA168" s="42">
        <v>7734.8076849999998</v>
      </c>
      <c r="EB168" s="42">
        <v>30543.935203000001</v>
      </c>
      <c r="EC168" s="42">
        <v>13430</v>
      </c>
      <c r="ED168" s="42">
        <v>7615</v>
      </c>
      <c r="EE168" s="42">
        <v>5815</v>
      </c>
      <c r="EF168" s="42"/>
      <c r="EG168" s="42"/>
    </row>
    <row r="169" spans="1:137" x14ac:dyDescent="0.3">
      <c r="A169" s="9">
        <v>42887</v>
      </c>
      <c r="B169" s="82">
        <f t="shared" si="60"/>
        <v>0.10162601626015683</v>
      </c>
      <c r="C169" s="82">
        <f t="shared" si="61"/>
        <v>-0.66061106523534041</v>
      </c>
      <c r="D169" s="82">
        <f t="shared" si="62"/>
        <v>2.1483021483021441</v>
      </c>
      <c r="E169" s="5">
        <f t="shared" ref="E169:E201" si="90">IF(AL169="","",AL169)</f>
        <v>-0.33416875522139156</v>
      </c>
      <c r="F169" s="5">
        <f t="shared" si="64"/>
        <v>-5.6885363054290314</v>
      </c>
      <c r="G169" s="5">
        <f t="shared" si="65"/>
        <v>10.863236483860899</v>
      </c>
      <c r="H169" s="5">
        <f t="shared" si="66"/>
        <v>2.4576297087340238</v>
      </c>
      <c r="I169" s="4">
        <f t="shared" si="84"/>
        <v>5.3199280927953918</v>
      </c>
      <c r="J169" s="4">
        <f t="shared" si="67"/>
        <v>21.29871364530543</v>
      </c>
      <c r="K169" s="4">
        <f t="shared" si="68"/>
        <v>-4.18924017203652</v>
      </c>
      <c r="L169" s="4">
        <f t="shared" si="69"/>
        <v>-55.547150781643971</v>
      </c>
      <c r="M169" s="4">
        <f t="shared" si="85"/>
        <v>-22.52212819764614</v>
      </c>
      <c r="N169" s="4">
        <f t="shared" si="70"/>
        <v>1.5760696797485017</v>
      </c>
      <c r="O169" s="4">
        <f t="shared" si="71"/>
        <v>19.853184290854518</v>
      </c>
      <c r="P169" s="4">
        <f t="shared" si="72"/>
        <v>0.49542110794175048</v>
      </c>
      <c r="Q169" s="4">
        <f t="shared" si="73"/>
        <v>-11.109786625342711</v>
      </c>
      <c r="T169" s="81">
        <f t="shared" si="74"/>
        <v>0.10162601626015683</v>
      </c>
      <c r="U169" s="81">
        <f t="shared" si="75"/>
        <v>-0.66061106523534041</v>
      </c>
      <c r="V169" s="81">
        <f t="shared" si="76"/>
        <v>2.1483021483021441</v>
      </c>
      <c r="W169" s="81">
        <f t="shared" si="77"/>
        <v>-0.32650559166757304</v>
      </c>
      <c r="Y169" s="108">
        <f t="shared" si="78"/>
        <v>13388</v>
      </c>
      <c r="Z169" s="108">
        <f t="shared" si="79"/>
        <v>7457</v>
      </c>
      <c r="AF169" s="9">
        <v>42887</v>
      </c>
      <c r="AG169" s="42">
        <v>119.3</v>
      </c>
      <c r="AH169" s="10"/>
      <c r="AI169" s="10"/>
      <c r="AJ169" s="10"/>
      <c r="AK169" s="10">
        <v>119.3</v>
      </c>
      <c r="AL169" s="10">
        <v>-0.33416875522139156</v>
      </c>
      <c r="AO169" s="9">
        <v>42887</v>
      </c>
      <c r="AP169" s="10">
        <v>0.10162601626015683</v>
      </c>
      <c r="AQ169" s="10">
        <v>-0.66061106523534041</v>
      </c>
      <c r="AR169" s="10">
        <v>2.1483021483021441</v>
      </c>
      <c r="AS169" s="10">
        <v>98.5</v>
      </c>
      <c r="AT169" s="10">
        <v>120.3</v>
      </c>
      <c r="AU169" s="10">
        <v>147.4</v>
      </c>
      <c r="AV169" s="42">
        <v>98.5</v>
      </c>
      <c r="AW169" s="42">
        <v>120.3</v>
      </c>
      <c r="AX169" s="42">
        <v>147.4</v>
      </c>
      <c r="AY169" s="10"/>
      <c r="AZ169" s="10"/>
      <c r="BA169" s="10"/>
      <c r="BB169" s="10"/>
      <c r="BC169" s="10"/>
      <c r="BD169" s="10"/>
      <c r="BE169" s="10"/>
      <c r="BF169" s="10"/>
      <c r="BG169" s="10"/>
      <c r="BJ169" s="9">
        <v>42887</v>
      </c>
      <c r="BK169" s="42">
        <v>100</v>
      </c>
      <c r="BL169" s="42">
        <v>14.3725</v>
      </c>
      <c r="BM169" s="42">
        <v>77.633200000000002</v>
      </c>
      <c r="BN169" s="42">
        <v>7.9943</v>
      </c>
      <c r="BO169" s="42">
        <v>34.0486</v>
      </c>
      <c r="BP169" s="42">
        <v>8.2230000000000008</v>
      </c>
      <c r="BQ169" s="42">
        <v>17.221499999999999</v>
      </c>
      <c r="BR169" s="42">
        <v>12.3384</v>
      </c>
      <c r="BS169" s="42">
        <v>12.8393</v>
      </c>
      <c r="BT169" s="42">
        <v>15.3292</v>
      </c>
      <c r="BV169" s="9">
        <v>42887</v>
      </c>
      <c r="BW169" s="42">
        <v>-5.6885363054290314</v>
      </c>
      <c r="BX169" s="42">
        <v>10.863236483860899</v>
      </c>
      <c r="BY169" s="42">
        <v>2.4576297087340238</v>
      </c>
      <c r="BZ169" s="42">
        <v>261305</v>
      </c>
      <c r="CA169" s="42">
        <v>522096</v>
      </c>
      <c r="CB169" s="42">
        <v>1139794</v>
      </c>
      <c r="CD169" s="9">
        <v>42887</v>
      </c>
      <c r="CE169" s="42">
        <v>81980200</v>
      </c>
      <c r="CF169" s="42">
        <v>5.3199280927953918</v>
      </c>
      <c r="CH169" s="9">
        <v>42887</v>
      </c>
      <c r="CI169" s="42">
        <v>132</v>
      </c>
      <c r="CJ169" s="42">
        <v>280</v>
      </c>
      <c r="CK169" s="42">
        <v>132</v>
      </c>
      <c r="CL169" s="42">
        <v>1.4604150653343626</v>
      </c>
      <c r="CM169" s="93">
        <f t="shared" si="80"/>
        <v>621062.12121212122</v>
      </c>
      <c r="CN169" s="4">
        <f t="shared" si="86"/>
        <v>3.8039594308536318</v>
      </c>
      <c r="CP169" s="9">
        <v>42887</v>
      </c>
      <c r="CQ169" s="42">
        <v>21.29871364530543</v>
      </c>
      <c r="CR169" s="42">
        <v>663470</v>
      </c>
      <c r="CS169" s="9">
        <v>42887</v>
      </c>
      <c r="CT169" s="42">
        <v>-4.18924017203652</v>
      </c>
      <c r="CU169" s="42">
        <v>63489</v>
      </c>
      <c r="CW169" s="14">
        <v>42887</v>
      </c>
      <c r="CX169" s="15">
        <v>258220</v>
      </c>
      <c r="CY169" s="15">
        <v>355930</v>
      </c>
      <c r="CZ169" s="89">
        <f t="shared" si="89"/>
        <v>52890</v>
      </c>
      <c r="DA169" s="91">
        <f t="shared" si="57"/>
        <v>-55.547150781643971</v>
      </c>
      <c r="DB169" s="39">
        <v>42887</v>
      </c>
      <c r="DC169" s="40">
        <v>1759130</v>
      </c>
      <c r="DD169" s="40">
        <v>643960</v>
      </c>
      <c r="DE169" s="2"/>
      <c r="DF169" s="39">
        <v>42887</v>
      </c>
      <c r="DG169" s="40">
        <v>132</v>
      </c>
      <c r="DH169" s="40">
        <v>280</v>
      </c>
      <c r="DI169" s="40">
        <v>132</v>
      </c>
      <c r="DJ169" s="40">
        <v>1.4604150653343626</v>
      </c>
      <c r="DK169" s="2"/>
      <c r="DL169" s="99">
        <f t="shared" si="81"/>
        <v>1115170</v>
      </c>
      <c r="DM169" s="100">
        <f t="shared" si="82"/>
        <v>8448.257575757576</v>
      </c>
      <c r="DN169" s="101">
        <f t="shared" si="87"/>
        <v>-22.52212819764614</v>
      </c>
      <c r="DO169" s="101">
        <f t="shared" si="87"/>
        <v>-23.637339988740624</v>
      </c>
      <c r="DQ169" s="9">
        <v>42887</v>
      </c>
      <c r="DR169" s="42">
        <v>1.5760696797485017</v>
      </c>
      <c r="DS169" s="42">
        <v>19.853184290854518</v>
      </c>
      <c r="DT169" s="42">
        <v>0.49542110794175048</v>
      </c>
      <c r="DU169" s="42">
        <v>-11.109786625342711</v>
      </c>
      <c r="DV169" s="11">
        <v>23012.651390999999</v>
      </c>
      <c r="DW169" s="42">
        <v>37055.024663999997</v>
      </c>
      <c r="DX169" s="11">
        <v>-14042.373272999999</v>
      </c>
      <c r="DY169" s="42">
        <v>2178.6451699999998</v>
      </c>
      <c r="DZ169" s="11">
        <v>20834.006221</v>
      </c>
      <c r="EA169" s="42">
        <v>7677.1514420000003</v>
      </c>
      <c r="EB169" s="42">
        <v>29377.873221999998</v>
      </c>
      <c r="EC169" s="42">
        <v>13388</v>
      </c>
      <c r="ED169" s="42">
        <v>7457</v>
      </c>
      <c r="EE169" s="42">
        <v>5931</v>
      </c>
      <c r="EF169" s="42"/>
      <c r="EG169" s="42"/>
    </row>
    <row r="170" spans="1:137" x14ac:dyDescent="0.3">
      <c r="A170" s="9">
        <v>42917</v>
      </c>
      <c r="B170" s="82">
        <f t="shared" si="60"/>
        <v>4.5248868778280542</v>
      </c>
      <c r="C170" s="82">
        <f t="shared" si="61"/>
        <v>-8.3752093802352198E-2</v>
      </c>
      <c r="D170" s="82">
        <f t="shared" si="62"/>
        <v>6.59649122807018</v>
      </c>
      <c r="E170" s="5">
        <f t="shared" si="90"/>
        <v>1.0273972602739752</v>
      </c>
      <c r="F170" s="5">
        <f t="shared" si="64"/>
        <v>13.24910050409088</v>
      </c>
      <c r="G170" s="5">
        <f t="shared" si="65"/>
        <v>12.822216165883127</v>
      </c>
      <c r="H170" s="5">
        <f t="shared" si="66"/>
        <v>15.082003546099291</v>
      </c>
      <c r="I170" s="4">
        <f t="shared" si="84"/>
        <v>5.3664651390140943</v>
      </c>
      <c r="J170" s="4">
        <f t="shared" si="67"/>
        <v>6.1969055671991224</v>
      </c>
      <c r="K170" s="4">
        <f t="shared" si="68"/>
        <v>5.6866157465596698</v>
      </c>
      <c r="L170" s="4">
        <f t="shared" si="69"/>
        <v>24.315789473684202</v>
      </c>
      <c r="M170" s="4">
        <f t="shared" si="85"/>
        <v>13.825351244897742</v>
      </c>
      <c r="N170" s="4">
        <f t="shared" si="70"/>
        <v>2.7676334662777133</v>
      </c>
      <c r="O170" s="4">
        <f t="shared" si="71"/>
        <v>16.753974000480241</v>
      </c>
      <c r="P170" s="4">
        <f t="shared" si="72"/>
        <v>3.1545988258317026</v>
      </c>
      <c r="Q170" s="4">
        <f t="shared" si="73"/>
        <v>-1.0122823592927521</v>
      </c>
      <c r="T170" s="81">
        <f t="shared" si="74"/>
        <v>4.5248868778280542</v>
      </c>
      <c r="U170" s="81">
        <f t="shared" si="75"/>
        <v>-8.3752093802352198E-2</v>
      </c>
      <c r="V170" s="81">
        <f t="shared" si="76"/>
        <v>6.59649122807018</v>
      </c>
      <c r="W170" s="81">
        <f t="shared" si="77"/>
        <v>1.1126632342756837</v>
      </c>
      <c r="Y170" s="108">
        <f t="shared" si="78"/>
        <v>13178</v>
      </c>
      <c r="Z170" s="108">
        <f t="shared" si="79"/>
        <v>7334</v>
      </c>
      <c r="AF170" s="9">
        <v>42917</v>
      </c>
      <c r="AG170" s="42">
        <v>118</v>
      </c>
      <c r="AH170" s="10"/>
      <c r="AI170" s="10"/>
      <c r="AJ170" s="10"/>
      <c r="AK170" s="10">
        <v>118</v>
      </c>
      <c r="AL170" s="10">
        <v>1.0273972602739752</v>
      </c>
      <c r="AO170" s="9">
        <v>42917</v>
      </c>
      <c r="AP170" s="10">
        <v>4.5248868778280542</v>
      </c>
      <c r="AQ170" s="10">
        <v>-8.3752093802352198E-2</v>
      </c>
      <c r="AR170" s="10">
        <v>6.59649122807018</v>
      </c>
      <c r="AS170" s="10">
        <v>92.4</v>
      </c>
      <c r="AT170" s="10">
        <v>119.3</v>
      </c>
      <c r="AU170" s="10">
        <v>151.9</v>
      </c>
      <c r="AV170" s="42">
        <v>92.4</v>
      </c>
      <c r="AW170" s="42">
        <v>119.3</v>
      </c>
      <c r="AX170" s="42">
        <v>151.9</v>
      </c>
      <c r="AY170" s="10"/>
      <c r="AZ170" s="10"/>
      <c r="BA170" s="10"/>
      <c r="BB170" s="10"/>
      <c r="BC170" s="10"/>
      <c r="BD170" s="10"/>
      <c r="BE170" s="10"/>
      <c r="BF170" s="10"/>
      <c r="BG170" s="10"/>
      <c r="BJ170" s="9">
        <v>42917</v>
      </c>
      <c r="BK170" s="42">
        <v>100</v>
      </c>
      <c r="BL170" s="42">
        <v>14.3725</v>
      </c>
      <c r="BM170" s="42">
        <v>77.633200000000002</v>
      </c>
      <c r="BN170" s="42">
        <v>7.9943</v>
      </c>
      <c r="BO170" s="42">
        <v>34.0486</v>
      </c>
      <c r="BP170" s="42">
        <v>8.2230000000000008</v>
      </c>
      <c r="BQ170" s="42">
        <v>17.221499999999999</v>
      </c>
      <c r="BR170" s="42">
        <v>12.3384</v>
      </c>
      <c r="BS170" s="42">
        <v>12.8393</v>
      </c>
      <c r="BT170" s="42">
        <v>15.3292</v>
      </c>
      <c r="BV170" s="9">
        <v>42917</v>
      </c>
      <c r="BW170" s="42">
        <v>13.24910050409088</v>
      </c>
      <c r="BX170" s="42">
        <v>12.822216165883127</v>
      </c>
      <c r="BY170" s="42">
        <v>15.082003546099291</v>
      </c>
      <c r="BZ170" s="42">
        <v>364174</v>
      </c>
      <c r="CA170" s="42">
        <v>596121</v>
      </c>
      <c r="CB170" s="42">
        <v>1235815</v>
      </c>
      <c r="CD170" s="9">
        <v>42917</v>
      </c>
      <c r="CE170" s="42">
        <v>82214650</v>
      </c>
      <c r="CF170" s="42">
        <v>5.3664651390140943</v>
      </c>
      <c r="CH170" s="9">
        <v>42917</v>
      </c>
      <c r="CI170" s="42">
        <v>134.19999999999999</v>
      </c>
      <c r="CJ170" s="42">
        <v>285</v>
      </c>
      <c r="CK170" s="42">
        <v>134.19999999999999</v>
      </c>
      <c r="CL170" s="42">
        <v>2.3646071700991569</v>
      </c>
      <c r="CM170" s="93">
        <f t="shared" si="80"/>
        <v>612627.79433681082</v>
      </c>
      <c r="CN170" s="4">
        <f t="shared" si="86"/>
        <v>2.9325154972037915</v>
      </c>
      <c r="CP170" s="9">
        <v>42917</v>
      </c>
      <c r="CQ170" s="42">
        <v>6.1969055671991224</v>
      </c>
      <c r="CR170" s="42">
        <v>779309</v>
      </c>
      <c r="CS170" s="9">
        <v>42917</v>
      </c>
      <c r="CT170" s="42">
        <v>5.6866157465596698</v>
      </c>
      <c r="CU170" s="42">
        <v>65587</v>
      </c>
      <c r="CW170" s="14">
        <v>42917</v>
      </c>
      <c r="CX170" s="15">
        <v>286790</v>
      </c>
      <c r="CY170" s="15">
        <v>379550</v>
      </c>
      <c r="CZ170" s="89">
        <f t="shared" si="89"/>
        <v>23620</v>
      </c>
      <c r="DA170" s="91">
        <f t="shared" si="57"/>
        <v>24.315789473684202</v>
      </c>
      <c r="DB170" s="39">
        <v>42917</v>
      </c>
      <c r="DC170" s="40">
        <v>1308880</v>
      </c>
      <c r="DD170" s="40">
        <v>274310</v>
      </c>
      <c r="DE170" s="2"/>
      <c r="DF170" s="39">
        <v>42917</v>
      </c>
      <c r="DG170" s="40">
        <v>134.19999999999999</v>
      </c>
      <c r="DH170" s="40">
        <v>285</v>
      </c>
      <c r="DI170" s="40">
        <v>134.19999999999999</v>
      </c>
      <c r="DJ170" s="40">
        <v>2.3646071700991569</v>
      </c>
      <c r="DK170" s="2"/>
      <c r="DL170" s="99">
        <f t="shared" si="81"/>
        <v>1034570</v>
      </c>
      <c r="DM170" s="100">
        <f t="shared" si="82"/>
        <v>7709.1654247391962</v>
      </c>
      <c r="DN170" s="101">
        <f t="shared" si="87"/>
        <v>13.825351244897742</v>
      </c>
      <c r="DO170" s="101">
        <f t="shared" si="87"/>
        <v>11.196002594680277</v>
      </c>
      <c r="DQ170" s="9">
        <v>42917</v>
      </c>
      <c r="DR170" s="42">
        <v>2.7676334662777133</v>
      </c>
      <c r="DS170" s="42">
        <v>16.753974000480241</v>
      </c>
      <c r="DT170" s="42">
        <v>3.1545988258317026</v>
      </c>
      <c r="DU170" s="42">
        <v>-1.0122823592927521</v>
      </c>
      <c r="DV170" s="11">
        <v>22292.633410999999</v>
      </c>
      <c r="DW170" s="42">
        <v>34215.041813999997</v>
      </c>
      <c r="DX170" s="11">
        <v>-11922.408402999999</v>
      </c>
      <c r="DY170" s="42">
        <v>2667.5073179999999</v>
      </c>
      <c r="DZ170" s="11">
        <v>19625.126092999999</v>
      </c>
      <c r="EA170" s="42">
        <v>7691.5980369999997</v>
      </c>
      <c r="EB170" s="42">
        <v>26523.443777</v>
      </c>
      <c r="EC170" s="42">
        <v>13178</v>
      </c>
      <c r="ED170" s="42">
        <v>7334</v>
      </c>
      <c r="EE170" s="42">
        <v>5844</v>
      </c>
      <c r="EF170" s="42"/>
      <c r="EG170" s="42"/>
    </row>
    <row r="171" spans="1:137" x14ac:dyDescent="0.3">
      <c r="A171" s="9">
        <v>42948</v>
      </c>
      <c r="B171" s="82">
        <f t="shared" si="60"/>
        <v>9.3270365997638613</v>
      </c>
      <c r="C171" s="82">
        <f t="shared" si="61"/>
        <v>3.7625418060200673</v>
      </c>
      <c r="D171" s="82">
        <f t="shared" si="62"/>
        <v>8.2926829268292721</v>
      </c>
      <c r="E171" s="5">
        <f t="shared" si="90"/>
        <v>4.8068669527896946</v>
      </c>
      <c r="F171" s="5">
        <f t="shared" si="64"/>
        <v>5.0974265971168551</v>
      </c>
      <c r="G171" s="5">
        <f t="shared" si="65"/>
        <v>19.434408533070041</v>
      </c>
      <c r="H171" s="5">
        <f t="shared" si="66"/>
        <v>13.672801615157212</v>
      </c>
      <c r="I171" s="4">
        <f t="shared" si="84"/>
        <v>5.6132094450268921</v>
      </c>
      <c r="J171" s="4">
        <f t="shared" si="67"/>
        <v>10.277084729440233</v>
      </c>
      <c r="K171" s="4">
        <f t="shared" si="68"/>
        <v>14.996279820798176</v>
      </c>
      <c r="L171" s="4">
        <f t="shared" si="69"/>
        <v>-53.789430561245389</v>
      </c>
      <c r="M171" s="4">
        <f t="shared" si="85"/>
        <v>1.1261162187128804</v>
      </c>
      <c r="N171" s="4">
        <f t="shared" si="70"/>
        <v>8.1400945073921651</v>
      </c>
      <c r="O171" s="4">
        <f t="shared" si="71"/>
        <v>23.094466116147537</v>
      </c>
      <c r="P171" s="4">
        <f t="shared" si="72"/>
        <v>2.3914505642328674</v>
      </c>
      <c r="Q171" s="4">
        <f t="shared" si="73"/>
        <v>7.4993791904643654</v>
      </c>
      <c r="T171" s="81">
        <f t="shared" si="74"/>
        <v>9.3270365997638613</v>
      </c>
      <c r="U171" s="81">
        <f t="shared" si="75"/>
        <v>3.7625418060200673</v>
      </c>
      <c r="V171" s="81">
        <f t="shared" si="76"/>
        <v>8.2926829268292721</v>
      </c>
      <c r="W171" s="81">
        <f t="shared" si="77"/>
        <v>4.9244518918717439</v>
      </c>
      <c r="Y171" s="108">
        <f t="shared" si="78"/>
        <v>13701</v>
      </c>
      <c r="Z171" s="108">
        <f t="shared" si="79"/>
        <v>8658</v>
      </c>
      <c r="AF171" s="9">
        <v>42948</v>
      </c>
      <c r="AG171" s="42">
        <v>122.1</v>
      </c>
      <c r="AH171" s="10"/>
      <c r="AI171" s="10"/>
      <c r="AJ171" s="10"/>
      <c r="AK171" s="10">
        <v>122.1</v>
      </c>
      <c r="AL171" s="10">
        <v>4.8068669527896946</v>
      </c>
      <c r="AO171" s="9">
        <v>42948</v>
      </c>
      <c r="AP171" s="10">
        <v>9.3270365997638613</v>
      </c>
      <c r="AQ171" s="10">
        <v>3.7625418060200673</v>
      </c>
      <c r="AR171" s="10">
        <v>8.2926829268292721</v>
      </c>
      <c r="AS171" s="10">
        <v>92.6</v>
      </c>
      <c r="AT171" s="10">
        <v>124.1</v>
      </c>
      <c r="AU171" s="10">
        <v>155.4</v>
      </c>
      <c r="AV171" s="42">
        <v>92.6</v>
      </c>
      <c r="AW171" s="42">
        <v>124.1</v>
      </c>
      <c r="AX171" s="42">
        <v>155.4</v>
      </c>
      <c r="AY171" s="10"/>
      <c r="AZ171" s="10"/>
      <c r="BA171" s="10"/>
      <c r="BB171" s="10"/>
      <c r="BC171" s="10"/>
      <c r="BD171" s="10"/>
      <c r="BE171" s="10"/>
      <c r="BF171" s="10"/>
      <c r="BG171" s="10"/>
      <c r="BJ171" s="9">
        <v>42948</v>
      </c>
      <c r="BK171" s="42">
        <v>100</v>
      </c>
      <c r="BL171" s="42">
        <v>14.3725</v>
      </c>
      <c r="BM171" s="42">
        <v>77.633200000000002</v>
      </c>
      <c r="BN171" s="42">
        <v>7.9943</v>
      </c>
      <c r="BO171" s="42">
        <v>34.0486</v>
      </c>
      <c r="BP171" s="42">
        <v>8.2230000000000008</v>
      </c>
      <c r="BQ171" s="42">
        <v>17.221499999999999</v>
      </c>
      <c r="BR171" s="42">
        <v>12.3384</v>
      </c>
      <c r="BS171" s="42">
        <v>12.8393</v>
      </c>
      <c r="BT171" s="42">
        <v>15.3292</v>
      </c>
      <c r="BV171" s="9">
        <v>42948</v>
      </c>
      <c r="BW171" s="42">
        <v>5.0974265971168551</v>
      </c>
      <c r="BX171" s="42">
        <v>19.434408533070041</v>
      </c>
      <c r="BY171" s="42">
        <v>13.672801615157212</v>
      </c>
      <c r="BZ171" s="42">
        <v>351182</v>
      </c>
      <c r="CA171" s="42">
        <v>706439</v>
      </c>
      <c r="CB171" s="42">
        <v>1338886</v>
      </c>
      <c r="CD171" s="9">
        <v>42948</v>
      </c>
      <c r="CE171" s="42">
        <v>82423020</v>
      </c>
      <c r="CF171" s="42">
        <v>5.6132094450268921</v>
      </c>
      <c r="CH171" s="9">
        <v>42948</v>
      </c>
      <c r="CI171" s="42">
        <v>135.4</v>
      </c>
      <c r="CJ171" s="42">
        <v>285</v>
      </c>
      <c r="CK171" s="42">
        <v>135.4</v>
      </c>
      <c r="CL171" s="42">
        <v>3.2799389778794903</v>
      </c>
      <c r="CM171" s="93">
        <f t="shared" si="80"/>
        <v>608737.22304283606</v>
      </c>
      <c r="CN171" s="4">
        <f t="shared" si="86"/>
        <v>2.2591710357682926</v>
      </c>
      <c r="CP171" s="9">
        <v>42948</v>
      </c>
      <c r="CQ171" s="42">
        <v>10.277084729440233</v>
      </c>
      <c r="CR171" s="42">
        <v>719129</v>
      </c>
      <c r="CS171" s="9">
        <v>42948</v>
      </c>
      <c r="CT171" s="42">
        <v>14.996279820798176</v>
      </c>
      <c r="CU171" s="42">
        <v>72642</v>
      </c>
      <c r="CW171" s="14">
        <v>42948</v>
      </c>
      <c r="CX171" s="15">
        <v>221040</v>
      </c>
      <c r="CY171" s="15">
        <v>413390</v>
      </c>
      <c r="CZ171" s="89">
        <f t="shared" si="89"/>
        <v>33840</v>
      </c>
      <c r="DA171" s="91">
        <f t="shared" si="57"/>
        <v>-53.789430561245389</v>
      </c>
      <c r="DB171" s="39">
        <v>42948</v>
      </c>
      <c r="DC171" s="40">
        <v>1275080</v>
      </c>
      <c r="DD171" s="40">
        <v>355520</v>
      </c>
      <c r="DE171" s="2"/>
      <c r="DF171" s="39">
        <v>42948</v>
      </c>
      <c r="DG171" s="40">
        <v>135.4</v>
      </c>
      <c r="DH171" s="40">
        <v>285</v>
      </c>
      <c r="DI171" s="40">
        <v>135.4</v>
      </c>
      <c r="DJ171" s="40">
        <v>3.2799389778794903</v>
      </c>
      <c r="DK171" s="2"/>
      <c r="DL171" s="99">
        <f t="shared" si="81"/>
        <v>919560</v>
      </c>
      <c r="DM171" s="100">
        <f t="shared" si="82"/>
        <v>6791.4327917282126</v>
      </c>
      <c r="DN171" s="101">
        <f t="shared" si="87"/>
        <v>1.1261162187128804</v>
      </c>
      <c r="DO171" s="101">
        <f t="shared" si="87"/>
        <v>-2.0854221840970633</v>
      </c>
      <c r="DQ171" s="9">
        <v>42948</v>
      </c>
      <c r="DR171" s="42">
        <v>8.1400945073921651</v>
      </c>
      <c r="DS171" s="42">
        <v>23.094466116147537</v>
      </c>
      <c r="DT171" s="42">
        <v>2.3914505642328674</v>
      </c>
      <c r="DU171" s="42">
        <v>7.4993791904643654</v>
      </c>
      <c r="DV171" s="11">
        <v>23355.109487000002</v>
      </c>
      <c r="DW171" s="42">
        <v>36070.616348000003</v>
      </c>
      <c r="DX171" s="11">
        <v>-12715.506861</v>
      </c>
      <c r="DY171" s="42">
        <v>2898.0169059999998</v>
      </c>
      <c r="DZ171" s="11">
        <v>20457.092581000001</v>
      </c>
      <c r="EA171" s="42">
        <v>7802.5518300000003</v>
      </c>
      <c r="EB171" s="42">
        <v>28268.064517999999</v>
      </c>
      <c r="EC171" s="42">
        <v>13701</v>
      </c>
      <c r="ED171" s="42">
        <v>8658</v>
      </c>
      <c r="EE171" s="42">
        <v>5043</v>
      </c>
      <c r="EF171" s="42"/>
      <c r="EG171" s="42"/>
    </row>
    <row r="172" spans="1:137" x14ac:dyDescent="0.3">
      <c r="A172" s="9">
        <v>42979</v>
      </c>
      <c r="B172" s="82">
        <f t="shared" si="60"/>
        <v>7.6396807297605509</v>
      </c>
      <c r="C172" s="82">
        <f t="shared" si="61"/>
        <v>3.8016528925619788</v>
      </c>
      <c r="D172" s="82">
        <f t="shared" si="62"/>
        <v>3.3653846153846194</v>
      </c>
      <c r="E172" s="5">
        <f t="shared" si="90"/>
        <v>4.145516074450077</v>
      </c>
      <c r="F172" s="5">
        <f t="shared" si="64"/>
        <v>5.4214488107845096</v>
      </c>
      <c r="G172" s="5">
        <f t="shared" si="65"/>
        <v>12.021962527371453</v>
      </c>
      <c r="H172" s="5">
        <f t="shared" si="66"/>
        <v>9.816119253265672</v>
      </c>
      <c r="I172" s="4">
        <f t="shared" si="84"/>
        <v>6.0892637423625953</v>
      </c>
      <c r="J172" s="4">
        <f t="shared" si="67"/>
        <v>18.380668785567359</v>
      </c>
      <c r="K172" s="4">
        <f t="shared" si="68"/>
        <v>21.17829239107482</v>
      </c>
      <c r="L172" s="4">
        <f t="shared" si="69"/>
        <v>5.5602644516019595</v>
      </c>
      <c r="M172" s="4">
        <f t="shared" si="85"/>
        <v>-7.7172498730143317</v>
      </c>
      <c r="N172" s="4">
        <f t="shared" si="70"/>
        <v>25.464482161251105</v>
      </c>
      <c r="O172" s="4">
        <f t="shared" si="71"/>
        <v>19.227686558864566</v>
      </c>
      <c r="P172" s="4">
        <f t="shared" si="72"/>
        <v>-0.29768387424671461</v>
      </c>
      <c r="Q172" s="4">
        <f t="shared" si="73"/>
        <v>1.7581888246628132</v>
      </c>
      <c r="T172" s="81">
        <f t="shared" si="74"/>
        <v>7.6396807297605509</v>
      </c>
      <c r="U172" s="81">
        <f t="shared" si="75"/>
        <v>3.8016528925619788</v>
      </c>
      <c r="V172" s="81">
        <f t="shared" si="76"/>
        <v>3.3653846153846194</v>
      </c>
      <c r="W172" s="81">
        <f t="shared" si="77"/>
        <v>4.3183968485809539</v>
      </c>
      <c r="Y172" s="108">
        <f t="shared" si="78"/>
        <v>13732</v>
      </c>
      <c r="Z172" s="108">
        <f t="shared" si="79"/>
        <v>8450</v>
      </c>
      <c r="AF172" s="9">
        <v>42979</v>
      </c>
      <c r="AG172" s="42">
        <v>123.1</v>
      </c>
      <c r="AH172" s="10"/>
      <c r="AI172" s="10"/>
      <c r="AJ172" s="10"/>
      <c r="AK172" s="10">
        <v>123.1</v>
      </c>
      <c r="AL172" s="10">
        <v>4.145516074450077</v>
      </c>
      <c r="AO172" s="9">
        <v>42979</v>
      </c>
      <c r="AP172" s="10">
        <v>7.6396807297605509</v>
      </c>
      <c r="AQ172" s="10">
        <v>3.8016528925619788</v>
      </c>
      <c r="AR172" s="10">
        <v>3.3653846153846194</v>
      </c>
      <c r="AS172" s="10">
        <v>94.4</v>
      </c>
      <c r="AT172" s="10">
        <v>125.6</v>
      </c>
      <c r="AU172" s="10">
        <v>150.5</v>
      </c>
      <c r="AV172" s="42">
        <v>94.4</v>
      </c>
      <c r="AW172" s="42">
        <v>125.6</v>
      </c>
      <c r="AX172" s="42">
        <v>150.5</v>
      </c>
      <c r="AY172" s="10"/>
      <c r="AZ172" s="10"/>
      <c r="BA172" s="10"/>
      <c r="BB172" s="10"/>
      <c r="BC172" s="10"/>
      <c r="BD172" s="10"/>
      <c r="BE172" s="10"/>
      <c r="BF172" s="10"/>
      <c r="BG172" s="10"/>
      <c r="BJ172" s="9">
        <v>42979</v>
      </c>
      <c r="BK172" s="42">
        <v>100</v>
      </c>
      <c r="BL172" s="42">
        <v>14.3725</v>
      </c>
      <c r="BM172" s="42">
        <v>77.633200000000002</v>
      </c>
      <c r="BN172" s="42">
        <v>7.9943</v>
      </c>
      <c r="BO172" s="42">
        <v>34.0486</v>
      </c>
      <c r="BP172" s="42">
        <v>8.2230000000000008</v>
      </c>
      <c r="BQ172" s="42">
        <v>17.221499999999999</v>
      </c>
      <c r="BR172" s="42">
        <v>12.3384</v>
      </c>
      <c r="BS172" s="42">
        <v>12.8393</v>
      </c>
      <c r="BT172" s="42">
        <v>15.3292</v>
      </c>
      <c r="BV172" s="9">
        <v>42979</v>
      </c>
      <c r="BW172" s="42">
        <v>5.4214488107845096</v>
      </c>
      <c r="BX172" s="42">
        <v>12.021962527371453</v>
      </c>
      <c r="BY172" s="42">
        <v>9.816119253265672</v>
      </c>
      <c r="BZ172" s="42">
        <v>368332</v>
      </c>
      <c r="CA172" s="42">
        <v>719796</v>
      </c>
      <c r="CB172" s="42">
        <v>1488854</v>
      </c>
      <c r="CD172" s="9">
        <v>42979</v>
      </c>
      <c r="CE172" s="42">
        <v>85445460</v>
      </c>
      <c r="CF172" s="42">
        <v>6.0892637423625953</v>
      </c>
      <c r="CH172" s="9">
        <v>42979</v>
      </c>
      <c r="CI172" s="42">
        <v>135.19999999999999</v>
      </c>
      <c r="CJ172" s="42">
        <v>285</v>
      </c>
      <c r="CK172" s="42">
        <v>135.19999999999999</v>
      </c>
      <c r="CL172" s="42">
        <v>3.2849503437738599</v>
      </c>
      <c r="CM172" s="93">
        <f t="shared" si="80"/>
        <v>631993.04733727814</v>
      </c>
      <c r="CN172" s="4">
        <f t="shared" si="86"/>
        <v>2.7151229576572788</v>
      </c>
      <c r="CP172" s="9">
        <v>42979</v>
      </c>
      <c r="CQ172" s="42">
        <v>18.380668785567359</v>
      </c>
      <c r="CR172" s="42">
        <v>719964</v>
      </c>
      <c r="CS172" s="9">
        <v>42979</v>
      </c>
      <c r="CT172" s="42">
        <v>21.17829239107482</v>
      </c>
      <c r="CU172" s="42">
        <v>86079</v>
      </c>
      <c r="CW172" s="14">
        <v>42979</v>
      </c>
      <c r="CX172" s="15">
        <v>255580</v>
      </c>
      <c r="CY172" s="15">
        <v>475660</v>
      </c>
      <c r="CZ172" s="89">
        <f t="shared" si="89"/>
        <v>62270</v>
      </c>
      <c r="DA172" s="91">
        <f t="shared" si="57"/>
        <v>5.5602644516019595</v>
      </c>
      <c r="DB172" s="39">
        <v>42979</v>
      </c>
      <c r="DC172" s="40">
        <v>1619990</v>
      </c>
      <c r="DD172" s="40">
        <v>293730</v>
      </c>
      <c r="DE172" s="2"/>
      <c r="DF172" s="39">
        <v>42979</v>
      </c>
      <c r="DG172" s="40">
        <v>135.19999999999999</v>
      </c>
      <c r="DH172" s="40">
        <v>285</v>
      </c>
      <c r="DI172" s="40">
        <v>135.19999999999999</v>
      </c>
      <c r="DJ172" s="40">
        <v>3.2849503437738599</v>
      </c>
      <c r="DK172" s="2"/>
      <c r="DL172" s="99">
        <f t="shared" si="81"/>
        <v>1326260</v>
      </c>
      <c r="DM172" s="100">
        <f t="shared" si="82"/>
        <v>9809.6153846153848</v>
      </c>
      <c r="DN172" s="101">
        <f t="shared" si="87"/>
        <v>-7.7172498730143317</v>
      </c>
      <c r="DO172" s="101">
        <f t="shared" si="87"/>
        <v>-10.652278168473185</v>
      </c>
      <c r="DQ172" s="9">
        <v>42979</v>
      </c>
      <c r="DR172" s="42">
        <v>25.464482161251105</v>
      </c>
      <c r="DS172" s="42">
        <v>19.227686558864566</v>
      </c>
      <c r="DT172" s="42">
        <v>-0.29768387424671461</v>
      </c>
      <c r="DU172" s="42">
        <v>1.7581888246628132</v>
      </c>
      <c r="DV172" s="11">
        <v>28567.096732000002</v>
      </c>
      <c r="DW172" s="42">
        <v>37962.669458999997</v>
      </c>
      <c r="DX172" s="11">
        <v>-9395.5727270000007</v>
      </c>
      <c r="DY172" s="42">
        <v>3470.955168</v>
      </c>
      <c r="DZ172" s="11">
        <v>25096.141564000001</v>
      </c>
      <c r="EA172" s="42">
        <v>8169.0926600000003</v>
      </c>
      <c r="EB172" s="42">
        <v>29793.576798999999</v>
      </c>
      <c r="EC172" s="42">
        <v>13732</v>
      </c>
      <c r="ED172" s="42">
        <v>8450</v>
      </c>
      <c r="EE172" s="42">
        <v>5282</v>
      </c>
      <c r="EF172" s="42"/>
      <c r="EG172" s="42"/>
    </row>
    <row r="173" spans="1:137" x14ac:dyDescent="0.3">
      <c r="A173" s="9">
        <v>43009</v>
      </c>
      <c r="B173" s="82">
        <f t="shared" si="60"/>
        <v>-0.19801980198020083</v>
      </c>
      <c r="C173" s="82">
        <f t="shared" si="61"/>
        <v>1.9785655399835167</v>
      </c>
      <c r="D173" s="82">
        <f t="shared" si="62"/>
        <v>3.239145416953837</v>
      </c>
      <c r="E173" s="5">
        <f t="shared" si="90"/>
        <v>1.8287614297589385</v>
      </c>
      <c r="F173" s="5">
        <f t="shared" si="64"/>
        <v>-3.9788308738438389</v>
      </c>
      <c r="G173" s="5">
        <f t="shared" si="65"/>
        <v>0.78063775677875691</v>
      </c>
      <c r="H173" s="5">
        <f t="shared" si="66"/>
        <v>-0.2213368407143011</v>
      </c>
      <c r="I173" s="4">
        <f t="shared" si="84"/>
        <v>6.413210580920703</v>
      </c>
      <c r="J173" s="4">
        <f t="shared" si="67"/>
        <v>16.879356134650902</v>
      </c>
      <c r="K173" s="4">
        <f t="shared" si="68"/>
        <v>2.1703278580381289</v>
      </c>
      <c r="L173" s="4">
        <f t="shared" si="69"/>
        <v>132.11963589076726</v>
      </c>
      <c r="M173" s="4">
        <f t="shared" si="85"/>
        <v>-20.577061471774527</v>
      </c>
      <c r="N173" s="4">
        <f t="shared" si="70"/>
        <v>-2.0201243169395546</v>
      </c>
      <c r="O173" s="4">
        <f t="shared" si="71"/>
        <v>8.7152718502094793</v>
      </c>
      <c r="P173" s="4">
        <f t="shared" si="72"/>
        <v>7.9234347593990702</v>
      </c>
      <c r="Q173" s="4">
        <f t="shared" si="73"/>
        <v>13.28125</v>
      </c>
      <c r="T173" s="81">
        <f t="shared" si="74"/>
        <v>-0.19801980198020083</v>
      </c>
      <c r="U173" s="81">
        <f t="shared" si="75"/>
        <v>1.9785655399835167</v>
      </c>
      <c r="V173" s="81">
        <f t="shared" si="76"/>
        <v>3.239145416953837</v>
      </c>
      <c r="W173" s="81">
        <f t="shared" si="77"/>
        <v>1.7665103488144198</v>
      </c>
      <c r="Y173" s="108">
        <f t="shared" si="78"/>
        <v>14152</v>
      </c>
      <c r="Z173" s="108">
        <f t="shared" si="79"/>
        <v>8700</v>
      </c>
      <c r="AF173" s="9">
        <v>43009</v>
      </c>
      <c r="AG173" s="42">
        <v>122.5</v>
      </c>
      <c r="AH173" s="10"/>
      <c r="AI173" s="10"/>
      <c r="AJ173" s="10"/>
      <c r="AK173" s="10">
        <v>122.5</v>
      </c>
      <c r="AL173" s="10">
        <v>1.8287614297589385</v>
      </c>
      <c r="AO173" s="9">
        <v>43009</v>
      </c>
      <c r="AP173" s="10">
        <v>-0.19801980198020083</v>
      </c>
      <c r="AQ173" s="10">
        <v>1.9785655399835167</v>
      </c>
      <c r="AR173" s="10">
        <v>3.239145416953837</v>
      </c>
      <c r="AS173" s="10">
        <v>100.8</v>
      </c>
      <c r="AT173" s="10">
        <v>123.7</v>
      </c>
      <c r="AU173" s="10">
        <v>149.80000000000001</v>
      </c>
      <c r="AV173" s="42">
        <v>100.8</v>
      </c>
      <c r="AW173" s="42">
        <v>123.7</v>
      </c>
      <c r="AX173" s="42">
        <v>149.80000000000001</v>
      </c>
      <c r="AY173" s="10"/>
      <c r="AZ173" s="10"/>
      <c r="BA173" s="10"/>
      <c r="BB173" s="10"/>
      <c r="BC173" s="10"/>
      <c r="BD173" s="10"/>
      <c r="BE173" s="10"/>
      <c r="BF173" s="10"/>
      <c r="BG173" s="10"/>
      <c r="BJ173" s="9">
        <v>43009</v>
      </c>
      <c r="BK173" s="42">
        <v>100</v>
      </c>
      <c r="BL173" s="42">
        <v>14.3725</v>
      </c>
      <c r="BM173" s="42">
        <v>77.633200000000002</v>
      </c>
      <c r="BN173" s="42">
        <v>7.9943</v>
      </c>
      <c r="BO173" s="42">
        <v>34.0486</v>
      </c>
      <c r="BP173" s="42">
        <v>8.2230000000000008</v>
      </c>
      <c r="BQ173" s="42">
        <v>17.221499999999999</v>
      </c>
      <c r="BR173" s="42">
        <v>12.3384</v>
      </c>
      <c r="BS173" s="42">
        <v>12.8393</v>
      </c>
      <c r="BT173" s="42">
        <v>15.3292</v>
      </c>
      <c r="BV173" s="9">
        <v>43009</v>
      </c>
      <c r="BW173" s="42">
        <v>-3.9788308738438389</v>
      </c>
      <c r="BX173" s="42">
        <v>0.78063775677875691</v>
      </c>
      <c r="BY173" s="42">
        <v>-0.2213368407143011</v>
      </c>
      <c r="BZ173" s="42">
        <v>334387</v>
      </c>
      <c r="CA173" s="42">
        <v>597993</v>
      </c>
      <c r="CB173" s="42">
        <v>1298755</v>
      </c>
      <c r="CD173" s="9">
        <v>43009</v>
      </c>
      <c r="CE173" s="42">
        <v>84474680</v>
      </c>
      <c r="CF173" s="42">
        <v>6.413210580920703</v>
      </c>
      <c r="CH173" s="9">
        <v>43009</v>
      </c>
      <c r="CI173" s="42">
        <v>136.1</v>
      </c>
      <c r="CJ173" s="42">
        <v>287</v>
      </c>
      <c r="CK173" s="42">
        <v>136.1</v>
      </c>
      <c r="CL173" s="42">
        <v>3.5768645357686371</v>
      </c>
      <c r="CM173" s="93">
        <f t="shared" si="80"/>
        <v>620680.96987509192</v>
      </c>
      <c r="CN173" s="4">
        <f t="shared" si="86"/>
        <v>2.738397283857319</v>
      </c>
      <c r="CP173" s="9">
        <v>43009</v>
      </c>
      <c r="CQ173" s="42">
        <v>16.879356134650902</v>
      </c>
      <c r="CR173" s="42">
        <v>866976</v>
      </c>
      <c r="CS173" s="9">
        <v>43009</v>
      </c>
      <c r="CT173" s="42">
        <v>2.1703278580381289</v>
      </c>
      <c r="CU173" s="42">
        <v>77440</v>
      </c>
      <c r="CW173" s="14">
        <v>43009</v>
      </c>
      <c r="CX173" s="15">
        <v>167010</v>
      </c>
      <c r="CY173" s="15">
        <v>529210</v>
      </c>
      <c r="CZ173" s="89">
        <f t="shared" si="89"/>
        <v>53550</v>
      </c>
      <c r="DA173" s="91">
        <f t="shared" si="57"/>
        <v>132.11963589076726</v>
      </c>
      <c r="DB173" s="39">
        <v>43009</v>
      </c>
      <c r="DC173" s="40">
        <v>1270550</v>
      </c>
      <c r="DD173" s="40">
        <v>321430</v>
      </c>
      <c r="DE173" s="2"/>
      <c r="DF173" s="39">
        <v>43009</v>
      </c>
      <c r="DG173" s="40">
        <v>136.1</v>
      </c>
      <c r="DH173" s="40">
        <v>287</v>
      </c>
      <c r="DI173" s="40">
        <v>136.1</v>
      </c>
      <c r="DJ173" s="40">
        <v>3.5768645357686371</v>
      </c>
      <c r="DK173" s="2"/>
      <c r="DL173" s="99">
        <f t="shared" si="81"/>
        <v>949120</v>
      </c>
      <c r="DM173" s="100">
        <f t="shared" si="82"/>
        <v>6973.6958119030132</v>
      </c>
      <c r="DN173" s="101">
        <f t="shared" si="87"/>
        <v>-20.577061471774527</v>
      </c>
      <c r="DO173" s="101">
        <f t="shared" si="87"/>
        <v>-23.319808063123972</v>
      </c>
      <c r="DQ173" s="9">
        <v>43009</v>
      </c>
      <c r="DR173" s="42">
        <v>-2.0201243169395546</v>
      </c>
      <c r="DS173" s="42">
        <v>8.7152718502094793</v>
      </c>
      <c r="DT173" s="42">
        <v>7.9234347593990702</v>
      </c>
      <c r="DU173" s="42">
        <v>13.28125</v>
      </c>
      <c r="DV173" s="11">
        <v>22888.701041</v>
      </c>
      <c r="DW173" s="42">
        <v>37501.433058000002</v>
      </c>
      <c r="DX173" s="11">
        <v>-14612.732017</v>
      </c>
      <c r="DY173" s="42">
        <v>3043.4318229999999</v>
      </c>
      <c r="DZ173" s="11">
        <v>19845.269218000001</v>
      </c>
      <c r="EA173" s="42">
        <v>9309.2950880000008</v>
      </c>
      <c r="EB173" s="42">
        <v>28192.13797</v>
      </c>
      <c r="EC173" s="42">
        <v>14152</v>
      </c>
      <c r="ED173" s="42">
        <v>8700</v>
      </c>
      <c r="EE173" s="42">
        <v>5452</v>
      </c>
      <c r="EF173" s="42"/>
      <c r="EG173" s="42"/>
    </row>
    <row r="174" spans="1:137" x14ac:dyDescent="0.3">
      <c r="A174" s="9">
        <v>43040</v>
      </c>
      <c r="B174" s="82">
        <f t="shared" si="60"/>
        <v>1.4124293785310735</v>
      </c>
      <c r="C174" s="82">
        <f t="shared" si="61"/>
        <v>10.371650821089023</v>
      </c>
      <c r="D174" s="82">
        <f t="shared" si="62"/>
        <v>3.8547071905114811</v>
      </c>
      <c r="E174" s="5">
        <f t="shared" si="90"/>
        <v>8.5418464193269976</v>
      </c>
      <c r="F174" s="5">
        <f t="shared" si="64"/>
        <v>11.158920647821043</v>
      </c>
      <c r="G174" s="5">
        <f t="shared" si="65"/>
        <v>28.205664048425451</v>
      </c>
      <c r="H174" s="5">
        <f t="shared" si="66"/>
        <v>25.23563503361645</v>
      </c>
      <c r="I174" s="4">
        <f t="shared" si="84"/>
        <v>8.9958394141780342</v>
      </c>
      <c r="J174" s="4">
        <f t="shared" si="67"/>
        <v>13.601357198160041</v>
      </c>
      <c r="K174" s="4">
        <f t="shared" si="68"/>
        <v>43.938646044717458</v>
      </c>
      <c r="L174" s="4">
        <f t="shared" si="69"/>
        <v>73.310918988152409</v>
      </c>
      <c r="M174" s="4">
        <f t="shared" si="85"/>
        <v>43.747772970221433</v>
      </c>
      <c r="N174" s="4">
        <f t="shared" si="70"/>
        <v>31.029202184462722</v>
      </c>
      <c r="O174" s="4">
        <f t="shared" si="71"/>
        <v>23.693610288847761</v>
      </c>
      <c r="P174" s="4">
        <f t="shared" si="72"/>
        <v>15.399610136452241</v>
      </c>
      <c r="Q174" s="4">
        <f t="shared" si="73"/>
        <v>15.907725579718852</v>
      </c>
      <c r="T174" s="81">
        <f t="shared" si="74"/>
        <v>1.4124293785310735</v>
      </c>
      <c r="U174" s="81">
        <f t="shared" si="75"/>
        <v>10.371650821089023</v>
      </c>
      <c r="V174" s="81">
        <f t="shared" si="76"/>
        <v>3.8547071905114811</v>
      </c>
      <c r="W174" s="81">
        <f t="shared" si="77"/>
        <v>8.5630026945981221</v>
      </c>
      <c r="Y174" s="108">
        <f t="shared" si="78"/>
        <v>15392</v>
      </c>
      <c r="Z174" s="108">
        <f t="shared" si="79"/>
        <v>9647</v>
      </c>
      <c r="AF174" s="9">
        <v>43040</v>
      </c>
      <c r="AG174" s="42">
        <v>125.8</v>
      </c>
      <c r="AH174" s="10"/>
      <c r="AI174" s="10"/>
      <c r="AJ174" s="10"/>
      <c r="AK174" s="10">
        <v>125.8</v>
      </c>
      <c r="AL174" s="10">
        <v>8.5418464193269976</v>
      </c>
      <c r="AO174" s="9">
        <v>43040</v>
      </c>
      <c r="AP174" s="10">
        <v>1.4124293785310735</v>
      </c>
      <c r="AQ174" s="10">
        <v>10.371650821089023</v>
      </c>
      <c r="AR174" s="10">
        <v>3.8547071905114811</v>
      </c>
      <c r="AS174" s="10">
        <v>107.7</v>
      </c>
      <c r="AT174" s="10">
        <v>127.7</v>
      </c>
      <c r="AU174" s="10">
        <v>140.1</v>
      </c>
      <c r="AV174" s="42">
        <v>107.7</v>
      </c>
      <c r="AW174" s="42">
        <v>127.7</v>
      </c>
      <c r="AX174" s="42">
        <v>140.1</v>
      </c>
      <c r="AY174" s="10"/>
      <c r="AZ174" s="10"/>
      <c r="BA174" s="10"/>
      <c r="BB174" s="10"/>
      <c r="BC174" s="10"/>
      <c r="BD174" s="10"/>
      <c r="BE174" s="10"/>
      <c r="BF174" s="10"/>
      <c r="BG174" s="10"/>
      <c r="BJ174" s="9">
        <v>43040</v>
      </c>
      <c r="BK174" s="42">
        <v>100</v>
      </c>
      <c r="BL174" s="42">
        <v>14.3725</v>
      </c>
      <c r="BM174" s="42">
        <v>77.633200000000002</v>
      </c>
      <c r="BN174" s="42">
        <v>7.9943</v>
      </c>
      <c r="BO174" s="42">
        <v>34.0486</v>
      </c>
      <c r="BP174" s="42">
        <v>8.2230000000000008</v>
      </c>
      <c r="BQ174" s="42">
        <v>17.221499999999999</v>
      </c>
      <c r="BR174" s="42">
        <v>12.3384</v>
      </c>
      <c r="BS174" s="42">
        <v>12.8393</v>
      </c>
      <c r="BT174" s="42">
        <v>15.3292</v>
      </c>
      <c r="BV174" s="9">
        <v>43040</v>
      </c>
      <c r="BW174" s="42">
        <v>11.158920647821043</v>
      </c>
      <c r="BX174" s="42">
        <v>28.205664048425451</v>
      </c>
      <c r="BY174" s="42">
        <v>25.23563503361645</v>
      </c>
      <c r="BZ174" s="42">
        <v>339197</v>
      </c>
      <c r="CA174" s="42">
        <v>533733</v>
      </c>
      <c r="CB174" s="42">
        <v>1174441</v>
      </c>
      <c r="CD174" s="9">
        <v>43040</v>
      </c>
      <c r="CE174" s="42">
        <v>85044080</v>
      </c>
      <c r="CF174" s="42">
        <v>8.9958394141780342</v>
      </c>
      <c r="CH174" s="9">
        <v>43040</v>
      </c>
      <c r="CI174" s="42">
        <v>137.6</v>
      </c>
      <c r="CJ174" s="42">
        <v>288</v>
      </c>
      <c r="CK174" s="42">
        <v>137.6</v>
      </c>
      <c r="CL174" s="42">
        <v>4.8780487804878101</v>
      </c>
      <c r="CM174" s="93">
        <f t="shared" si="80"/>
        <v>618052.90697674418</v>
      </c>
      <c r="CN174" s="4">
        <f t="shared" si="86"/>
        <v>3.9262654879371972</v>
      </c>
      <c r="CP174" s="9">
        <v>43040</v>
      </c>
      <c r="CQ174" s="42">
        <v>13.601357198160041</v>
      </c>
      <c r="CR174" s="42">
        <v>997738</v>
      </c>
      <c r="CS174" s="9">
        <v>43040</v>
      </c>
      <c r="CT174" s="42">
        <v>43.938646044717458</v>
      </c>
      <c r="CU174" s="42">
        <v>78733</v>
      </c>
      <c r="CW174" s="14">
        <v>43040</v>
      </c>
      <c r="CX174" s="15">
        <v>284480</v>
      </c>
      <c r="CY174" s="15">
        <v>637460</v>
      </c>
      <c r="CZ174" s="89">
        <f t="shared" si="89"/>
        <v>108250</v>
      </c>
      <c r="DA174" s="91">
        <f t="shared" si="57"/>
        <v>73.310918988152409</v>
      </c>
      <c r="DB174" s="39">
        <v>43040</v>
      </c>
      <c r="DC174" s="40">
        <v>1648470</v>
      </c>
      <c r="DD174" s="40">
        <v>518900</v>
      </c>
      <c r="DE174" s="2"/>
      <c r="DF174" s="39">
        <v>43040</v>
      </c>
      <c r="DG174" s="40">
        <v>137.6</v>
      </c>
      <c r="DH174" s="40">
        <v>288</v>
      </c>
      <c r="DI174" s="40">
        <v>137.6</v>
      </c>
      <c r="DJ174" s="40">
        <v>4.8780487804878101</v>
      </c>
      <c r="DK174" s="2"/>
      <c r="DL174" s="99">
        <f t="shared" si="81"/>
        <v>1129570</v>
      </c>
      <c r="DM174" s="100">
        <f t="shared" si="82"/>
        <v>8209.084302325582</v>
      </c>
      <c r="DN174" s="101">
        <f t="shared" si="87"/>
        <v>43.747772970221433</v>
      </c>
      <c r="DO174" s="101">
        <f t="shared" si="87"/>
        <v>37.061830041373931</v>
      </c>
      <c r="DQ174" s="9">
        <v>43040</v>
      </c>
      <c r="DR174" s="42">
        <v>31.029202184462722</v>
      </c>
      <c r="DS174" s="42">
        <v>23.693610288847761</v>
      </c>
      <c r="DT174" s="42">
        <v>15.399610136452241</v>
      </c>
      <c r="DU174" s="42">
        <v>15.907725579718852</v>
      </c>
      <c r="DV174" s="11">
        <v>26292.657425000001</v>
      </c>
      <c r="DW174" s="42">
        <v>41390.189146999997</v>
      </c>
      <c r="DX174" s="11">
        <v>-15097.531722</v>
      </c>
      <c r="DY174" s="42">
        <v>3603.0189319999999</v>
      </c>
      <c r="DZ174" s="11">
        <v>22689.638492999999</v>
      </c>
      <c r="EA174" s="42">
        <v>9548.4867720000002</v>
      </c>
      <c r="EB174" s="42">
        <v>31841.702375000001</v>
      </c>
      <c r="EC174" s="42">
        <v>15392</v>
      </c>
      <c r="ED174" s="42">
        <v>9647</v>
      </c>
      <c r="EE174" s="42">
        <v>5745</v>
      </c>
      <c r="EF174" s="42"/>
      <c r="EG174" s="42"/>
    </row>
    <row r="175" spans="1:137" x14ac:dyDescent="0.3">
      <c r="A175" s="9">
        <v>43070</v>
      </c>
      <c r="B175" s="82">
        <f t="shared" si="60"/>
        <v>1.22699386503068</v>
      </c>
      <c r="C175" s="82">
        <f t="shared" si="61"/>
        <v>8.7314662273476067</v>
      </c>
      <c r="D175" s="82">
        <f t="shared" si="62"/>
        <v>4.4267053701015922</v>
      </c>
      <c r="E175" s="5">
        <f t="shared" si="90"/>
        <v>7.3130649137222603</v>
      </c>
      <c r="F175" s="5">
        <f t="shared" si="64"/>
        <v>4.3282481524571095</v>
      </c>
      <c r="G175" s="5">
        <f t="shared" si="65"/>
        <v>45.733920503578865</v>
      </c>
      <c r="H175" s="5">
        <f t="shared" si="66"/>
        <v>37.047150619883425</v>
      </c>
      <c r="I175" s="4">
        <f t="shared" si="84"/>
        <v>9.8381835931163497</v>
      </c>
      <c r="J175" s="4">
        <f t="shared" si="67"/>
        <v>14.339982866234244</v>
      </c>
      <c r="K175" s="4">
        <f t="shared" si="68"/>
        <v>50.1040910191237</v>
      </c>
      <c r="L175" s="4">
        <f t="shared" si="69"/>
        <v>-26.66091458153581</v>
      </c>
      <c r="M175" s="4">
        <f t="shared" si="85"/>
        <v>21.023830125581711</v>
      </c>
      <c r="N175" s="4">
        <f t="shared" si="70"/>
        <v>15.696737088441658</v>
      </c>
      <c r="O175" s="4">
        <f t="shared" si="71"/>
        <v>21.467592223382031</v>
      </c>
      <c r="P175" s="4">
        <f t="shared" si="72"/>
        <v>15.944653723558389</v>
      </c>
      <c r="Q175" s="4">
        <f t="shared" si="73"/>
        <v>18.869061972510249</v>
      </c>
      <c r="T175" s="81">
        <f t="shared" si="74"/>
        <v>1.22699386503068</v>
      </c>
      <c r="U175" s="81">
        <f t="shared" si="75"/>
        <v>8.7314662273476067</v>
      </c>
      <c r="V175" s="81">
        <f t="shared" si="76"/>
        <v>4.4267053701015922</v>
      </c>
      <c r="W175" s="81">
        <f t="shared" si="77"/>
        <v>7.3087504398627878</v>
      </c>
      <c r="Y175" s="108">
        <f t="shared" si="78"/>
        <v>16005</v>
      </c>
      <c r="Z175" s="108">
        <f t="shared" si="79"/>
        <v>9859</v>
      </c>
      <c r="AF175" s="9">
        <v>43070</v>
      </c>
      <c r="AG175" s="42">
        <v>130.6</v>
      </c>
      <c r="AH175" s="10"/>
      <c r="AI175" s="10"/>
      <c r="AJ175" s="10"/>
      <c r="AK175" s="10">
        <v>130.6</v>
      </c>
      <c r="AL175" s="10">
        <v>7.3130649137222603</v>
      </c>
      <c r="AO175" s="9">
        <v>43070</v>
      </c>
      <c r="AP175" s="10">
        <v>1.22699386503068</v>
      </c>
      <c r="AQ175" s="10">
        <v>8.7314662273476067</v>
      </c>
      <c r="AR175" s="10">
        <v>4.4267053701015922</v>
      </c>
      <c r="AS175" s="10">
        <v>115.5</v>
      </c>
      <c r="AT175" s="10">
        <v>132</v>
      </c>
      <c r="AU175" s="10">
        <v>143.9</v>
      </c>
      <c r="AV175" s="42">
        <v>115.5</v>
      </c>
      <c r="AW175" s="42">
        <v>132</v>
      </c>
      <c r="AX175" s="42">
        <v>143.9</v>
      </c>
      <c r="AY175" s="10"/>
      <c r="AZ175" s="10"/>
      <c r="BA175" s="10"/>
      <c r="BB175" s="10"/>
      <c r="BC175" s="10"/>
      <c r="BD175" s="10"/>
      <c r="BE175" s="10"/>
      <c r="BF175" s="10"/>
      <c r="BG175" s="10"/>
      <c r="BJ175" s="9">
        <v>43070</v>
      </c>
      <c r="BK175" s="42">
        <v>100</v>
      </c>
      <c r="BL175" s="42">
        <v>14.3725</v>
      </c>
      <c r="BM175" s="42">
        <v>77.633200000000002</v>
      </c>
      <c r="BN175" s="42">
        <v>7.9943</v>
      </c>
      <c r="BO175" s="42">
        <v>34.0486</v>
      </c>
      <c r="BP175" s="42">
        <v>8.2230000000000008</v>
      </c>
      <c r="BQ175" s="42">
        <v>17.221499999999999</v>
      </c>
      <c r="BR175" s="42">
        <v>12.3384</v>
      </c>
      <c r="BS175" s="42">
        <v>12.8393</v>
      </c>
      <c r="BT175" s="42">
        <v>15.3292</v>
      </c>
      <c r="BV175" s="9">
        <v>43070</v>
      </c>
      <c r="BW175" s="42">
        <v>4.3282481524571095</v>
      </c>
      <c r="BX175" s="42">
        <v>45.733920503578865</v>
      </c>
      <c r="BY175" s="42">
        <v>37.047150619883425</v>
      </c>
      <c r="BZ175" s="42">
        <v>318342</v>
      </c>
      <c r="CA175" s="42">
        <v>459330</v>
      </c>
      <c r="CB175" s="42">
        <v>999748</v>
      </c>
      <c r="CD175" s="9">
        <v>43070</v>
      </c>
      <c r="CE175" s="42">
        <v>86332340</v>
      </c>
      <c r="CF175" s="42">
        <v>9.8381835931163497</v>
      </c>
      <c r="CH175" s="9">
        <v>43070</v>
      </c>
      <c r="CI175" s="42">
        <v>137.19999999999999</v>
      </c>
      <c r="CJ175" s="42">
        <v>286</v>
      </c>
      <c r="CK175" s="42">
        <v>137.19999999999999</v>
      </c>
      <c r="CL175" s="42">
        <v>5.2147239263803549</v>
      </c>
      <c r="CM175" s="93">
        <f t="shared" si="80"/>
        <v>629244.46064139949</v>
      </c>
      <c r="CN175" s="4">
        <f t="shared" si="86"/>
        <v>4.3943086045362456</v>
      </c>
      <c r="CP175" s="9">
        <v>43070</v>
      </c>
      <c r="CQ175" s="42">
        <v>14.339982866234244</v>
      </c>
      <c r="CR175" s="42">
        <v>1167840</v>
      </c>
      <c r="CS175" s="9">
        <v>43070</v>
      </c>
      <c r="CT175" s="42">
        <v>50.1040910191237</v>
      </c>
      <c r="CU175" s="42">
        <v>93012</v>
      </c>
      <c r="CW175" s="14">
        <v>43070</v>
      </c>
      <c r="CX175" s="15">
        <v>180180</v>
      </c>
      <c r="CY175" s="15">
        <v>713960</v>
      </c>
      <c r="CZ175" s="89">
        <f t="shared" si="89"/>
        <v>76500</v>
      </c>
      <c r="DA175" s="91">
        <f t="shared" si="57"/>
        <v>-26.66091458153581</v>
      </c>
      <c r="DB175" s="39">
        <v>43070</v>
      </c>
      <c r="DC175" s="40">
        <v>1676590</v>
      </c>
      <c r="DD175" s="40">
        <v>641570</v>
      </c>
      <c r="DE175" s="2"/>
      <c r="DF175" s="39">
        <v>43070</v>
      </c>
      <c r="DG175" s="40">
        <v>137.19999999999999</v>
      </c>
      <c r="DH175" s="40">
        <v>286</v>
      </c>
      <c r="DI175" s="40">
        <v>137.19999999999999</v>
      </c>
      <c r="DJ175" s="40">
        <v>5.2147239263803549</v>
      </c>
      <c r="DK175" s="2"/>
      <c r="DL175" s="99">
        <f t="shared" si="81"/>
        <v>1035020</v>
      </c>
      <c r="DM175" s="100">
        <f t="shared" si="82"/>
        <v>7543.8775510204086</v>
      </c>
      <c r="DN175" s="101">
        <f t="shared" si="87"/>
        <v>21.023830125581711</v>
      </c>
      <c r="DO175" s="101">
        <f t="shared" si="87"/>
        <v>15.025564492535404</v>
      </c>
      <c r="DQ175" s="9">
        <v>43070</v>
      </c>
      <c r="DR175" s="42">
        <v>15.696737088441658</v>
      </c>
      <c r="DS175" s="42">
        <v>21.467592223382031</v>
      </c>
      <c r="DT175" s="42">
        <v>15.944653723558389</v>
      </c>
      <c r="DU175" s="42">
        <v>18.869061972510249</v>
      </c>
      <c r="DV175" s="11">
        <v>27832.559814</v>
      </c>
      <c r="DW175" s="42">
        <v>42030.787058000002</v>
      </c>
      <c r="DX175" s="11">
        <v>-14198.227244</v>
      </c>
      <c r="DY175" s="42">
        <v>3717.7863980000002</v>
      </c>
      <c r="DZ175" s="11">
        <v>24114.773416</v>
      </c>
      <c r="EA175" s="42">
        <v>10345.020961</v>
      </c>
      <c r="EB175" s="42">
        <v>31685.766097</v>
      </c>
      <c r="EC175" s="42">
        <v>16005</v>
      </c>
      <c r="ED175" s="42">
        <v>9859</v>
      </c>
      <c r="EE175" s="42">
        <v>6146</v>
      </c>
      <c r="EF175" s="42"/>
      <c r="EG175" s="42"/>
    </row>
    <row r="176" spans="1:137" x14ac:dyDescent="0.3">
      <c r="A176" s="9">
        <v>43101</v>
      </c>
      <c r="B176" s="82">
        <f t="shared" si="60"/>
        <v>0.26223776223775974</v>
      </c>
      <c r="C176" s="82">
        <f t="shared" si="61"/>
        <v>8.6921202274573659</v>
      </c>
      <c r="D176" s="82">
        <f t="shared" si="62"/>
        <v>7.6313894888408882</v>
      </c>
      <c r="E176" s="5">
        <f t="shared" si="90"/>
        <v>7.4735987002437181</v>
      </c>
      <c r="F176" s="5">
        <f t="shared" si="64"/>
        <v>8.9367542488114147</v>
      </c>
      <c r="G176" s="5">
        <f t="shared" si="65"/>
        <v>46.755933245744004</v>
      </c>
      <c r="H176" s="5">
        <f t="shared" si="66"/>
        <v>30.12038185012106</v>
      </c>
      <c r="I176" s="4">
        <f t="shared" si="84"/>
        <v>9.8008640154445317</v>
      </c>
      <c r="J176" s="4">
        <f t="shared" si="67"/>
        <v>8.39386417925774</v>
      </c>
      <c r="K176" s="4">
        <f t="shared" si="68"/>
        <v>36.692967805102803</v>
      </c>
      <c r="L176" s="4">
        <f t="shared" si="69"/>
        <v>581.37490007993597</v>
      </c>
      <c r="M176" s="4">
        <f t="shared" si="85"/>
        <v>-11.292904790782288</v>
      </c>
      <c r="N176" s="4">
        <f t="shared" si="70"/>
        <v>13.649060752722464</v>
      </c>
      <c r="O176" s="4">
        <f t="shared" si="71"/>
        <v>26.161724234615157</v>
      </c>
      <c r="P176" s="4">
        <f t="shared" si="72"/>
        <v>20.390567428150334</v>
      </c>
      <c r="Q176" s="4">
        <f t="shared" si="73"/>
        <v>17.100725413247712</v>
      </c>
      <c r="T176" s="81">
        <f t="shared" si="74"/>
        <v>0.26223776223775974</v>
      </c>
      <c r="U176" s="81">
        <f t="shared" si="75"/>
        <v>8.6921202274573659</v>
      </c>
      <c r="V176" s="81">
        <f t="shared" si="76"/>
        <v>7.6313894888408882</v>
      </c>
      <c r="W176" s="81">
        <f t="shared" si="77"/>
        <v>7.3957373727064608</v>
      </c>
      <c r="Y176" s="108">
        <f t="shared" si="78"/>
        <v>16337</v>
      </c>
      <c r="Z176" s="108">
        <f t="shared" si="79"/>
        <v>9847</v>
      </c>
      <c r="AF176" s="9">
        <v>43101</v>
      </c>
      <c r="AG176" s="42">
        <v>132.30000000000001</v>
      </c>
      <c r="AH176" s="10"/>
      <c r="AI176" s="10"/>
      <c r="AJ176" s="10"/>
      <c r="AK176" s="10">
        <v>132.30000000000001</v>
      </c>
      <c r="AL176" s="10">
        <v>7.4735987002437181</v>
      </c>
      <c r="AO176" s="9">
        <v>43101</v>
      </c>
      <c r="AP176" s="10">
        <v>0.26223776223775974</v>
      </c>
      <c r="AQ176" s="10">
        <v>8.6921202274573659</v>
      </c>
      <c r="AR176" s="10">
        <v>7.6313894888408882</v>
      </c>
      <c r="AS176" s="10">
        <v>114.7</v>
      </c>
      <c r="AT176" s="10">
        <v>133.80000000000001</v>
      </c>
      <c r="AU176" s="10">
        <v>149.5</v>
      </c>
      <c r="AV176" s="42">
        <v>114.7</v>
      </c>
      <c r="AW176" s="42">
        <v>133.80000000000001</v>
      </c>
      <c r="AX176" s="42">
        <v>149.5</v>
      </c>
      <c r="AY176" s="10"/>
      <c r="AZ176" s="10"/>
      <c r="BA176" s="10"/>
      <c r="BB176" s="10"/>
      <c r="BC176" s="10"/>
      <c r="BD176" s="10"/>
      <c r="BE176" s="10"/>
      <c r="BF176" s="10"/>
      <c r="BG176" s="10"/>
      <c r="BJ176" s="9">
        <v>43101</v>
      </c>
      <c r="BK176" s="42">
        <v>100</v>
      </c>
      <c r="BL176" s="42">
        <v>14.3725</v>
      </c>
      <c r="BM176" s="42">
        <v>77.633200000000002</v>
      </c>
      <c r="BN176" s="42">
        <v>7.9943</v>
      </c>
      <c r="BO176" s="42">
        <v>34.0486</v>
      </c>
      <c r="BP176" s="42">
        <v>8.2230000000000008</v>
      </c>
      <c r="BQ176" s="42">
        <v>17.221499999999999</v>
      </c>
      <c r="BR176" s="42">
        <v>12.3384</v>
      </c>
      <c r="BS176" s="42">
        <v>12.8393</v>
      </c>
      <c r="BT176" s="42">
        <v>15.3292</v>
      </c>
      <c r="BV176" s="9">
        <v>43101</v>
      </c>
      <c r="BW176" s="42">
        <v>8.9367542488114147</v>
      </c>
      <c r="BX176" s="42">
        <v>46.755933245744004</v>
      </c>
      <c r="BY176" s="42">
        <v>30.12038185012106</v>
      </c>
      <c r="BZ176" s="42">
        <v>342093</v>
      </c>
      <c r="CA176" s="42">
        <v>577489</v>
      </c>
      <c r="CB176" s="42">
        <v>1268865</v>
      </c>
      <c r="CD176" s="9">
        <v>43101</v>
      </c>
      <c r="CE176" s="42">
        <v>87109670</v>
      </c>
      <c r="CF176" s="42">
        <v>9.8008640154445317</v>
      </c>
      <c r="CH176" s="9">
        <v>43101</v>
      </c>
      <c r="CI176" s="42">
        <v>136.9</v>
      </c>
      <c r="CJ176" s="42">
        <v>288</v>
      </c>
      <c r="CK176" s="42">
        <v>136.9</v>
      </c>
      <c r="CL176" s="42">
        <v>5.0652340752110465</v>
      </c>
      <c r="CM176" s="93">
        <f t="shared" si="80"/>
        <v>636301.46092037985</v>
      </c>
      <c r="CN176" s="4">
        <f t="shared" si="86"/>
        <v>4.5073234566283649</v>
      </c>
      <c r="CP176" s="9">
        <v>43101</v>
      </c>
      <c r="CQ176" s="42">
        <v>8.39386417925774</v>
      </c>
      <c r="CR176" s="42">
        <v>1045035</v>
      </c>
      <c r="CS176" s="9">
        <v>43101</v>
      </c>
      <c r="CT176" s="42">
        <v>36.692967805102803</v>
      </c>
      <c r="CU176" s="42">
        <v>94936</v>
      </c>
      <c r="CW176" s="14">
        <v>43101</v>
      </c>
      <c r="CX176" s="15">
        <v>217980</v>
      </c>
      <c r="CY176" s="15">
        <v>170480</v>
      </c>
      <c r="CZ176" s="89">
        <f>CY176</f>
        <v>170480</v>
      </c>
      <c r="DA176" s="91">
        <f t="shared" si="57"/>
        <v>581.37490007993597</v>
      </c>
      <c r="DB176" s="39">
        <v>43101</v>
      </c>
      <c r="DC176" s="40">
        <v>1134210</v>
      </c>
      <c r="DD176" s="40">
        <v>402820</v>
      </c>
      <c r="DE176" s="2"/>
      <c r="DF176" s="39">
        <v>43101</v>
      </c>
      <c r="DG176" s="40">
        <v>136.9</v>
      </c>
      <c r="DH176" s="40">
        <v>288</v>
      </c>
      <c r="DI176" s="40">
        <v>136.9</v>
      </c>
      <c r="DJ176" s="40">
        <v>5.0652340752110465</v>
      </c>
      <c r="DK176" s="2"/>
      <c r="DL176" s="99">
        <f t="shared" si="81"/>
        <v>731390</v>
      </c>
      <c r="DM176" s="100">
        <f t="shared" si="82"/>
        <v>5342.5127830533238</v>
      </c>
      <c r="DN176" s="101">
        <f t="shared" si="87"/>
        <v>-11.292904790782288</v>
      </c>
      <c r="DO176" s="101">
        <f t="shared" si="87"/>
        <v>-15.569506897289498</v>
      </c>
      <c r="DQ176" s="9">
        <v>43101</v>
      </c>
      <c r="DR176" s="42">
        <v>13.649060752722464</v>
      </c>
      <c r="DS176" s="42">
        <v>26.161724234615157</v>
      </c>
      <c r="DT176" s="42">
        <v>20.390567428150334</v>
      </c>
      <c r="DU176" s="42">
        <v>17.100725413247712</v>
      </c>
      <c r="DV176" s="42">
        <v>25407.743953000001</v>
      </c>
      <c r="DW176" s="42">
        <v>40701.209668000003</v>
      </c>
      <c r="DX176" s="42">
        <v>-15293.465715</v>
      </c>
      <c r="DY176" s="42">
        <v>3961.646064</v>
      </c>
      <c r="DZ176" s="42">
        <v>21446.097889000001</v>
      </c>
      <c r="EA176" s="42">
        <v>11659.040249</v>
      </c>
      <c r="EB176" s="42">
        <v>29042.169419000002</v>
      </c>
      <c r="EC176" s="42">
        <v>16337</v>
      </c>
      <c r="ED176" s="42">
        <v>9847</v>
      </c>
      <c r="EE176" s="42">
        <v>6490</v>
      </c>
      <c r="EF176" s="42"/>
      <c r="EG176" s="42"/>
    </row>
    <row r="177" spans="1:137" x14ac:dyDescent="0.3">
      <c r="A177" s="9">
        <v>43132</v>
      </c>
      <c r="B177" s="82">
        <f t="shared" si="60"/>
        <v>-0.3619909502262495</v>
      </c>
      <c r="C177" s="82">
        <f t="shared" si="61"/>
        <v>8.354218880534658</v>
      </c>
      <c r="D177" s="82">
        <f t="shared" si="62"/>
        <v>4.5314900153609878</v>
      </c>
      <c r="E177" s="5">
        <f t="shared" si="90"/>
        <v>6.8791946308724858</v>
      </c>
      <c r="F177" s="5">
        <f t="shared" si="64"/>
        <v>6.418984018877878</v>
      </c>
      <c r="G177" s="5">
        <f t="shared" si="65"/>
        <v>24.640587159068076</v>
      </c>
      <c r="H177" s="5">
        <f t="shared" si="66"/>
        <v>26.849773339308875</v>
      </c>
      <c r="I177" s="4">
        <f t="shared" si="84"/>
        <v>9.6597958942548736</v>
      </c>
      <c r="J177" s="4">
        <f t="shared" si="67"/>
        <v>12.698907118498429</v>
      </c>
      <c r="K177" s="4">
        <f t="shared" si="68"/>
        <v>29.064144979171967</v>
      </c>
      <c r="L177" s="4">
        <f t="shared" si="69"/>
        <v>106.44615384615386</v>
      </c>
      <c r="M177" s="4">
        <f t="shared" si="85"/>
        <v>1.3564754209362206</v>
      </c>
      <c r="N177" s="4">
        <f t="shared" si="70"/>
        <v>6.7490328229816949</v>
      </c>
      <c r="O177" s="4">
        <f t="shared" si="71"/>
        <v>10.578103959895699</v>
      </c>
      <c r="P177" s="4">
        <f t="shared" si="72"/>
        <v>20.2833078101072</v>
      </c>
      <c r="Q177" s="4">
        <f t="shared" si="73"/>
        <v>40.19350380096752</v>
      </c>
      <c r="T177" s="81">
        <f t="shared" si="74"/>
        <v>-0.3619909502262495</v>
      </c>
      <c r="U177" s="81">
        <f t="shared" si="75"/>
        <v>8.354218880534658</v>
      </c>
      <c r="V177" s="81">
        <f t="shared" si="76"/>
        <v>4.5314900153609878</v>
      </c>
      <c r="W177" s="81">
        <f t="shared" si="77"/>
        <v>6.7958812089399672</v>
      </c>
      <c r="Y177" s="108">
        <f t="shared" si="78"/>
        <v>15709</v>
      </c>
      <c r="Z177" s="108">
        <f t="shared" si="79"/>
        <v>10143</v>
      </c>
      <c r="AF177" s="9">
        <v>43132</v>
      </c>
      <c r="AG177" s="42">
        <v>127.4</v>
      </c>
      <c r="AH177" s="10"/>
      <c r="AI177" s="10"/>
      <c r="AJ177" s="10"/>
      <c r="AK177" s="10">
        <v>127.4</v>
      </c>
      <c r="AL177" s="10">
        <v>6.8791946308724858</v>
      </c>
      <c r="AO177" s="9">
        <v>43132</v>
      </c>
      <c r="AP177" s="10">
        <v>-0.3619909502262495</v>
      </c>
      <c r="AQ177" s="10">
        <v>8.354218880534658</v>
      </c>
      <c r="AR177" s="10">
        <v>4.5314900153609878</v>
      </c>
      <c r="AS177" s="10">
        <v>110.1</v>
      </c>
      <c r="AT177" s="10">
        <v>129.69999999999999</v>
      </c>
      <c r="AU177" s="10">
        <v>136.1</v>
      </c>
      <c r="AV177" s="42">
        <v>110.1</v>
      </c>
      <c r="AW177" s="42">
        <v>129.69999999999999</v>
      </c>
      <c r="AX177" s="42">
        <v>136.1</v>
      </c>
      <c r="AY177" s="10"/>
      <c r="AZ177" s="10"/>
      <c r="BA177" s="10"/>
      <c r="BB177" s="10"/>
      <c r="BC177" s="10"/>
      <c r="BD177" s="10"/>
      <c r="BE177" s="10"/>
      <c r="BF177" s="10"/>
      <c r="BG177" s="10"/>
      <c r="BJ177" s="9">
        <v>43132</v>
      </c>
      <c r="BK177" s="42">
        <v>100</v>
      </c>
      <c r="BL177" s="42">
        <v>14.3725</v>
      </c>
      <c r="BM177" s="42">
        <v>77.633200000000002</v>
      </c>
      <c r="BN177" s="42">
        <v>7.9943</v>
      </c>
      <c r="BO177" s="42">
        <v>34.0486</v>
      </c>
      <c r="BP177" s="42">
        <v>8.2230000000000008</v>
      </c>
      <c r="BQ177" s="42">
        <v>17.221499999999999</v>
      </c>
      <c r="BR177" s="42">
        <v>12.3384</v>
      </c>
      <c r="BS177" s="42">
        <v>12.8393</v>
      </c>
      <c r="BT177" s="42">
        <v>15.3292</v>
      </c>
      <c r="BV177" s="9">
        <v>43132</v>
      </c>
      <c r="BW177" s="42">
        <v>6.418984018877878</v>
      </c>
      <c r="BX177" s="42">
        <v>24.640587159068076</v>
      </c>
      <c r="BY177" s="42">
        <v>26.849773339308875</v>
      </c>
      <c r="BZ177" s="42">
        <v>336881</v>
      </c>
      <c r="CA177" s="42">
        <v>589282</v>
      </c>
      <c r="CB177" s="42">
        <v>1279351</v>
      </c>
      <c r="CD177" s="9">
        <v>43132</v>
      </c>
      <c r="CE177" s="42">
        <v>87894070</v>
      </c>
      <c r="CF177" s="42">
        <v>9.6597958942548736</v>
      </c>
      <c r="CH177" s="9">
        <v>43132</v>
      </c>
      <c r="CI177" s="42">
        <v>136.4</v>
      </c>
      <c r="CJ177" s="42">
        <v>287</v>
      </c>
      <c r="CK177" s="42">
        <v>136.4</v>
      </c>
      <c r="CL177" s="42">
        <v>4.4410413476263493</v>
      </c>
      <c r="CM177" s="93">
        <f t="shared" si="80"/>
        <v>644384.67741935479</v>
      </c>
      <c r="CN177" s="4">
        <f t="shared" si="86"/>
        <v>4.9968426964053236</v>
      </c>
      <c r="CP177" s="9">
        <v>43132</v>
      </c>
      <c r="CQ177" s="42">
        <v>12.698907118498429</v>
      </c>
      <c r="CR177" s="42">
        <v>1049255</v>
      </c>
      <c r="CS177" s="9">
        <v>43132</v>
      </c>
      <c r="CT177" s="42">
        <v>29.064144979171967</v>
      </c>
      <c r="CU177" s="42">
        <v>96358</v>
      </c>
      <c r="CW177" s="14">
        <v>43132</v>
      </c>
      <c r="CX177" s="15">
        <v>643910</v>
      </c>
      <c r="CY177" s="15">
        <v>304670</v>
      </c>
      <c r="CZ177" s="89">
        <f>CY177-CY176</f>
        <v>134190</v>
      </c>
      <c r="DA177" s="91">
        <f t="shared" si="57"/>
        <v>106.44615384615386</v>
      </c>
      <c r="DB177" s="39">
        <v>43132</v>
      </c>
      <c r="DC177" s="40">
        <v>1263050</v>
      </c>
      <c r="DD177" s="40">
        <v>364910</v>
      </c>
      <c r="DE177" s="2"/>
      <c r="DF177" s="39">
        <v>43132</v>
      </c>
      <c r="DG177" s="40">
        <v>136.4</v>
      </c>
      <c r="DH177" s="40">
        <v>287</v>
      </c>
      <c r="DI177" s="40">
        <v>136.4</v>
      </c>
      <c r="DJ177" s="40">
        <v>4.4410413476263493</v>
      </c>
      <c r="DK177" s="2"/>
      <c r="DL177" s="99">
        <f t="shared" si="81"/>
        <v>898140</v>
      </c>
      <c r="DM177" s="100">
        <f t="shared" si="82"/>
        <v>6584.604105571847</v>
      </c>
      <c r="DN177" s="101">
        <f t="shared" si="87"/>
        <v>1.3564754209362206</v>
      </c>
      <c r="DO177" s="101">
        <f t="shared" si="87"/>
        <v>-2.9534040324467159</v>
      </c>
      <c r="DQ177" s="9">
        <v>43132</v>
      </c>
      <c r="DR177" s="42">
        <v>6.7490328229816949</v>
      </c>
      <c r="DS177" s="42">
        <v>10.578103959895699</v>
      </c>
      <c r="DT177" s="42">
        <v>20.2833078101072</v>
      </c>
      <c r="DU177" s="42">
        <v>40.19350380096752</v>
      </c>
      <c r="DV177" s="42">
        <v>26030.721476999999</v>
      </c>
      <c r="DW177" s="42">
        <v>37871.272327999999</v>
      </c>
      <c r="DX177" s="42">
        <v>-11840.550851</v>
      </c>
      <c r="DY177" s="42">
        <v>3316.5119199999999</v>
      </c>
      <c r="DZ177" s="42">
        <v>22714.209556999998</v>
      </c>
      <c r="EA177" s="42">
        <v>10195.951225000001</v>
      </c>
      <c r="EB177" s="42">
        <v>27675.321102999998</v>
      </c>
      <c r="EC177" s="42">
        <v>15709</v>
      </c>
      <c r="ED177" s="42">
        <v>10143</v>
      </c>
      <c r="EE177" s="42">
        <v>5566</v>
      </c>
      <c r="EF177" s="42"/>
      <c r="EG177" s="42"/>
    </row>
    <row r="178" spans="1:137" x14ac:dyDescent="0.3">
      <c r="A178" s="9">
        <v>43160</v>
      </c>
      <c r="B178" s="82">
        <f t="shared" si="60"/>
        <v>3.054032889584958</v>
      </c>
      <c r="C178" s="82">
        <f t="shared" si="61"/>
        <v>5.651846269781462</v>
      </c>
      <c r="D178" s="82">
        <f t="shared" si="62"/>
        <v>5.9499661933738892</v>
      </c>
      <c r="E178" s="5">
        <f t="shared" si="90"/>
        <v>5.330330330330348</v>
      </c>
      <c r="F178" s="5">
        <f t="shared" si="64"/>
        <v>5.4080373953126015</v>
      </c>
      <c r="G178" s="5">
        <f t="shared" si="65"/>
        <v>6.0327488724337224</v>
      </c>
      <c r="H178" s="5">
        <f t="shared" si="66"/>
        <v>24.828690939856752</v>
      </c>
      <c r="I178" s="4">
        <f t="shared" si="84"/>
        <v>9.4653852281733855</v>
      </c>
      <c r="J178" s="4">
        <f t="shared" si="67"/>
        <v>15.305168770656119</v>
      </c>
      <c r="K178" s="4">
        <f t="shared" si="68"/>
        <v>24.040952519118775</v>
      </c>
      <c r="L178" s="4">
        <f t="shared" si="69"/>
        <v>272.4836825833047</v>
      </c>
      <c r="M178" s="4">
        <f t="shared" si="85"/>
        <v>26.919725240926805</v>
      </c>
      <c r="N178" s="4">
        <f t="shared" si="70"/>
        <v>0.9491344742824207</v>
      </c>
      <c r="O178" s="4">
        <f t="shared" si="71"/>
        <v>7.1457584215486492</v>
      </c>
      <c r="P178" s="4">
        <f t="shared" si="72"/>
        <v>18.724874814867057</v>
      </c>
      <c r="Q178" s="4">
        <f t="shared" si="73"/>
        <v>24.349824603846621</v>
      </c>
      <c r="T178" s="81">
        <f t="shared" si="74"/>
        <v>3.054032889584958</v>
      </c>
      <c r="U178" s="81">
        <f t="shared" si="75"/>
        <v>5.651846269781462</v>
      </c>
      <c r="V178" s="81">
        <f t="shared" si="76"/>
        <v>5.9499661933738892</v>
      </c>
      <c r="W178" s="81">
        <f t="shared" si="77"/>
        <v>5.3023081427644687</v>
      </c>
      <c r="Y178" s="108">
        <f t="shared" si="78"/>
        <v>16834</v>
      </c>
      <c r="Z178" s="108">
        <f t="shared" si="79"/>
        <v>10280</v>
      </c>
      <c r="AF178" s="9">
        <v>43160</v>
      </c>
      <c r="AG178" s="42">
        <v>140.30000000000001</v>
      </c>
      <c r="AH178" s="10"/>
      <c r="AI178" s="10"/>
      <c r="AJ178" s="10"/>
      <c r="AK178" s="10">
        <v>140.30000000000001</v>
      </c>
      <c r="AL178" s="10">
        <v>5.330330330330348</v>
      </c>
      <c r="AO178" s="9">
        <v>43160</v>
      </c>
      <c r="AP178" s="10">
        <v>3.054032889584958</v>
      </c>
      <c r="AQ178" s="10">
        <v>5.651846269781462</v>
      </c>
      <c r="AR178" s="10">
        <v>5.9499661933738892</v>
      </c>
      <c r="AS178" s="10">
        <v>131.6</v>
      </c>
      <c r="AT178" s="10">
        <v>140.19999999999999</v>
      </c>
      <c r="AU178" s="10">
        <v>156.69999999999999</v>
      </c>
      <c r="AV178" s="42">
        <v>131.6</v>
      </c>
      <c r="AW178" s="42">
        <v>140.19999999999999</v>
      </c>
      <c r="AX178" s="42">
        <v>156.69999999999999</v>
      </c>
      <c r="AY178" s="10"/>
      <c r="AZ178" s="10"/>
      <c r="BA178" s="10"/>
      <c r="BB178" s="10"/>
      <c r="BC178" s="10"/>
      <c r="BD178" s="10"/>
      <c r="BE178" s="10"/>
      <c r="BF178" s="10"/>
      <c r="BG178" s="10"/>
      <c r="BJ178" s="9">
        <v>43160</v>
      </c>
      <c r="BK178" s="42">
        <v>100</v>
      </c>
      <c r="BL178" s="42">
        <v>14.3725</v>
      </c>
      <c r="BM178" s="42">
        <v>77.633200000000002</v>
      </c>
      <c r="BN178" s="42">
        <v>7.9943</v>
      </c>
      <c r="BO178" s="42">
        <v>34.0486</v>
      </c>
      <c r="BP178" s="42">
        <v>8.2230000000000008</v>
      </c>
      <c r="BQ178" s="42">
        <v>17.221499999999999</v>
      </c>
      <c r="BR178" s="42">
        <v>12.3384</v>
      </c>
      <c r="BS178" s="42">
        <v>12.8393</v>
      </c>
      <c r="BT178" s="42">
        <v>15.3292</v>
      </c>
      <c r="BV178" s="9">
        <v>43160</v>
      </c>
      <c r="BW178" s="42">
        <v>5.4080373953126015</v>
      </c>
      <c r="BX178" s="42">
        <v>6.0327488724337224</v>
      </c>
      <c r="BY178" s="42">
        <v>24.828690939856752</v>
      </c>
      <c r="BZ178" s="42">
        <v>373428</v>
      </c>
      <c r="CA178" s="42">
        <v>541417</v>
      </c>
      <c r="CB178" s="42">
        <v>1369181</v>
      </c>
      <c r="CD178" s="9">
        <v>43160</v>
      </c>
      <c r="CE178" s="42">
        <v>91996910</v>
      </c>
      <c r="CF178" s="42">
        <v>9.4653852281733855</v>
      </c>
      <c r="CH178" s="9">
        <v>43160</v>
      </c>
      <c r="CI178" s="42">
        <v>136.5</v>
      </c>
      <c r="CJ178" s="42">
        <v>287</v>
      </c>
      <c r="CK178" s="42">
        <v>136.5</v>
      </c>
      <c r="CL178" s="42">
        <v>4.2780748663101562</v>
      </c>
      <c r="CM178" s="93">
        <f t="shared" si="80"/>
        <v>673970.03663003666</v>
      </c>
      <c r="CN178" s="4">
        <f t="shared" si="86"/>
        <v>4.9744976290688525</v>
      </c>
      <c r="CP178" s="9">
        <v>43160</v>
      </c>
      <c r="CQ178" s="42">
        <v>15.305168770656119</v>
      </c>
      <c r="CR178" s="42">
        <v>1021530</v>
      </c>
      <c r="CS178" s="9">
        <v>43160</v>
      </c>
      <c r="CT178" s="42">
        <v>24.040952519118775</v>
      </c>
      <c r="CU178" s="42">
        <v>119702</v>
      </c>
      <c r="CW178" s="14">
        <v>43160</v>
      </c>
      <c r="CX178" s="15">
        <v>379080</v>
      </c>
      <c r="CY178" s="15">
        <v>521530</v>
      </c>
      <c r="CZ178" s="89">
        <f t="shared" ref="CZ178:CZ187" si="91">CY178-CY177</f>
        <v>216860</v>
      </c>
      <c r="DA178" s="91">
        <f t="shared" si="57"/>
        <v>272.4836825833047</v>
      </c>
      <c r="DB178" s="39">
        <v>43160</v>
      </c>
      <c r="DC178" s="40">
        <v>1772610</v>
      </c>
      <c r="DD178" s="40">
        <v>782230</v>
      </c>
      <c r="DE178" s="2"/>
      <c r="DF178" s="39">
        <v>43160</v>
      </c>
      <c r="DG178" s="40">
        <v>136.5</v>
      </c>
      <c r="DH178" s="40">
        <v>287</v>
      </c>
      <c r="DI178" s="40">
        <v>136.5</v>
      </c>
      <c r="DJ178" s="40">
        <v>4.2780748663101562</v>
      </c>
      <c r="DK178" s="2"/>
      <c r="DL178" s="99">
        <f t="shared" si="81"/>
        <v>990380</v>
      </c>
      <c r="DM178" s="100">
        <f t="shared" si="82"/>
        <v>7255.5311355311351</v>
      </c>
      <c r="DN178" s="101">
        <f t="shared" si="87"/>
        <v>26.919725240926805</v>
      </c>
      <c r="DO178" s="101">
        <f t="shared" si="87"/>
        <v>21.712762154119545</v>
      </c>
      <c r="DQ178" s="9">
        <v>43160</v>
      </c>
      <c r="DR178" s="42">
        <v>0.9491344742824207</v>
      </c>
      <c r="DS178" s="42">
        <v>7.1457584215486492</v>
      </c>
      <c r="DT178" s="42">
        <v>18.724874814867057</v>
      </c>
      <c r="DU178" s="42">
        <v>24.349824603846621</v>
      </c>
      <c r="DV178" s="42">
        <v>29167.029889000001</v>
      </c>
      <c r="DW178" s="42">
        <v>42801.164790000003</v>
      </c>
      <c r="DX178" s="42">
        <v>-13634.134900999999</v>
      </c>
      <c r="DY178" s="42">
        <v>3291.9727010000001</v>
      </c>
      <c r="DZ178" s="42">
        <v>25875.057187999999</v>
      </c>
      <c r="EA178" s="42">
        <v>11117.65216</v>
      </c>
      <c r="EB178" s="42">
        <v>31683.512630000001</v>
      </c>
      <c r="EC178" s="42">
        <v>16834</v>
      </c>
      <c r="ED178" s="42">
        <v>10280</v>
      </c>
      <c r="EE178" s="42">
        <v>6554</v>
      </c>
      <c r="EF178" s="42"/>
      <c r="EG178" s="42"/>
    </row>
    <row r="179" spans="1:137" x14ac:dyDescent="0.3">
      <c r="A179" s="9">
        <v>43191</v>
      </c>
      <c r="B179" s="82">
        <f t="shared" si="60"/>
        <v>3.8461538461538436</v>
      </c>
      <c r="C179" s="82">
        <f t="shared" si="61"/>
        <v>4.9445865302642771</v>
      </c>
      <c r="D179" s="82">
        <f t="shared" si="62"/>
        <v>2.0584329349269552</v>
      </c>
      <c r="E179" s="5">
        <f t="shared" si="90"/>
        <v>4.5183290707587354</v>
      </c>
      <c r="F179" s="5">
        <f t="shared" si="64"/>
        <v>3.3126269510172341</v>
      </c>
      <c r="G179" s="5">
        <f t="shared" si="65"/>
        <v>15.179020022897429</v>
      </c>
      <c r="H179" s="5">
        <f t="shared" si="66"/>
        <v>19.459309031951022</v>
      </c>
      <c r="I179" s="4">
        <f t="shared" si="84"/>
        <v>11.6822684130798</v>
      </c>
      <c r="J179" s="4">
        <f t="shared" si="67"/>
        <v>3.7821476280089543</v>
      </c>
      <c r="K179" s="4">
        <f t="shared" si="68"/>
        <v>73.940631449523565</v>
      </c>
      <c r="L179" s="4">
        <f t="shared" si="69"/>
        <v>44.388557057529084</v>
      </c>
      <c r="M179" s="4">
        <f t="shared" si="85"/>
        <v>-16.978798404469131</v>
      </c>
      <c r="N179" s="4">
        <f t="shared" si="70"/>
        <v>5.5806871082951641</v>
      </c>
      <c r="O179" s="4">
        <f t="shared" si="71"/>
        <v>2.8731802016787169</v>
      </c>
      <c r="P179" s="4">
        <f t="shared" si="72"/>
        <v>36.105083694978305</v>
      </c>
      <c r="Q179" s="4">
        <f t="shared" si="73"/>
        <v>51.135419551370809</v>
      </c>
      <c r="T179" s="81">
        <f t="shared" si="74"/>
        <v>3.8461538461538436</v>
      </c>
      <c r="U179" s="81">
        <f t="shared" si="75"/>
        <v>4.9445865302642771</v>
      </c>
      <c r="V179" s="81">
        <f t="shared" si="76"/>
        <v>2.0584329349269552</v>
      </c>
      <c r="W179" s="81">
        <f t="shared" si="77"/>
        <v>4.5559865158684536</v>
      </c>
      <c r="Y179" s="108">
        <f t="shared" si="78"/>
        <v>17563</v>
      </c>
      <c r="Z179" s="108">
        <f t="shared" si="79"/>
        <v>10915</v>
      </c>
      <c r="AF179" s="9">
        <v>43191</v>
      </c>
      <c r="AG179" s="42">
        <v>122.6</v>
      </c>
      <c r="AH179" s="10"/>
      <c r="AI179" s="10"/>
      <c r="AJ179" s="10"/>
      <c r="AK179" s="10">
        <v>122.6</v>
      </c>
      <c r="AL179" s="10">
        <v>4.5183290707587354</v>
      </c>
      <c r="AO179" s="9">
        <v>43191</v>
      </c>
      <c r="AP179" s="10">
        <v>3.8461538461538436</v>
      </c>
      <c r="AQ179" s="10">
        <v>4.9445865302642771</v>
      </c>
      <c r="AR179" s="10">
        <v>2.0584329349269552</v>
      </c>
      <c r="AS179" s="10">
        <v>102.6</v>
      </c>
      <c r="AT179" s="10">
        <v>123.1</v>
      </c>
      <c r="AU179" s="10">
        <v>153.69999999999999</v>
      </c>
      <c r="AV179" s="42">
        <v>102.6</v>
      </c>
      <c r="AW179" s="42">
        <v>123.1</v>
      </c>
      <c r="AX179" s="42">
        <v>153.69999999999999</v>
      </c>
      <c r="AY179" s="10"/>
      <c r="AZ179" s="10"/>
      <c r="BA179" s="10"/>
      <c r="BB179" s="10"/>
      <c r="BC179" s="10"/>
      <c r="BD179" s="10"/>
      <c r="BE179" s="10"/>
      <c r="BF179" s="10"/>
      <c r="BG179" s="10"/>
      <c r="BJ179" s="9">
        <v>43191</v>
      </c>
      <c r="BK179" s="42">
        <v>100</v>
      </c>
      <c r="BL179" s="42">
        <v>14.3725</v>
      </c>
      <c r="BM179" s="42">
        <v>77.633200000000002</v>
      </c>
      <c r="BN179" s="42">
        <v>7.9943</v>
      </c>
      <c r="BO179" s="42">
        <v>34.0486</v>
      </c>
      <c r="BP179" s="42">
        <v>8.2230000000000008</v>
      </c>
      <c r="BQ179" s="42">
        <v>17.221499999999999</v>
      </c>
      <c r="BR179" s="42">
        <v>12.3384</v>
      </c>
      <c r="BS179" s="42">
        <v>12.8393</v>
      </c>
      <c r="BT179" s="42">
        <v>15.3292</v>
      </c>
      <c r="BV179" s="9">
        <v>43191</v>
      </c>
      <c r="BW179" s="42">
        <v>3.3126269510172341</v>
      </c>
      <c r="BX179" s="42">
        <v>15.179020022897429</v>
      </c>
      <c r="BY179" s="42">
        <v>19.459309031951022</v>
      </c>
      <c r="BZ179" s="42">
        <v>349425</v>
      </c>
      <c r="CA179" s="42">
        <v>699200</v>
      </c>
      <c r="CB179" s="42">
        <v>1480949</v>
      </c>
      <c r="CD179" s="9">
        <v>43191</v>
      </c>
      <c r="CE179" s="42">
        <v>90940470</v>
      </c>
      <c r="CF179" s="42">
        <v>11.6822684130798</v>
      </c>
      <c r="CH179" s="9">
        <v>43191</v>
      </c>
      <c r="CI179" s="42">
        <v>137.1</v>
      </c>
      <c r="CJ179" s="42">
        <v>288</v>
      </c>
      <c r="CK179" s="42">
        <v>137.1</v>
      </c>
      <c r="CL179" s="42">
        <v>4.5766590389016022</v>
      </c>
      <c r="CM179" s="93">
        <f t="shared" si="80"/>
        <v>663314.87964989059</v>
      </c>
      <c r="CN179" s="4">
        <f t="shared" si="86"/>
        <v>6.7946417866868059</v>
      </c>
      <c r="CP179" s="9">
        <v>43191</v>
      </c>
      <c r="CQ179" s="42">
        <v>3.7821476280089543</v>
      </c>
      <c r="CR179" s="42">
        <v>745051</v>
      </c>
      <c r="CS179" s="9">
        <v>43191</v>
      </c>
      <c r="CT179" s="42">
        <v>73.940631449523565</v>
      </c>
      <c r="CU179" s="42">
        <v>79223</v>
      </c>
      <c r="CW179" s="14">
        <v>43191</v>
      </c>
      <c r="CX179" s="15">
        <v>170150</v>
      </c>
      <c r="CY179" s="15">
        <v>613390</v>
      </c>
      <c r="CZ179" s="89">
        <f t="shared" si="91"/>
        <v>91860</v>
      </c>
      <c r="DA179" s="91">
        <f t="shared" si="57"/>
        <v>44.388557057529084</v>
      </c>
      <c r="DB179" s="39">
        <v>43191</v>
      </c>
      <c r="DC179" s="40">
        <v>1767140</v>
      </c>
      <c r="DD179" s="40">
        <v>156180</v>
      </c>
      <c r="DE179" s="2"/>
      <c r="DF179" s="39">
        <v>43191</v>
      </c>
      <c r="DG179" s="40">
        <v>137.1</v>
      </c>
      <c r="DH179" s="40">
        <v>288</v>
      </c>
      <c r="DI179" s="40">
        <v>137.1</v>
      </c>
      <c r="DJ179" s="40">
        <v>4.5766590389016022</v>
      </c>
      <c r="DK179" s="2"/>
      <c r="DL179" s="99">
        <f t="shared" si="81"/>
        <v>1610960</v>
      </c>
      <c r="DM179" s="100">
        <f t="shared" si="82"/>
        <v>11750.255288110868</v>
      </c>
      <c r="DN179" s="101">
        <f t="shared" si="87"/>
        <v>-16.978798404469131</v>
      </c>
      <c r="DO179" s="101">
        <f t="shared" si="87"/>
        <v>-20.612111384579901</v>
      </c>
      <c r="DQ179" s="9">
        <v>43191</v>
      </c>
      <c r="DR179" s="42">
        <v>5.5806871082951641</v>
      </c>
      <c r="DS179" s="42">
        <v>2.8731802016787169</v>
      </c>
      <c r="DT179" s="42">
        <v>36.105083694978305</v>
      </c>
      <c r="DU179" s="42">
        <v>51.135419551370809</v>
      </c>
      <c r="DV179" s="42">
        <v>25950.692193999999</v>
      </c>
      <c r="DW179" s="42">
        <v>39950.439897999997</v>
      </c>
      <c r="DX179" s="42">
        <v>-13999.747703999999</v>
      </c>
      <c r="DY179" s="42">
        <v>2822.3485430000001</v>
      </c>
      <c r="DZ179" s="42">
        <v>23128.343650999999</v>
      </c>
      <c r="EA179" s="42">
        <v>10462.980374999999</v>
      </c>
      <c r="EB179" s="42">
        <v>29487.459523000001</v>
      </c>
      <c r="EC179" s="42">
        <v>17563</v>
      </c>
      <c r="ED179" s="42">
        <v>10915</v>
      </c>
      <c r="EE179" s="42">
        <v>6648</v>
      </c>
      <c r="EF179" s="42"/>
      <c r="EG179" s="42"/>
    </row>
    <row r="180" spans="1:137" x14ac:dyDescent="0.3">
      <c r="A180" s="9">
        <v>43221</v>
      </c>
      <c r="B180" s="82">
        <f t="shared" si="60"/>
        <v>5.8013765978367662</v>
      </c>
      <c r="C180" s="82">
        <f t="shared" si="61"/>
        <v>3.5828025477707004</v>
      </c>
      <c r="D180" s="82">
        <f t="shared" si="62"/>
        <v>4.1745730550284597</v>
      </c>
      <c r="E180" s="5">
        <f t="shared" si="90"/>
        <v>3.8461538461538445</v>
      </c>
      <c r="F180" s="5">
        <f t="shared" si="64"/>
        <v>16.632678454274274</v>
      </c>
      <c r="G180" s="5">
        <f t="shared" si="65"/>
        <v>0.11826368345096856</v>
      </c>
      <c r="H180" s="5">
        <f t="shared" si="66"/>
        <v>16.225659541554229</v>
      </c>
      <c r="I180" s="4">
        <f t="shared" si="84"/>
        <v>12.134546699021556</v>
      </c>
      <c r="J180" s="4">
        <f t="shared" si="67"/>
        <v>-2.5523450855387462</v>
      </c>
      <c r="K180" s="4">
        <f t="shared" si="68"/>
        <v>40.73753577847301</v>
      </c>
      <c r="L180" s="4">
        <f t="shared" si="69"/>
        <v>106.19653432770346</v>
      </c>
      <c r="M180" s="4">
        <f t="shared" si="85"/>
        <v>21.631551793856406</v>
      </c>
      <c r="N180" s="4">
        <f t="shared" si="70"/>
        <v>20.541758356809304</v>
      </c>
      <c r="O180" s="4">
        <f t="shared" si="71"/>
        <v>14.728291661760387</v>
      </c>
      <c r="P180" s="4">
        <f t="shared" si="72"/>
        <v>20.424422933730455</v>
      </c>
      <c r="Q180" s="4">
        <f t="shared" si="73"/>
        <v>34.051214707813529</v>
      </c>
      <c r="T180" s="81">
        <f t="shared" si="74"/>
        <v>5.8013765978367662</v>
      </c>
      <c r="U180" s="81">
        <f t="shared" si="75"/>
        <v>3.5828025477707004</v>
      </c>
      <c r="V180" s="81">
        <f t="shared" si="76"/>
        <v>4.1745730550284597</v>
      </c>
      <c r="W180" s="81">
        <f t="shared" si="77"/>
        <v>3.9489750127781531</v>
      </c>
      <c r="Y180" s="108">
        <f t="shared" si="78"/>
        <v>16173</v>
      </c>
      <c r="Z180" s="108">
        <f t="shared" si="79"/>
        <v>10208</v>
      </c>
      <c r="AF180" s="9">
        <v>43221</v>
      </c>
      <c r="AG180" s="42">
        <v>129.6</v>
      </c>
      <c r="AH180" s="10"/>
      <c r="AI180" s="10"/>
      <c r="AJ180" s="10"/>
      <c r="AK180" s="10">
        <v>129.6</v>
      </c>
      <c r="AL180" s="10">
        <v>3.8461538461538445</v>
      </c>
      <c r="AO180" s="9">
        <v>43221</v>
      </c>
      <c r="AP180" s="10">
        <v>5.8013765978367662</v>
      </c>
      <c r="AQ180" s="10">
        <v>3.5828025477707004</v>
      </c>
      <c r="AR180" s="10">
        <v>4.1745730550284597</v>
      </c>
      <c r="AS180" s="10">
        <v>107.6</v>
      </c>
      <c r="AT180" s="10">
        <v>130.1</v>
      </c>
      <c r="AU180" s="10">
        <v>164.7</v>
      </c>
      <c r="AV180" s="42">
        <v>107.6</v>
      </c>
      <c r="AW180" s="42">
        <v>130.1</v>
      </c>
      <c r="AX180" s="42">
        <v>164.7</v>
      </c>
      <c r="AY180" s="10"/>
      <c r="AZ180" s="10"/>
      <c r="BA180" s="10"/>
      <c r="BB180" s="10"/>
      <c r="BC180" s="10"/>
      <c r="BD180" s="10"/>
      <c r="BE180" s="10"/>
      <c r="BF180" s="10"/>
      <c r="BG180" s="10"/>
      <c r="BJ180" s="9">
        <v>43221</v>
      </c>
      <c r="BK180" s="42">
        <v>100</v>
      </c>
      <c r="BL180" s="42">
        <v>14.3725</v>
      </c>
      <c r="BM180" s="42">
        <v>77.633200000000002</v>
      </c>
      <c r="BN180" s="42">
        <v>7.9943</v>
      </c>
      <c r="BO180" s="42">
        <v>34.0486</v>
      </c>
      <c r="BP180" s="42">
        <v>8.2230000000000008</v>
      </c>
      <c r="BQ180" s="42">
        <v>17.221499999999999</v>
      </c>
      <c r="BR180" s="42">
        <v>12.3384</v>
      </c>
      <c r="BS180" s="42">
        <v>12.8393</v>
      </c>
      <c r="BT180" s="42">
        <v>15.3292</v>
      </c>
      <c r="BV180" s="9">
        <v>43221</v>
      </c>
      <c r="BW180" s="42">
        <v>16.632678454274274</v>
      </c>
      <c r="BX180" s="42">
        <v>0.11826368345096856</v>
      </c>
      <c r="BY180" s="42">
        <v>16.225659541554229</v>
      </c>
      <c r="BZ180" s="42">
        <v>360886</v>
      </c>
      <c r="CA180" s="42">
        <v>584132</v>
      </c>
      <c r="CB180" s="42">
        <v>1475594</v>
      </c>
      <c r="CD180" s="9">
        <v>43221</v>
      </c>
      <c r="CE180" s="42">
        <v>91154330</v>
      </c>
      <c r="CF180" s="42">
        <v>12.134546699021556</v>
      </c>
      <c r="CH180" s="9">
        <v>43221</v>
      </c>
      <c r="CI180" s="42">
        <v>137.80000000000001</v>
      </c>
      <c r="CJ180" s="42">
        <v>289</v>
      </c>
      <c r="CK180" s="42">
        <v>137.80000000000001</v>
      </c>
      <c r="CL180" s="42">
        <v>4.8706240487062447</v>
      </c>
      <c r="CM180" s="93">
        <f t="shared" si="80"/>
        <v>661497.31494920165</v>
      </c>
      <c r="CN180" s="4">
        <f t="shared" si="86"/>
        <v>6.9265561411569809</v>
      </c>
      <c r="CP180" s="9">
        <v>43221</v>
      </c>
      <c r="CQ180" s="42">
        <v>-2.5523450855387462</v>
      </c>
      <c r="CR180" s="42">
        <v>606522</v>
      </c>
      <c r="CS180" s="9">
        <v>43221</v>
      </c>
      <c r="CT180" s="42">
        <v>40.73753577847301</v>
      </c>
      <c r="CU180" s="42">
        <v>84572</v>
      </c>
      <c r="CW180" s="14">
        <v>43221</v>
      </c>
      <c r="CX180" s="15">
        <v>490430</v>
      </c>
      <c r="CY180" s="15">
        <v>801400</v>
      </c>
      <c r="CZ180" s="89">
        <f t="shared" si="91"/>
        <v>188010</v>
      </c>
      <c r="DA180" s="91">
        <f t="shared" si="57"/>
        <v>106.19653432770346</v>
      </c>
      <c r="DB180" s="39">
        <v>43221</v>
      </c>
      <c r="DC180" s="40">
        <v>2324490</v>
      </c>
      <c r="DD180" s="40">
        <v>579880</v>
      </c>
      <c r="DE180" s="2"/>
      <c r="DF180" s="39">
        <v>43221</v>
      </c>
      <c r="DG180" s="40">
        <v>137.80000000000001</v>
      </c>
      <c r="DH180" s="40">
        <v>289</v>
      </c>
      <c r="DI180" s="40">
        <v>137.80000000000001</v>
      </c>
      <c r="DJ180" s="40">
        <v>4.8706240487062447</v>
      </c>
      <c r="DK180" s="2"/>
      <c r="DL180" s="99">
        <f t="shared" si="81"/>
        <v>1744610</v>
      </c>
      <c r="DM180" s="100">
        <f t="shared" si="82"/>
        <v>12660.449927431058</v>
      </c>
      <c r="DN180" s="101">
        <f t="shared" si="87"/>
        <v>21.631551793856406</v>
      </c>
      <c r="DO180" s="101">
        <f t="shared" si="87"/>
        <v>15.982481173532159</v>
      </c>
      <c r="DQ180" s="9">
        <v>43221</v>
      </c>
      <c r="DR180" s="42">
        <v>20.541758356809304</v>
      </c>
      <c r="DS180" s="42">
        <v>14.728291661760387</v>
      </c>
      <c r="DT180" s="42">
        <v>20.424422933730455</v>
      </c>
      <c r="DU180" s="42">
        <v>34.051214707813529</v>
      </c>
      <c r="DV180" s="42">
        <v>28866.177436999998</v>
      </c>
      <c r="DW180" s="42">
        <v>43916.547785000002</v>
      </c>
      <c r="DX180" s="42">
        <v>-15050.370348</v>
      </c>
      <c r="DY180" s="42">
        <v>5159.7689849999997</v>
      </c>
      <c r="DZ180" s="42">
        <v>23706.408452</v>
      </c>
      <c r="EA180" s="42">
        <v>11572.923930000001</v>
      </c>
      <c r="EB180" s="42">
        <v>32343.623855000002</v>
      </c>
      <c r="EC180" s="42">
        <v>16173</v>
      </c>
      <c r="ED180" s="42">
        <v>10208</v>
      </c>
      <c r="EE180" s="42">
        <v>5965</v>
      </c>
      <c r="EF180" s="42"/>
      <c r="EG180" s="42"/>
    </row>
    <row r="181" spans="1:137" x14ac:dyDescent="0.3">
      <c r="A181" s="9">
        <v>43252</v>
      </c>
      <c r="B181" s="82">
        <f t="shared" si="60"/>
        <v>6.4974619289340163</v>
      </c>
      <c r="C181" s="82">
        <f t="shared" si="61"/>
        <v>6.8994181213632562</v>
      </c>
      <c r="D181" s="82">
        <f t="shared" si="62"/>
        <v>8.4803256445047488</v>
      </c>
      <c r="E181" s="5">
        <f t="shared" si="90"/>
        <v>7.0410729253981605</v>
      </c>
      <c r="F181" s="5">
        <f t="shared" si="64"/>
        <v>26.419318421002274</v>
      </c>
      <c r="G181" s="5">
        <f t="shared" si="65"/>
        <v>22.31945849039257</v>
      </c>
      <c r="H181" s="5">
        <f t="shared" si="66"/>
        <v>26.321598464283895</v>
      </c>
      <c r="I181" s="4">
        <f t="shared" si="84"/>
        <v>12.138601759937155</v>
      </c>
      <c r="J181" s="4">
        <f t="shared" si="67"/>
        <v>3.0834853120713825</v>
      </c>
      <c r="K181" s="4">
        <f t="shared" si="68"/>
        <v>43.070453149364454</v>
      </c>
      <c r="L181" s="4">
        <f t="shared" si="69"/>
        <v>9.1888825865002808</v>
      </c>
      <c r="M181" s="4">
        <f t="shared" si="85"/>
        <v>25.709084713541429</v>
      </c>
      <c r="N181" s="4">
        <f t="shared" si="70"/>
        <v>17.947696368508375</v>
      </c>
      <c r="O181" s="4">
        <f t="shared" si="71"/>
        <v>20.905898010442098</v>
      </c>
      <c r="P181" s="4">
        <f t="shared" si="72"/>
        <v>26.023304451747837</v>
      </c>
      <c r="Q181" s="4">
        <f t="shared" si="73"/>
        <v>38.111841223011936</v>
      </c>
      <c r="T181" s="81">
        <f t="shared" si="74"/>
        <v>6.4974619289340163</v>
      </c>
      <c r="U181" s="81">
        <f t="shared" si="75"/>
        <v>6.8994181213632562</v>
      </c>
      <c r="V181" s="81">
        <f t="shared" si="76"/>
        <v>8.4803256445047488</v>
      </c>
      <c r="W181" s="81">
        <f t="shared" si="77"/>
        <v>6.9680294577288642</v>
      </c>
      <c r="Y181" s="108">
        <f t="shared" si="78"/>
        <v>16872</v>
      </c>
      <c r="Z181" s="108">
        <f t="shared" si="79"/>
        <v>10299</v>
      </c>
      <c r="AF181" s="9">
        <v>43252</v>
      </c>
      <c r="AG181" s="42">
        <v>127.7</v>
      </c>
      <c r="AH181" s="10"/>
      <c r="AI181" s="10"/>
      <c r="AJ181" s="10"/>
      <c r="AK181" s="10">
        <v>127.7</v>
      </c>
      <c r="AL181" s="10">
        <v>7.0410729253981605</v>
      </c>
      <c r="AO181" s="9">
        <v>43252</v>
      </c>
      <c r="AP181" s="10">
        <v>6.4974619289340163</v>
      </c>
      <c r="AQ181" s="10">
        <v>6.8994181213632562</v>
      </c>
      <c r="AR181" s="10">
        <v>8.4803256445047488</v>
      </c>
      <c r="AS181" s="10">
        <v>104.9</v>
      </c>
      <c r="AT181" s="10">
        <v>128.6</v>
      </c>
      <c r="AU181" s="10">
        <v>159.9</v>
      </c>
      <c r="AV181" s="42">
        <v>104.9</v>
      </c>
      <c r="AW181" s="42">
        <v>128.6</v>
      </c>
      <c r="AX181" s="42">
        <v>159.9</v>
      </c>
      <c r="AY181" s="10"/>
      <c r="AZ181" s="10"/>
      <c r="BA181" s="10"/>
      <c r="BB181" s="10"/>
      <c r="BC181" s="10"/>
      <c r="BD181" s="10"/>
      <c r="BE181" s="10"/>
      <c r="BF181" s="10"/>
      <c r="BG181" s="10"/>
      <c r="BJ181" s="9">
        <v>43252</v>
      </c>
      <c r="BK181" s="42">
        <v>100</v>
      </c>
      <c r="BL181" s="42">
        <v>14.3725</v>
      </c>
      <c r="BM181" s="42">
        <v>77.633200000000002</v>
      </c>
      <c r="BN181" s="42">
        <v>7.9943</v>
      </c>
      <c r="BO181" s="42">
        <v>34.0486</v>
      </c>
      <c r="BP181" s="42">
        <v>8.2230000000000008</v>
      </c>
      <c r="BQ181" s="42">
        <v>17.221499999999999</v>
      </c>
      <c r="BR181" s="42">
        <v>12.3384</v>
      </c>
      <c r="BS181" s="42">
        <v>12.8393</v>
      </c>
      <c r="BT181" s="42">
        <v>15.3292</v>
      </c>
      <c r="BV181" s="9">
        <v>43252</v>
      </c>
      <c r="BW181" s="42">
        <v>26.419318421002274</v>
      </c>
      <c r="BX181" s="42">
        <v>22.31945849039257</v>
      </c>
      <c r="BY181" s="42">
        <v>26.321598464283895</v>
      </c>
      <c r="BZ181" s="42">
        <v>330340</v>
      </c>
      <c r="CA181" s="42">
        <v>638625</v>
      </c>
      <c r="CB181" s="42">
        <v>1439806</v>
      </c>
      <c r="CD181" s="9">
        <v>43252</v>
      </c>
      <c r="CE181" s="42">
        <v>91931450</v>
      </c>
      <c r="CF181" s="42">
        <v>12.138601759937155</v>
      </c>
      <c r="CH181" s="9">
        <v>43252</v>
      </c>
      <c r="CI181" s="42">
        <v>138.5</v>
      </c>
      <c r="CJ181" s="42">
        <v>291</v>
      </c>
      <c r="CK181" s="42">
        <v>138.5</v>
      </c>
      <c r="CL181" s="42">
        <v>4.9242424242424239</v>
      </c>
      <c r="CM181" s="93">
        <f t="shared" si="80"/>
        <v>663764.98194945848</v>
      </c>
      <c r="CN181" s="4">
        <f t="shared" si="86"/>
        <v>6.8757792946693375</v>
      </c>
      <c r="CP181" s="9">
        <v>43252</v>
      </c>
      <c r="CQ181" s="42">
        <v>3.0834853120713825</v>
      </c>
      <c r="CR181" s="42">
        <v>683928</v>
      </c>
      <c r="CS181" s="9">
        <v>43252</v>
      </c>
      <c r="CT181" s="42">
        <v>43.070453149364454</v>
      </c>
      <c r="CU181" s="42">
        <v>90834</v>
      </c>
      <c r="CW181" s="14">
        <v>43252</v>
      </c>
      <c r="CX181" s="15">
        <v>662490</v>
      </c>
      <c r="CY181" s="15">
        <v>859150</v>
      </c>
      <c r="CZ181" s="89">
        <f t="shared" si="91"/>
        <v>57750</v>
      </c>
      <c r="DA181" s="91">
        <f t="shared" ref="DA181:DA199" si="92">(CZ181/CZ169-1)*100</f>
        <v>9.1888825865002808</v>
      </c>
      <c r="DB181" s="39">
        <v>43252</v>
      </c>
      <c r="DC181" s="40">
        <v>2114960</v>
      </c>
      <c r="DD181" s="40">
        <v>713090</v>
      </c>
      <c r="DE181" s="2"/>
      <c r="DF181" s="39">
        <v>43252</v>
      </c>
      <c r="DG181" s="40">
        <v>138.5</v>
      </c>
      <c r="DH181" s="40">
        <v>291</v>
      </c>
      <c r="DI181" s="40">
        <v>138.5</v>
      </c>
      <c r="DJ181" s="40">
        <v>4.9242424242424239</v>
      </c>
      <c r="DK181" s="2"/>
      <c r="DL181" s="99">
        <f t="shared" si="81"/>
        <v>1401870</v>
      </c>
      <c r="DM181" s="100">
        <f t="shared" si="82"/>
        <v>10121.805054151624</v>
      </c>
      <c r="DN181" s="101">
        <f t="shared" si="87"/>
        <v>25.709084713541429</v>
      </c>
      <c r="DO181" s="101">
        <f t="shared" si="87"/>
        <v>19.809380376804818</v>
      </c>
      <c r="DQ181" s="9">
        <v>43252</v>
      </c>
      <c r="DR181" s="42">
        <v>17.947696368508375</v>
      </c>
      <c r="DS181" s="42">
        <v>20.905898010442098</v>
      </c>
      <c r="DT181" s="42">
        <v>26.023304451747837</v>
      </c>
      <c r="DU181" s="42">
        <v>38.111841223011936</v>
      </c>
      <c r="DV181" s="42">
        <v>27142.892188999998</v>
      </c>
      <c r="DW181" s="42">
        <v>44801.710328000001</v>
      </c>
      <c r="DX181" s="42">
        <v>-17658.818138999999</v>
      </c>
      <c r="DY181" s="42">
        <v>3855.1613309999998</v>
      </c>
      <c r="DZ181" s="42">
        <v>23287.730857999999</v>
      </c>
      <c r="EA181" s="42">
        <v>12764.617727999999</v>
      </c>
      <c r="EB181" s="42">
        <v>32037.0926</v>
      </c>
      <c r="EC181" s="42">
        <v>16872</v>
      </c>
      <c r="ED181" s="42">
        <v>10299</v>
      </c>
      <c r="EE181" s="42">
        <v>6573</v>
      </c>
      <c r="EF181" s="42"/>
      <c r="EG181" s="42"/>
    </row>
    <row r="182" spans="1:137" x14ac:dyDescent="0.3">
      <c r="A182" s="9">
        <v>43282</v>
      </c>
      <c r="B182" s="82">
        <f t="shared" si="60"/>
        <v>3.354978354978349</v>
      </c>
      <c r="C182" s="82">
        <f t="shared" si="61"/>
        <v>6.9572506286672233</v>
      </c>
      <c r="D182" s="82">
        <f t="shared" si="62"/>
        <v>6.6491112574061848</v>
      </c>
      <c r="E182" s="5">
        <f t="shared" si="90"/>
        <v>6.5254237288135624</v>
      </c>
      <c r="F182" s="5">
        <f t="shared" si="64"/>
        <v>-2.5556464766842222</v>
      </c>
      <c r="G182" s="5">
        <f t="shared" si="65"/>
        <v>7.3154611228257354</v>
      </c>
      <c r="H182" s="5">
        <f t="shared" si="66"/>
        <v>12.385996285851848</v>
      </c>
      <c r="I182" s="4">
        <f t="shared" si="84"/>
        <v>11.793615858000976</v>
      </c>
      <c r="J182" s="4">
        <f t="shared" si="67"/>
        <v>3.4884750464834871</v>
      </c>
      <c r="K182" s="4">
        <f t="shared" si="68"/>
        <v>29.867199292542729</v>
      </c>
      <c r="L182" s="4">
        <f t="shared" si="69"/>
        <v>290.09314140558848</v>
      </c>
      <c r="M182" s="4">
        <f t="shared" si="85"/>
        <v>17.729104845491371</v>
      </c>
      <c r="N182" s="4">
        <f t="shared" si="70"/>
        <v>15.769779093327413</v>
      </c>
      <c r="O182" s="4">
        <f t="shared" si="71"/>
        <v>29.73087897217674</v>
      </c>
      <c r="P182" s="4">
        <f t="shared" si="72"/>
        <v>33.19927151312794</v>
      </c>
      <c r="Q182" s="4">
        <f t="shared" si="73"/>
        <v>47.941096263976</v>
      </c>
      <c r="T182" s="81">
        <f t="shared" si="74"/>
        <v>3.354978354978349</v>
      </c>
      <c r="U182" s="81">
        <f t="shared" si="75"/>
        <v>6.9572506286672233</v>
      </c>
      <c r="V182" s="81">
        <f t="shared" si="76"/>
        <v>6.6491112574061848</v>
      </c>
      <c r="W182" s="81">
        <f t="shared" si="77"/>
        <v>6.4148804603745688</v>
      </c>
      <c r="Y182" s="108">
        <f t="shared" si="78"/>
        <v>17553</v>
      </c>
      <c r="Z182" s="108">
        <f t="shared" si="79"/>
        <v>10850</v>
      </c>
      <c r="AF182" s="9">
        <v>43282</v>
      </c>
      <c r="AG182" s="42">
        <v>125.7</v>
      </c>
      <c r="AH182" s="10"/>
      <c r="AI182" s="10"/>
      <c r="AJ182" s="10"/>
      <c r="AK182" s="10">
        <v>125.7</v>
      </c>
      <c r="AL182" s="10">
        <v>6.5254237288135624</v>
      </c>
      <c r="AO182" s="9">
        <v>43282</v>
      </c>
      <c r="AP182" s="10">
        <v>3.354978354978349</v>
      </c>
      <c r="AQ182" s="10">
        <v>6.9572506286672233</v>
      </c>
      <c r="AR182" s="10">
        <v>6.6491112574061848</v>
      </c>
      <c r="AS182" s="10">
        <v>95.5</v>
      </c>
      <c r="AT182" s="10">
        <v>127.6</v>
      </c>
      <c r="AU182" s="10">
        <v>162</v>
      </c>
      <c r="AV182" s="42">
        <v>95.5</v>
      </c>
      <c r="AW182" s="42">
        <v>127.6</v>
      </c>
      <c r="AX182" s="42">
        <v>162</v>
      </c>
      <c r="AY182" s="10"/>
      <c r="AZ182" s="10"/>
      <c r="BA182" s="10"/>
      <c r="BB182" s="10"/>
      <c r="BC182" s="10"/>
      <c r="BD182" s="10"/>
      <c r="BE182" s="10"/>
      <c r="BF182" s="10"/>
      <c r="BG182" s="10"/>
      <c r="BJ182" s="9">
        <v>43282</v>
      </c>
      <c r="BK182" s="42">
        <v>100</v>
      </c>
      <c r="BL182" s="42">
        <v>14.3725</v>
      </c>
      <c r="BM182" s="42">
        <v>77.633200000000002</v>
      </c>
      <c r="BN182" s="42">
        <v>7.9943</v>
      </c>
      <c r="BO182" s="42">
        <v>34.0486</v>
      </c>
      <c r="BP182" s="42">
        <v>8.2230000000000008</v>
      </c>
      <c r="BQ182" s="42">
        <v>17.221499999999999</v>
      </c>
      <c r="BR182" s="42">
        <v>12.3384</v>
      </c>
      <c r="BS182" s="42">
        <v>12.8393</v>
      </c>
      <c r="BT182" s="42">
        <v>15.3292</v>
      </c>
      <c r="BV182" s="9">
        <v>43282</v>
      </c>
      <c r="BW182" s="42">
        <v>-2.5556464766842222</v>
      </c>
      <c r="BX182" s="42">
        <v>7.3154611228257354</v>
      </c>
      <c r="BY182" s="42">
        <v>12.385996285851848</v>
      </c>
      <c r="BZ182" s="42">
        <v>354867</v>
      </c>
      <c r="CA182" s="42">
        <v>639730</v>
      </c>
      <c r="CB182" s="42">
        <v>1388883</v>
      </c>
      <c r="CD182" s="9">
        <v>43282</v>
      </c>
      <c r="CE182" s="42">
        <v>91910730</v>
      </c>
      <c r="CF182" s="42">
        <v>11.793615858000976</v>
      </c>
      <c r="CH182" s="9">
        <v>43282</v>
      </c>
      <c r="CI182" s="42">
        <v>139.80000000000001</v>
      </c>
      <c r="CJ182" s="42">
        <v>301</v>
      </c>
      <c r="CK182" s="42">
        <v>139.80000000000001</v>
      </c>
      <c r="CL182" s="42">
        <v>4.1728763040238617</v>
      </c>
      <c r="CM182" s="93">
        <f t="shared" si="80"/>
        <v>657444.42060085828</v>
      </c>
      <c r="CN182" s="4">
        <f t="shared" si="86"/>
        <v>7.3154738779951822</v>
      </c>
      <c r="CP182" s="9">
        <v>43282</v>
      </c>
      <c r="CQ182" s="42">
        <v>3.4884750464834871</v>
      </c>
      <c r="CR182" s="42">
        <v>806495</v>
      </c>
      <c r="CS182" s="9">
        <v>43282</v>
      </c>
      <c r="CT182" s="42">
        <v>29.867199292542729</v>
      </c>
      <c r="CU182" s="42">
        <v>85176</v>
      </c>
      <c r="CW182" s="14">
        <v>43282</v>
      </c>
      <c r="CX182" s="15">
        <v>130720</v>
      </c>
      <c r="CY182" s="15">
        <v>951290</v>
      </c>
      <c r="CZ182" s="89">
        <f t="shared" si="91"/>
        <v>92140</v>
      </c>
      <c r="DA182" s="91">
        <f t="shared" si="92"/>
        <v>290.09314140558848</v>
      </c>
      <c r="DB182" s="39">
        <v>43282</v>
      </c>
      <c r="DC182" s="40">
        <v>1577280</v>
      </c>
      <c r="DD182" s="40">
        <v>359290</v>
      </c>
      <c r="DE182" s="2"/>
      <c r="DF182" s="39">
        <v>43282</v>
      </c>
      <c r="DG182" s="40">
        <v>139.80000000000001</v>
      </c>
      <c r="DH182" s="40">
        <v>301</v>
      </c>
      <c r="DI182" s="40">
        <v>139.80000000000001</v>
      </c>
      <c r="DJ182" s="40">
        <v>4.1728763040238617</v>
      </c>
      <c r="DK182" s="2"/>
      <c r="DL182" s="99">
        <f t="shared" si="81"/>
        <v>1217990</v>
      </c>
      <c r="DM182" s="100">
        <f t="shared" si="82"/>
        <v>8712.3748211731036</v>
      </c>
      <c r="DN182" s="101">
        <f t="shared" si="87"/>
        <v>17.729104845491371</v>
      </c>
      <c r="DO182" s="101">
        <f t="shared" si="87"/>
        <v>13.013203649963788</v>
      </c>
      <c r="DQ182" s="9">
        <v>43282</v>
      </c>
      <c r="DR182" s="42">
        <v>15.769779093327413</v>
      </c>
      <c r="DS182" s="42">
        <v>29.73087897217674</v>
      </c>
      <c r="DT182" s="42">
        <v>33.19927151312794</v>
      </c>
      <c r="DU182" s="42">
        <v>47.941096263976</v>
      </c>
      <c r="DV182" s="42">
        <v>25808.132453999999</v>
      </c>
      <c r="DW182" s="42">
        <v>44387.474485999999</v>
      </c>
      <c r="DX182" s="42">
        <v>-18579.342032</v>
      </c>
      <c r="DY182" s="42">
        <v>3833.5813419999999</v>
      </c>
      <c r="DZ182" s="42">
        <v>21974.551112000001</v>
      </c>
      <c r="EA182" s="42">
        <v>12331.256197999999</v>
      </c>
      <c r="EB182" s="42">
        <v>32056.218288</v>
      </c>
      <c r="EC182" s="42">
        <v>17553</v>
      </c>
      <c r="ED182" s="42">
        <v>10850</v>
      </c>
      <c r="EE182" s="42">
        <v>6703</v>
      </c>
      <c r="EF182" s="42"/>
      <c r="EG182" s="42"/>
    </row>
    <row r="183" spans="1:137" x14ac:dyDescent="0.3">
      <c r="A183" s="9">
        <v>43313</v>
      </c>
      <c r="B183" s="82">
        <f t="shared" si="60"/>
        <v>-0.64794816414686218</v>
      </c>
      <c r="C183" s="82">
        <f t="shared" si="61"/>
        <v>5.237711522965351</v>
      </c>
      <c r="D183" s="82">
        <f t="shared" si="62"/>
        <v>7.5933075933075811</v>
      </c>
      <c r="E183" s="5">
        <f t="shared" si="90"/>
        <v>4.8321048321048368</v>
      </c>
      <c r="F183" s="5">
        <f t="shared" si="64"/>
        <v>-0.90807615424480759</v>
      </c>
      <c r="G183" s="5">
        <f t="shared" si="65"/>
        <v>0.8194621191638628</v>
      </c>
      <c r="H183" s="5">
        <f t="shared" si="66"/>
        <v>8.470698774951714</v>
      </c>
      <c r="I183" s="4">
        <f t="shared" si="84"/>
        <v>13.553919766589479</v>
      </c>
      <c r="J183" s="4">
        <f t="shared" si="67"/>
        <v>9.2993051316245072</v>
      </c>
      <c r="K183" s="4">
        <f t="shared" si="68"/>
        <v>29.321879904187657</v>
      </c>
      <c r="L183" s="4">
        <f t="shared" si="69"/>
        <v>120.774231678487</v>
      </c>
      <c r="M183" s="4">
        <f t="shared" si="85"/>
        <v>32.658010352777424</v>
      </c>
      <c r="N183" s="4">
        <f t="shared" si="70"/>
        <v>19.087841362856452</v>
      </c>
      <c r="O183" s="4">
        <f t="shared" si="71"/>
        <v>26.762906286005983</v>
      </c>
      <c r="P183" s="4">
        <f t="shared" si="72"/>
        <v>20.618932924604046</v>
      </c>
      <c r="Q183" s="4">
        <f t="shared" si="73"/>
        <v>19.58881958881959</v>
      </c>
      <c r="T183" s="81">
        <f t="shared" si="74"/>
        <v>-0.64794816414686218</v>
      </c>
      <c r="U183" s="81">
        <f t="shared" si="75"/>
        <v>5.237711522965351</v>
      </c>
      <c r="V183" s="81">
        <f t="shared" si="76"/>
        <v>7.5933075933075811</v>
      </c>
      <c r="W183" s="81">
        <f t="shared" si="77"/>
        <v>4.5801085010865172</v>
      </c>
      <c r="Y183" s="108">
        <f t="shared" si="78"/>
        <v>16526</v>
      </c>
      <c r="Z183" s="108">
        <f t="shared" si="79"/>
        <v>10354</v>
      </c>
      <c r="AF183" s="9">
        <v>43313</v>
      </c>
      <c r="AG183" s="42">
        <v>128</v>
      </c>
      <c r="AH183" s="10"/>
      <c r="AI183" s="10"/>
      <c r="AJ183" s="10"/>
      <c r="AK183" s="10">
        <v>128</v>
      </c>
      <c r="AL183" s="10">
        <v>4.8321048321048368</v>
      </c>
      <c r="AO183" s="9">
        <v>43313</v>
      </c>
      <c r="AP183" s="10">
        <v>-0.64794816414686218</v>
      </c>
      <c r="AQ183" s="10">
        <v>5.237711522965351</v>
      </c>
      <c r="AR183" s="10">
        <v>7.5933075933075811</v>
      </c>
      <c r="AS183" s="10">
        <v>92</v>
      </c>
      <c r="AT183" s="10">
        <v>130.6</v>
      </c>
      <c r="AU183" s="10">
        <v>167.2</v>
      </c>
      <c r="AV183" s="42">
        <v>92</v>
      </c>
      <c r="AW183" s="42">
        <v>130.6</v>
      </c>
      <c r="AX183" s="42">
        <v>167.2</v>
      </c>
      <c r="AY183" s="10"/>
      <c r="AZ183" s="10"/>
      <c r="BA183" s="10"/>
      <c r="BB183" s="10"/>
      <c r="BC183" s="10"/>
      <c r="BD183" s="10"/>
      <c r="BE183" s="10"/>
      <c r="BF183" s="10"/>
      <c r="BG183" s="10"/>
      <c r="BJ183" s="9">
        <v>43313</v>
      </c>
      <c r="BK183" s="42">
        <v>100</v>
      </c>
      <c r="BL183" s="42">
        <v>14.3725</v>
      </c>
      <c r="BM183" s="42">
        <v>77.633200000000002</v>
      </c>
      <c r="BN183" s="42">
        <v>7.9943</v>
      </c>
      <c r="BO183" s="42">
        <v>34.0486</v>
      </c>
      <c r="BP183" s="42">
        <v>8.2230000000000008</v>
      </c>
      <c r="BQ183" s="42">
        <v>17.221499999999999</v>
      </c>
      <c r="BR183" s="42">
        <v>12.3384</v>
      </c>
      <c r="BS183" s="42">
        <v>12.8393</v>
      </c>
      <c r="BT183" s="42">
        <v>15.3292</v>
      </c>
      <c r="BV183" s="9">
        <v>43313</v>
      </c>
      <c r="BW183" s="42">
        <v>-0.90807615424480759</v>
      </c>
      <c r="BX183" s="42">
        <v>0.8194621191638628</v>
      </c>
      <c r="BY183" s="42">
        <v>8.470698774951714</v>
      </c>
      <c r="BZ183" s="42">
        <v>347993</v>
      </c>
      <c r="CA183" s="42">
        <v>712228</v>
      </c>
      <c r="CB183" s="42">
        <v>1452299</v>
      </c>
      <c r="CD183" s="9">
        <v>43313</v>
      </c>
      <c r="CE183" s="42">
        <v>93594570</v>
      </c>
      <c r="CF183" s="42">
        <v>13.553919766589479</v>
      </c>
      <c r="CH183" s="9">
        <v>43313</v>
      </c>
      <c r="CI183" s="42">
        <v>140.4</v>
      </c>
      <c r="CJ183" s="42">
        <v>301</v>
      </c>
      <c r="CK183" s="42">
        <v>140.4</v>
      </c>
      <c r="CL183" s="42">
        <v>3.6927621861152145</v>
      </c>
      <c r="CM183" s="93">
        <f t="shared" si="80"/>
        <v>666627.99145299138</v>
      </c>
      <c r="CN183" s="4">
        <f t="shared" si="86"/>
        <v>9.5099767549587924</v>
      </c>
      <c r="CP183" s="9">
        <v>43313</v>
      </c>
      <c r="CQ183" s="42">
        <v>9.2993051316245072</v>
      </c>
      <c r="CR183" s="42">
        <v>786003</v>
      </c>
      <c r="CS183" s="9">
        <v>43313</v>
      </c>
      <c r="CT183" s="42">
        <v>29.321879904187657</v>
      </c>
      <c r="CU183" s="42">
        <v>93942</v>
      </c>
      <c r="CW183" s="14">
        <v>43313</v>
      </c>
      <c r="CX183" s="15">
        <v>321260</v>
      </c>
      <c r="CY183" s="15">
        <v>1026000</v>
      </c>
      <c r="CZ183" s="89">
        <f t="shared" si="91"/>
        <v>74710</v>
      </c>
      <c r="DA183" s="91">
        <f t="shared" si="92"/>
        <v>120.774231678487</v>
      </c>
      <c r="DB183" s="39">
        <v>43313</v>
      </c>
      <c r="DC183" s="40">
        <v>1602540</v>
      </c>
      <c r="DD183" s="40">
        <v>382670</v>
      </c>
      <c r="DE183" s="2"/>
      <c r="DF183" s="39">
        <v>43313</v>
      </c>
      <c r="DG183" s="40">
        <v>140.4</v>
      </c>
      <c r="DH183" s="40">
        <v>301</v>
      </c>
      <c r="DI183" s="40">
        <v>140.4</v>
      </c>
      <c r="DJ183" s="40">
        <v>3.6927621861152145</v>
      </c>
      <c r="DK183" s="2"/>
      <c r="DL183" s="99">
        <f t="shared" si="81"/>
        <v>1219870</v>
      </c>
      <c r="DM183" s="100">
        <f t="shared" si="82"/>
        <v>8688.5327635327631</v>
      </c>
      <c r="DN183" s="101">
        <f t="shared" si="87"/>
        <v>32.658010352777424</v>
      </c>
      <c r="DO183" s="101">
        <f t="shared" si="87"/>
        <v>27.933722234801017</v>
      </c>
      <c r="DQ183" s="9">
        <v>43313</v>
      </c>
      <c r="DR183" s="42">
        <v>19.087841362856452</v>
      </c>
      <c r="DS183" s="42">
        <v>26.762906286005983</v>
      </c>
      <c r="DT183" s="42">
        <v>20.618932924604046</v>
      </c>
      <c r="DU183" s="42">
        <v>19.58881958881959</v>
      </c>
      <c r="DV183" s="42">
        <v>27813.095735999999</v>
      </c>
      <c r="DW183" s="42">
        <v>45724.161597999999</v>
      </c>
      <c r="DX183" s="42">
        <v>-17911.065861999999</v>
      </c>
      <c r="DY183" s="42">
        <v>3713.9196430000002</v>
      </c>
      <c r="DZ183" s="42">
        <v>24099.176092999998</v>
      </c>
      <c r="EA183" s="42">
        <v>11939.061355</v>
      </c>
      <c r="EB183" s="42">
        <v>33785.100243000001</v>
      </c>
      <c r="EC183" s="42">
        <v>16526</v>
      </c>
      <c r="ED183" s="42">
        <v>10354</v>
      </c>
      <c r="EE183" s="42">
        <v>6172</v>
      </c>
      <c r="EF183" s="42"/>
      <c r="EG183" s="42"/>
    </row>
    <row r="184" spans="1:137" x14ac:dyDescent="0.3">
      <c r="A184" s="9">
        <v>43344</v>
      </c>
      <c r="B184" s="82">
        <f t="shared" si="60"/>
        <v>0.10593220338982448</v>
      </c>
      <c r="C184" s="82">
        <f t="shared" si="61"/>
        <v>4.7770700636942678</v>
      </c>
      <c r="D184" s="82">
        <f t="shared" si="62"/>
        <v>8.2392026578073132</v>
      </c>
      <c r="E184" s="5">
        <f t="shared" si="90"/>
        <v>4.6303818034118747</v>
      </c>
      <c r="F184" s="5">
        <f t="shared" si="64"/>
        <v>-4.781827264533085</v>
      </c>
      <c r="G184" s="5">
        <f t="shared" si="65"/>
        <v>-2.0597502625743962</v>
      </c>
      <c r="H184" s="5">
        <f t="shared" si="66"/>
        <v>8.6074927427403907</v>
      </c>
      <c r="I184" s="4">
        <f t="shared" si="84"/>
        <v>11.916642499203585</v>
      </c>
      <c r="J184" s="4">
        <f t="shared" si="67"/>
        <v>-1.6528604207988178E-2</v>
      </c>
      <c r="K184" s="4">
        <f t="shared" si="68"/>
        <v>23.016066636461854</v>
      </c>
      <c r="L184" s="4">
        <f t="shared" si="69"/>
        <v>11.546491087200895</v>
      </c>
      <c r="M184" s="4">
        <f t="shared" si="85"/>
        <v>25.634490974620363</v>
      </c>
      <c r="N184" s="4">
        <f t="shared" si="70"/>
        <v>-2.5413225180379619</v>
      </c>
      <c r="O184" s="4">
        <f t="shared" si="71"/>
        <v>12.795667613011855</v>
      </c>
      <c r="P184" s="4">
        <f t="shared" si="72"/>
        <v>19.290707835712205</v>
      </c>
      <c r="Q184" s="4">
        <f t="shared" si="73"/>
        <v>17.704142011834321</v>
      </c>
      <c r="T184" s="81">
        <f t="shared" si="74"/>
        <v>0.10593220338982448</v>
      </c>
      <c r="U184" s="81">
        <f t="shared" si="75"/>
        <v>4.7770700636942678</v>
      </c>
      <c r="V184" s="81">
        <f t="shared" si="76"/>
        <v>8.2392026578073132</v>
      </c>
      <c r="W184" s="81">
        <f t="shared" si="77"/>
        <v>4.3824840406931909</v>
      </c>
      <c r="Y184" s="108">
        <f t="shared" si="78"/>
        <v>16381</v>
      </c>
      <c r="Z184" s="108">
        <f t="shared" si="79"/>
        <v>9946</v>
      </c>
      <c r="AF184" s="9">
        <v>43344</v>
      </c>
      <c r="AG184" s="42">
        <v>128.80000000000001</v>
      </c>
      <c r="AH184" s="10"/>
      <c r="AI184" s="10"/>
      <c r="AJ184" s="10"/>
      <c r="AK184" s="10">
        <v>128.80000000000001</v>
      </c>
      <c r="AL184" s="10">
        <v>4.6303818034118747</v>
      </c>
      <c r="AO184" s="9">
        <v>43344</v>
      </c>
      <c r="AP184" s="10">
        <v>0.10593220338982448</v>
      </c>
      <c r="AQ184" s="10">
        <v>4.7770700636942678</v>
      </c>
      <c r="AR184" s="10">
        <v>8.2392026578073132</v>
      </c>
      <c r="AS184" s="10">
        <v>94.5</v>
      </c>
      <c r="AT184" s="10">
        <v>131.6</v>
      </c>
      <c r="AU184" s="10">
        <v>162.9</v>
      </c>
      <c r="AV184" s="42">
        <v>94.5</v>
      </c>
      <c r="AW184" s="42">
        <v>131.6</v>
      </c>
      <c r="AX184" s="42">
        <v>162.9</v>
      </c>
      <c r="AY184" s="10"/>
      <c r="AZ184" s="10"/>
      <c r="BA184" s="10"/>
      <c r="BB184" s="10"/>
      <c r="BC184" s="10"/>
      <c r="BD184" s="10"/>
      <c r="BE184" s="10"/>
      <c r="BF184" s="10"/>
      <c r="BG184" s="10"/>
      <c r="BJ184" s="9">
        <v>43344</v>
      </c>
      <c r="BK184" s="42">
        <v>100</v>
      </c>
      <c r="BL184" s="42">
        <v>14.3725</v>
      </c>
      <c r="BM184" s="42">
        <v>77.633200000000002</v>
      </c>
      <c r="BN184" s="42">
        <v>7.9943</v>
      </c>
      <c r="BO184" s="42">
        <v>34.0486</v>
      </c>
      <c r="BP184" s="42">
        <v>8.2230000000000008</v>
      </c>
      <c r="BQ184" s="42">
        <v>17.221499999999999</v>
      </c>
      <c r="BR184" s="42">
        <v>12.3384</v>
      </c>
      <c r="BS184" s="42">
        <v>12.8393</v>
      </c>
      <c r="BT184" s="42">
        <v>15.3292</v>
      </c>
      <c r="BV184" s="9">
        <v>43344</v>
      </c>
      <c r="BW184" s="42">
        <v>-4.781827264533085</v>
      </c>
      <c r="BX184" s="42">
        <v>-2.0597502625743962</v>
      </c>
      <c r="BY184" s="42">
        <v>8.6074927427403907</v>
      </c>
      <c r="BZ184" s="42">
        <v>350719</v>
      </c>
      <c r="CA184" s="42">
        <v>704970</v>
      </c>
      <c r="CB184" s="42">
        <v>1617007</v>
      </c>
      <c r="CD184" s="9">
        <v>43344</v>
      </c>
      <c r="CE184" s="42">
        <v>95627690</v>
      </c>
      <c r="CF184" s="42">
        <v>11.916642499203585</v>
      </c>
      <c r="CH184" s="9">
        <v>43344</v>
      </c>
      <c r="CI184" s="42">
        <v>140.19999999999999</v>
      </c>
      <c r="CJ184" s="42">
        <v>301</v>
      </c>
      <c r="CK184" s="42">
        <v>140.19999999999999</v>
      </c>
      <c r="CL184" s="42">
        <v>3.6982248520710059</v>
      </c>
      <c r="CM184" s="93">
        <f t="shared" si="80"/>
        <v>682080.52781740378</v>
      </c>
      <c r="CN184" s="4">
        <f t="shared" si="86"/>
        <v>7.9253214400308636</v>
      </c>
      <c r="CP184" s="9">
        <v>43344</v>
      </c>
      <c r="CQ184" s="42">
        <v>-1.6528604207988178E-2</v>
      </c>
      <c r="CR184" s="42">
        <v>719845</v>
      </c>
      <c r="CS184" s="9">
        <v>43344</v>
      </c>
      <c r="CT184" s="42">
        <v>23.016066636461854</v>
      </c>
      <c r="CU184" s="42">
        <v>105891</v>
      </c>
      <c r="CW184" s="14">
        <v>43344</v>
      </c>
      <c r="CX184" s="15">
        <v>406940</v>
      </c>
      <c r="CY184" s="15">
        <v>1095460</v>
      </c>
      <c r="CZ184" s="89">
        <f t="shared" si="91"/>
        <v>69460</v>
      </c>
      <c r="DA184" s="91">
        <f t="shared" si="92"/>
        <v>11.546491087200895</v>
      </c>
      <c r="DB184" s="39">
        <v>43344</v>
      </c>
      <c r="DC184" s="40">
        <v>2029450</v>
      </c>
      <c r="DD184" s="40">
        <v>363210</v>
      </c>
      <c r="DE184" s="2"/>
      <c r="DF184" s="39">
        <v>43344</v>
      </c>
      <c r="DG184" s="40">
        <v>140.19999999999999</v>
      </c>
      <c r="DH184" s="40">
        <v>301</v>
      </c>
      <c r="DI184" s="40">
        <v>140.19999999999999</v>
      </c>
      <c r="DJ184" s="40">
        <v>3.6982248520710059</v>
      </c>
      <c r="DK184" s="2"/>
      <c r="DL184" s="99">
        <f t="shared" si="81"/>
        <v>1666240</v>
      </c>
      <c r="DM184" s="100">
        <f t="shared" si="82"/>
        <v>11884.736091298146</v>
      </c>
      <c r="DN184" s="101">
        <f t="shared" si="87"/>
        <v>25.634490974620363</v>
      </c>
      <c r="DO184" s="101">
        <f t="shared" si="87"/>
        <v>21.153945647422766</v>
      </c>
      <c r="DQ184" s="9">
        <v>43344</v>
      </c>
      <c r="DR184" s="42">
        <v>-2.5413225180379619</v>
      </c>
      <c r="DS184" s="42">
        <v>12.795667613011855</v>
      </c>
      <c r="DT184" s="42">
        <v>19.290707835712205</v>
      </c>
      <c r="DU184" s="42">
        <v>17.704142011834321</v>
      </c>
      <c r="DV184" s="42">
        <v>27841.114669999999</v>
      </c>
      <c r="DW184" s="42">
        <v>42820.246460000002</v>
      </c>
      <c r="DX184" s="42">
        <v>-14979.131789999999</v>
      </c>
      <c r="DY184" s="42">
        <v>4225.9147899999998</v>
      </c>
      <c r="DZ184" s="42">
        <v>23615.19988</v>
      </c>
      <c r="EA184" s="42">
        <v>10992.009375</v>
      </c>
      <c r="EB184" s="42">
        <v>31828.237085000001</v>
      </c>
      <c r="EC184" s="42">
        <v>16381</v>
      </c>
      <c r="ED184" s="42">
        <v>9946</v>
      </c>
      <c r="EE184" s="42">
        <v>6435</v>
      </c>
      <c r="EF184" s="42"/>
      <c r="EG184" s="42"/>
    </row>
    <row r="185" spans="1:137" x14ac:dyDescent="0.3">
      <c r="A185" s="9">
        <v>43374</v>
      </c>
      <c r="B185" s="82">
        <f t="shared" si="60"/>
        <v>7.3412698412698472</v>
      </c>
      <c r="C185" s="82">
        <f t="shared" si="61"/>
        <v>8.2457558609539223</v>
      </c>
      <c r="D185" s="82">
        <f t="shared" si="62"/>
        <v>10.814419225634172</v>
      </c>
      <c r="E185" s="5">
        <f t="shared" si="90"/>
        <v>8.4081632653061309</v>
      </c>
      <c r="F185" s="5">
        <f t="shared" si="64"/>
        <v>0.42405954776950056</v>
      </c>
      <c r="G185" s="5">
        <f t="shared" si="65"/>
        <v>12.905000560207228</v>
      </c>
      <c r="H185" s="5">
        <f t="shared" si="66"/>
        <v>20.794761136626999</v>
      </c>
      <c r="I185" s="4">
        <f t="shared" si="84"/>
        <v>13.814920636574179</v>
      </c>
      <c r="J185" s="4">
        <f t="shared" si="67"/>
        <v>2.6820811648765366</v>
      </c>
      <c r="K185" s="4">
        <f t="shared" si="68"/>
        <v>22.776342975206614</v>
      </c>
      <c r="L185" s="4">
        <f t="shared" si="69"/>
        <v>1645.3408029878617</v>
      </c>
      <c r="M185" s="4">
        <f t="shared" si="85"/>
        <v>6.6746038435603561</v>
      </c>
      <c r="N185" s="4">
        <f t="shared" si="70"/>
        <v>16.381467665131364</v>
      </c>
      <c r="O185" s="4">
        <f t="shared" si="71"/>
        <v>19.136884888907051</v>
      </c>
      <c r="P185" s="4">
        <f t="shared" si="72"/>
        <v>18.817128321085359</v>
      </c>
      <c r="Q185" s="4">
        <f t="shared" si="73"/>
        <v>16.080459770114945</v>
      </c>
      <c r="T185" s="81">
        <f t="shared" si="74"/>
        <v>7.3412698412698472</v>
      </c>
      <c r="U185" s="81">
        <f t="shared" si="75"/>
        <v>8.2457558609539223</v>
      </c>
      <c r="V185" s="81">
        <f t="shared" si="76"/>
        <v>10.814419225634172</v>
      </c>
      <c r="W185" s="81">
        <f t="shared" si="77"/>
        <v>8.3211052631374613</v>
      </c>
      <c r="Y185" s="108">
        <f t="shared" si="78"/>
        <v>16815</v>
      </c>
      <c r="Z185" s="108">
        <f t="shared" si="79"/>
        <v>10099</v>
      </c>
      <c r="AF185" s="9">
        <v>43374</v>
      </c>
      <c r="AG185" s="42">
        <v>132.80000000000001</v>
      </c>
      <c r="AH185" s="10"/>
      <c r="AI185" s="10"/>
      <c r="AJ185" s="10"/>
      <c r="AK185" s="10">
        <v>132.80000000000001</v>
      </c>
      <c r="AL185" s="10">
        <v>8.4081632653061309</v>
      </c>
      <c r="AO185" s="9">
        <v>43374</v>
      </c>
      <c r="AP185" s="10">
        <v>7.3412698412698472</v>
      </c>
      <c r="AQ185" s="10">
        <v>8.2457558609539223</v>
      </c>
      <c r="AR185" s="10">
        <v>10.814419225634172</v>
      </c>
      <c r="AS185" s="10">
        <v>108.2</v>
      </c>
      <c r="AT185" s="10">
        <v>133.9</v>
      </c>
      <c r="AU185" s="10">
        <v>166</v>
      </c>
      <c r="AV185" s="42">
        <v>108.2</v>
      </c>
      <c r="AW185" s="42">
        <v>133.9</v>
      </c>
      <c r="AX185" s="42">
        <v>166</v>
      </c>
      <c r="AY185" s="10"/>
      <c r="AZ185" s="10"/>
      <c r="BA185" s="10"/>
      <c r="BB185" s="10"/>
      <c r="BC185" s="10"/>
      <c r="BD185" s="10"/>
      <c r="BE185" s="10"/>
      <c r="BF185" s="10"/>
      <c r="BG185" s="10"/>
      <c r="BJ185" s="9">
        <v>43374</v>
      </c>
      <c r="BK185" s="42">
        <v>100</v>
      </c>
      <c r="BL185" s="42">
        <v>14.3725</v>
      </c>
      <c r="BM185" s="42">
        <v>77.633200000000002</v>
      </c>
      <c r="BN185" s="42">
        <v>7.9943</v>
      </c>
      <c r="BO185" s="42">
        <v>34.0486</v>
      </c>
      <c r="BP185" s="42">
        <v>8.2230000000000008</v>
      </c>
      <c r="BQ185" s="42">
        <v>17.221499999999999</v>
      </c>
      <c r="BR185" s="42">
        <v>12.3384</v>
      </c>
      <c r="BS185" s="42">
        <v>12.8393</v>
      </c>
      <c r="BT185" s="42">
        <v>15.3292</v>
      </c>
      <c r="BV185" s="9">
        <v>43374</v>
      </c>
      <c r="BW185" s="42">
        <v>0.42405954776950056</v>
      </c>
      <c r="BX185" s="42">
        <v>12.905000560207228</v>
      </c>
      <c r="BY185" s="42">
        <v>20.794761136626999</v>
      </c>
      <c r="BZ185" s="42">
        <v>335805</v>
      </c>
      <c r="CA185" s="42">
        <v>675164</v>
      </c>
      <c r="CB185" s="42">
        <v>1568828</v>
      </c>
      <c r="CD185" s="9">
        <v>43374</v>
      </c>
      <c r="CE185" s="42">
        <v>96144790</v>
      </c>
      <c r="CF185" s="42">
        <v>13.814920636574179</v>
      </c>
      <c r="CH185" s="9">
        <v>43374</v>
      </c>
      <c r="CI185" s="42">
        <v>140.69999999999999</v>
      </c>
      <c r="CJ185" s="42">
        <v>302</v>
      </c>
      <c r="CK185" s="42">
        <v>140.69999999999999</v>
      </c>
      <c r="CL185" s="42">
        <v>3.3798677443056535</v>
      </c>
      <c r="CM185" s="93">
        <f t="shared" si="80"/>
        <v>683331.84079602</v>
      </c>
      <c r="CN185" s="4">
        <f t="shared" si="86"/>
        <v>10.093892669777871</v>
      </c>
      <c r="CP185" s="9">
        <v>43374</v>
      </c>
      <c r="CQ185" s="42">
        <v>2.6820811648765366</v>
      </c>
      <c r="CR185" s="42">
        <v>890229</v>
      </c>
      <c r="CS185" s="9">
        <v>43374</v>
      </c>
      <c r="CT185" s="42">
        <v>22.776342975206614</v>
      </c>
      <c r="CU185" s="42">
        <v>95078</v>
      </c>
      <c r="CW185" s="14">
        <v>43374</v>
      </c>
      <c r="CX185" s="15">
        <v>276520</v>
      </c>
      <c r="CY185" s="15">
        <v>2030090</v>
      </c>
      <c r="CZ185" s="89">
        <f t="shared" si="91"/>
        <v>934630</v>
      </c>
      <c r="DA185" s="91">
        <f t="shared" si="92"/>
        <v>1645.3408029878617</v>
      </c>
      <c r="DB185" s="39">
        <v>43374</v>
      </c>
      <c r="DC185" s="40">
        <v>1379080</v>
      </c>
      <c r="DD185" s="40">
        <v>366610</v>
      </c>
      <c r="DE185" s="2"/>
      <c r="DF185" s="39">
        <v>43374</v>
      </c>
      <c r="DG185" s="40">
        <v>140.69999999999999</v>
      </c>
      <c r="DH185" s="40">
        <v>302</v>
      </c>
      <c r="DI185" s="40">
        <v>140.69999999999999</v>
      </c>
      <c r="DJ185" s="40">
        <v>3.3798677443056535</v>
      </c>
      <c r="DK185" s="2"/>
      <c r="DL185" s="99">
        <f t="shared" si="81"/>
        <v>1012470</v>
      </c>
      <c r="DM185" s="100">
        <f t="shared" si="82"/>
        <v>7195.9488272921117</v>
      </c>
      <c r="DN185" s="101">
        <f t="shared" si="87"/>
        <v>6.6746038435603561</v>
      </c>
      <c r="DO185" s="101">
        <f t="shared" si="87"/>
        <v>3.1870190697126155</v>
      </c>
      <c r="DQ185" s="9">
        <v>43374</v>
      </c>
      <c r="DR185" s="42">
        <v>16.381467665131364</v>
      </c>
      <c r="DS185" s="42">
        <v>19.136884888907051</v>
      </c>
      <c r="DT185" s="42">
        <v>18.817128321085359</v>
      </c>
      <c r="DU185" s="42">
        <v>16.080459770114945</v>
      </c>
      <c r="DV185" s="42">
        <v>26638.206201000001</v>
      </c>
      <c r="DW185" s="42">
        <v>44678.039133999999</v>
      </c>
      <c r="DX185" s="42">
        <v>-18039.832933000002</v>
      </c>
      <c r="DY185" s="42">
        <v>4240.2927730000001</v>
      </c>
      <c r="DZ185" s="42">
        <v>22397.913428</v>
      </c>
      <c r="EA185" s="42">
        <v>14105.881427</v>
      </c>
      <c r="EB185" s="42">
        <v>30572.157706999998</v>
      </c>
      <c r="EC185" s="42">
        <v>16815</v>
      </c>
      <c r="ED185" s="42">
        <v>10099</v>
      </c>
      <c r="EE185" s="42">
        <v>6716</v>
      </c>
      <c r="EF185" s="42"/>
      <c r="EG185" s="42"/>
    </row>
    <row r="186" spans="1:137" x14ac:dyDescent="0.3">
      <c r="A186" s="9">
        <v>43405</v>
      </c>
      <c r="B186" s="82">
        <f t="shared" si="60"/>
        <v>2.6926648096564452</v>
      </c>
      <c r="C186" s="82">
        <f t="shared" si="61"/>
        <v>-0.70477682067345782</v>
      </c>
      <c r="D186" s="82">
        <f t="shared" si="62"/>
        <v>5.1391862955032241</v>
      </c>
      <c r="E186" s="5">
        <f t="shared" si="90"/>
        <v>0.23847376788553032</v>
      </c>
      <c r="F186" s="5">
        <f t="shared" si="64"/>
        <v>-7.2362078674044872</v>
      </c>
      <c r="G186" s="5">
        <f t="shared" si="65"/>
        <v>2.9767692835181636</v>
      </c>
      <c r="H186" s="5">
        <f t="shared" si="66"/>
        <v>7.8590580540018609</v>
      </c>
      <c r="I186" s="4">
        <f t="shared" si="84"/>
        <v>14.234665128954301</v>
      </c>
      <c r="J186" s="4">
        <f t="shared" si="67"/>
        <v>1.4864623778988071</v>
      </c>
      <c r="K186" s="4">
        <f t="shared" si="68"/>
        <v>2.6697826832459071</v>
      </c>
      <c r="L186" s="4">
        <f t="shared" si="69"/>
        <v>205.99538106235565</v>
      </c>
      <c r="M186" s="4">
        <f t="shared" si="85"/>
        <v>-23.737351381499149</v>
      </c>
      <c r="N186" s="4">
        <f t="shared" si="70"/>
        <v>-1.0548504455707426</v>
      </c>
      <c r="O186" s="4">
        <f t="shared" si="71"/>
        <v>5.456586649021629</v>
      </c>
      <c r="P186" s="4">
        <f t="shared" si="72"/>
        <v>8.3484927234927238</v>
      </c>
      <c r="Q186" s="4">
        <f t="shared" si="73"/>
        <v>4.7890535917901937</v>
      </c>
      <c r="T186" s="81">
        <f t="shared" si="74"/>
        <v>2.6926648096564452</v>
      </c>
      <c r="U186" s="81">
        <f t="shared" si="75"/>
        <v>-0.70477682067345782</v>
      </c>
      <c r="V186" s="81">
        <f t="shared" si="76"/>
        <v>5.1391862955032241</v>
      </c>
      <c r="W186" s="81">
        <f t="shared" si="77"/>
        <v>0.25070442104221996</v>
      </c>
      <c r="Y186" s="108">
        <f t="shared" si="78"/>
        <v>16677</v>
      </c>
      <c r="Z186" s="108">
        <f t="shared" si="79"/>
        <v>10109</v>
      </c>
      <c r="AF186" s="9">
        <v>43405</v>
      </c>
      <c r="AG186" s="42">
        <v>126.1</v>
      </c>
      <c r="AH186" s="10"/>
      <c r="AI186" s="10"/>
      <c r="AJ186" s="10"/>
      <c r="AK186" s="10">
        <v>126.1</v>
      </c>
      <c r="AL186" s="10">
        <v>0.23847376788553032</v>
      </c>
      <c r="AO186" s="9">
        <v>43405</v>
      </c>
      <c r="AP186" s="10">
        <v>2.6926648096564452</v>
      </c>
      <c r="AQ186" s="10">
        <v>-0.70477682067345782</v>
      </c>
      <c r="AR186" s="10">
        <v>5.1391862955032241</v>
      </c>
      <c r="AS186" s="10">
        <v>110.6</v>
      </c>
      <c r="AT186" s="10">
        <v>126.8</v>
      </c>
      <c r="AU186" s="10">
        <v>147.30000000000001</v>
      </c>
      <c r="AV186" s="42">
        <v>110.6</v>
      </c>
      <c r="AW186" s="42">
        <v>126.8</v>
      </c>
      <c r="AX186" s="42">
        <v>147.30000000000001</v>
      </c>
      <c r="AY186" s="10"/>
      <c r="AZ186" s="10"/>
      <c r="BA186" s="10"/>
      <c r="BB186" s="10"/>
      <c r="BC186" s="10"/>
      <c r="BD186" s="10"/>
      <c r="BE186" s="10"/>
      <c r="BF186" s="10"/>
      <c r="BG186" s="10"/>
      <c r="BJ186" s="9">
        <v>43405</v>
      </c>
      <c r="BK186" s="42">
        <v>100</v>
      </c>
      <c r="BL186" s="42">
        <v>14.3725</v>
      </c>
      <c r="BM186" s="42">
        <v>77.633200000000002</v>
      </c>
      <c r="BN186" s="42">
        <v>7.9943</v>
      </c>
      <c r="BO186" s="42">
        <v>34.0486</v>
      </c>
      <c r="BP186" s="42">
        <v>8.2230000000000008</v>
      </c>
      <c r="BQ186" s="42">
        <v>17.221499999999999</v>
      </c>
      <c r="BR186" s="42">
        <v>12.3384</v>
      </c>
      <c r="BS186" s="42">
        <v>12.8393</v>
      </c>
      <c r="BT186" s="42">
        <v>15.3292</v>
      </c>
      <c r="BV186" s="9">
        <v>43405</v>
      </c>
      <c r="BW186" s="42">
        <v>-7.2362078674044872</v>
      </c>
      <c r="BX186" s="42">
        <v>2.9767692835181636</v>
      </c>
      <c r="BY186" s="42">
        <v>7.8590580540018609</v>
      </c>
      <c r="BZ186" s="42">
        <v>314652</v>
      </c>
      <c r="CA186" s="42">
        <v>549621</v>
      </c>
      <c r="CB186" s="42">
        <v>1266741</v>
      </c>
      <c r="CD186" s="9">
        <v>43405</v>
      </c>
      <c r="CE186" s="42">
        <v>97149820</v>
      </c>
      <c r="CF186" s="42">
        <v>14.234665128954301</v>
      </c>
      <c r="CH186" s="9">
        <v>43405</v>
      </c>
      <c r="CI186" s="42">
        <v>140.80000000000001</v>
      </c>
      <c r="CJ186" s="42">
        <v>302</v>
      </c>
      <c r="CK186" s="42">
        <v>140.80000000000001</v>
      </c>
      <c r="CL186" s="42">
        <v>2.3255813953488502</v>
      </c>
      <c r="CM186" s="93">
        <f t="shared" si="80"/>
        <v>689984.51704545447</v>
      </c>
      <c r="CN186" s="4">
        <f t="shared" si="86"/>
        <v>11.63842273965987</v>
      </c>
      <c r="CP186" s="9">
        <v>43405</v>
      </c>
      <c r="CQ186" s="42">
        <v>1.4864623778988071</v>
      </c>
      <c r="CR186" s="42">
        <v>1012569</v>
      </c>
      <c r="CS186" s="9">
        <v>43405</v>
      </c>
      <c r="CT186" s="42">
        <v>2.6697826832459071</v>
      </c>
      <c r="CU186" s="42">
        <v>80835</v>
      </c>
      <c r="CW186" s="14">
        <v>43405</v>
      </c>
      <c r="CX186" s="15">
        <v>456340</v>
      </c>
      <c r="CY186" s="15">
        <v>2361330</v>
      </c>
      <c r="CZ186" s="89">
        <f t="shared" si="91"/>
        <v>331240</v>
      </c>
      <c r="DA186" s="91">
        <f t="shared" si="92"/>
        <v>205.99538106235565</v>
      </c>
      <c r="DB186" s="39">
        <v>43405</v>
      </c>
      <c r="DC186" s="40">
        <v>1422840</v>
      </c>
      <c r="DD186" s="40">
        <v>561400</v>
      </c>
      <c r="DE186" s="2"/>
      <c r="DF186" s="39">
        <v>43405</v>
      </c>
      <c r="DG186" s="40">
        <v>140.80000000000001</v>
      </c>
      <c r="DH186" s="40">
        <v>302</v>
      </c>
      <c r="DI186" s="40">
        <v>140.80000000000001</v>
      </c>
      <c r="DJ186" s="40">
        <v>2.3255813953488502</v>
      </c>
      <c r="DK186" s="2"/>
      <c r="DL186" s="99">
        <f t="shared" si="81"/>
        <v>861440</v>
      </c>
      <c r="DM186" s="100">
        <f t="shared" si="82"/>
        <v>6118.181818181818</v>
      </c>
      <c r="DN186" s="101">
        <f t="shared" si="87"/>
        <v>-23.737351381499149</v>
      </c>
      <c r="DO186" s="101">
        <f t="shared" si="87"/>
        <v>-25.470593395555994</v>
      </c>
      <c r="DQ186" s="9">
        <v>43405</v>
      </c>
      <c r="DR186" s="42">
        <v>-1.0548504455707426</v>
      </c>
      <c r="DS186" s="42">
        <v>5.456586649021629</v>
      </c>
      <c r="DT186" s="42">
        <v>8.3484927234927238</v>
      </c>
      <c r="DU186" s="42">
        <v>4.7890535917901937</v>
      </c>
      <c r="DV186" s="42">
        <v>26015.309211</v>
      </c>
      <c r="DW186" s="42">
        <v>43648.680681999998</v>
      </c>
      <c r="DX186" s="42">
        <v>-17633.371470999999</v>
      </c>
      <c r="DY186" s="42">
        <v>4693.4973669999999</v>
      </c>
      <c r="DZ186" s="42">
        <v>21321.811844</v>
      </c>
      <c r="EA186" s="42">
        <v>13518.269921999999</v>
      </c>
      <c r="EB186" s="42">
        <v>30130.410759999999</v>
      </c>
      <c r="EC186" s="42">
        <v>16677</v>
      </c>
      <c r="ED186" s="42">
        <v>10109</v>
      </c>
      <c r="EE186" s="42">
        <v>6568</v>
      </c>
      <c r="EF186" s="42"/>
      <c r="EG186" s="42"/>
    </row>
    <row r="187" spans="1:137" x14ac:dyDescent="0.3">
      <c r="A187" s="9">
        <v>43435</v>
      </c>
      <c r="B187" s="82">
        <f t="shared" si="60"/>
        <v>-0.95238095238094744</v>
      </c>
      <c r="C187" s="82">
        <f t="shared" si="61"/>
        <v>2.8787878787878873</v>
      </c>
      <c r="D187" s="82">
        <f t="shared" si="62"/>
        <v>4.5170257123002084</v>
      </c>
      <c r="E187" s="5">
        <f t="shared" si="90"/>
        <v>2.5267993874425816</v>
      </c>
      <c r="F187" s="5">
        <f t="shared" si="64"/>
        <v>-6.1157497282796491</v>
      </c>
      <c r="G187" s="5">
        <f t="shared" si="65"/>
        <v>-5.7270372063657939</v>
      </c>
      <c r="H187" s="5">
        <f t="shared" si="66"/>
        <v>3.6705249722930176</v>
      </c>
      <c r="I187" s="4">
        <f t="shared" si="84"/>
        <v>14.299716653110526</v>
      </c>
      <c r="J187" s="4">
        <f t="shared" si="67"/>
        <v>2.0643238799835597</v>
      </c>
      <c r="K187" s="4">
        <f t="shared" si="68"/>
        <v>-10.507246376811594</v>
      </c>
      <c r="L187" s="4">
        <f t="shared" si="69"/>
        <v>156.86274509803923</v>
      </c>
      <c r="M187" s="4">
        <f t="shared" si="85"/>
        <v>21.227609128326019</v>
      </c>
      <c r="N187" s="4">
        <f t="shared" si="70"/>
        <v>-9.4303643557775846E-2</v>
      </c>
      <c r="O187" s="4">
        <f t="shared" si="71"/>
        <v>0.74573413190543525</v>
      </c>
      <c r="P187" s="4">
        <f t="shared" si="72"/>
        <v>12.008747266479226</v>
      </c>
      <c r="Q187" s="4">
        <f t="shared" si="73"/>
        <v>15.386956080738411</v>
      </c>
      <c r="T187" s="81">
        <f t="shared" si="74"/>
        <v>-0.95238095238094744</v>
      </c>
      <c r="U187" s="81">
        <f t="shared" si="75"/>
        <v>2.8787878787878873</v>
      </c>
      <c r="V187" s="81">
        <f t="shared" si="76"/>
        <v>4.5170257123002084</v>
      </c>
      <c r="W187" s="81">
        <f t="shared" si="77"/>
        <v>2.4591187856526222</v>
      </c>
      <c r="Y187" s="108">
        <f t="shared" si="78"/>
        <v>17927</v>
      </c>
      <c r="Z187" s="108">
        <f t="shared" si="79"/>
        <v>11376</v>
      </c>
      <c r="AF187" s="9">
        <v>43435</v>
      </c>
      <c r="AG187" s="42">
        <v>133.9</v>
      </c>
      <c r="AH187" s="10"/>
      <c r="AI187" s="10"/>
      <c r="AJ187" s="10"/>
      <c r="AK187" s="10">
        <v>133.9</v>
      </c>
      <c r="AL187" s="10">
        <v>2.5267993874425816</v>
      </c>
      <c r="AO187" s="9">
        <v>43435</v>
      </c>
      <c r="AP187" s="10">
        <v>-0.95238095238094744</v>
      </c>
      <c r="AQ187" s="10">
        <v>2.8787878787878873</v>
      </c>
      <c r="AR187" s="10">
        <v>4.5170257123002084</v>
      </c>
      <c r="AS187" s="10">
        <v>114.4</v>
      </c>
      <c r="AT187" s="10">
        <v>135.80000000000001</v>
      </c>
      <c r="AU187" s="10">
        <v>150.4</v>
      </c>
      <c r="AV187" s="42">
        <v>114.4</v>
      </c>
      <c r="AW187" s="42">
        <v>135.80000000000001</v>
      </c>
      <c r="AX187" s="42">
        <v>150.4</v>
      </c>
      <c r="AY187" s="10"/>
      <c r="AZ187" s="10"/>
      <c r="BA187" s="10"/>
      <c r="BB187" s="10"/>
      <c r="BC187" s="10"/>
      <c r="BD187" s="10"/>
      <c r="BE187" s="10"/>
      <c r="BF187" s="10"/>
      <c r="BG187" s="10"/>
      <c r="BJ187" s="9">
        <v>43435</v>
      </c>
      <c r="BK187" s="42">
        <v>100</v>
      </c>
      <c r="BL187" s="42">
        <v>14.3725</v>
      </c>
      <c r="BM187" s="42">
        <v>77.633200000000002</v>
      </c>
      <c r="BN187" s="42">
        <v>7.9943</v>
      </c>
      <c r="BO187" s="42">
        <v>34.0486</v>
      </c>
      <c r="BP187" s="42">
        <v>8.2230000000000008</v>
      </c>
      <c r="BQ187" s="42">
        <v>17.221499999999999</v>
      </c>
      <c r="BR187" s="42">
        <v>12.3384</v>
      </c>
      <c r="BS187" s="42">
        <v>12.8393</v>
      </c>
      <c r="BT187" s="42">
        <v>15.3292</v>
      </c>
      <c r="BV187" s="9">
        <v>43435</v>
      </c>
      <c r="BW187" s="42">
        <v>-6.1157497282796491</v>
      </c>
      <c r="BX187" s="42">
        <v>-5.7270372063657939</v>
      </c>
      <c r="BY187" s="42">
        <v>3.6705249722930176</v>
      </c>
      <c r="BZ187" s="42">
        <v>298873</v>
      </c>
      <c r="CA187" s="42">
        <v>433024</v>
      </c>
      <c r="CB187" s="42">
        <v>1036444</v>
      </c>
      <c r="CD187" s="9">
        <v>43435</v>
      </c>
      <c r="CE187" s="42">
        <v>98677620</v>
      </c>
      <c r="CF187" s="42">
        <v>14.299716653110526</v>
      </c>
      <c r="CH187" s="9">
        <v>43435</v>
      </c>
      <c r="CI187" s="42">
        <v>140.1</v>
      </c>
      <c r="CJ187" s="42">
        <v>301</v>
      </c>
      <c r="CK187" s="42">
        <v>140.1</v>
      </c>
      <c r="CL187" s="42">
        <v>2.1137026239067098</v>
      </c>
      <c r="CM187" s="93">
        <f t="shared" si="80"/>
        <v>704337.04496788012</v>
      </c>
      <c r="CN187" s="4">
        <f t="shared" si="86"/>
        <v>11.93376962745727</v>
      </c>
      <c r="CP187" s="9">
        <v>43435</v>
      </c>
      <c r="CQ187" s="42">
        <v>2.0643238799835597</v>
      </c>
      <c r="CR187" s="42">
        <v>1191948</v>
      </c>
      <c r="CS187" s="9">
        <v>43435</v>
      </c>
      <c r="CT187" s="42">
        <v>-10.507246376811594</v>
      </c>
      <c r="CU187" s="42">
        <v>83239</v>
      </c>
      <c r="CW187" s="14">
        <v>43435</v>
      </c>
      <c r="CX187" s="15">
        <v>471930</v>
      </c>
      <c r="CY187" s="15">
        <v>2557830</v>
      </c>
      <c r="CZ187" s="89">
        <f t="shared" si="91"/>
        <v>196500</v>
      </c>
      <c r="DA187" s="91">
        <f t="shared" si="92"/>
        <v>156.86274509803923</v>
      </c>
      <c r="DB187" s="39">
        <v>43435</v>
      </c>
      <c r="DC187" s="40">
        <v>1984330</v>
      </c>
      <c r="DD187" s="40">
        <v>729600</v>
      </c>
      <c r="DE187" s="2"/>
      <c r="DF187" s="39">
        <v>43435</v>
      </c>
      <c r="DG187" s="40">
        <v>140.1</v>
      </c>
      <c r="DH187" s="40">
        <v>301</v>
      </c>
      <c r="DI187" s="40">
        <v>140.1</v>
      </c>
      <c r="DJ187" s="40">
        <v>2.1137026239067098</v>
      </c>
      <c r="DK187" s="2"/>
      <c r="DL187" s="99">
        <f t="shared" si="81"/>
        <v>1254730</v>
      </c>
      <c r="DM187" s="100">
        <f t="shared" si="82"/>
        <v>8955.9600285510351</v>
      </c>
      <c r="DN187" s="101">
        <f t="shared" si="87"/>
        <v>21.227609128326019</v>
      </c>
      <c r="DO187" s="101">
        <f t="shared" si="87"/>
        <v>18.718258189909555</v>
      </c>
      <c r="DQ187" s="9">
        <v>43435</v>
      </c>
      <c r="DR187" s="42">
        <v>-9.4303643557775846E-2</v>
      </c>
      <c r="DS187" s="42">
        <v>0.74573413190543525</v>
      </c>
      <c r="DT187" s="42">
        <v>12.008747266479226</v>
      </c>
      <c r="DU187" s="42">
        <v>15.386956080738411</v>
      </c>
      <c r="DV187" s="42">
        <v>27806.312696000001</v>
      </c>
      <c r="DW187" s="42">
        <v>42344.224983</v>
      </c>
      <c r="DX187" s="42">
        <v>-14537.912286999999</v>
      </c>
      <c r="DY187" s="42">
        <v>4044.6317170000002</v>
      </c>
      <c r="DZ187" s="42">
        <v>23761.680979000001</v>
      </c>
      <c r="EA187" s="42">
        <v>10783.657458</v>
      </c>
      <c r="EB187" s="42">
        <v>31560.567524999999</v>
      </c>
      <c r="EC187" s="42">
        <v>17927</v>
      </c>
      <c r="ED187" s="42">
        <v>11376</v>
      </c>
      <c r="EE187" s="42">
        <v>6551</v>
      </c>
      <c r="EF187" s="42"/>
      <c r="EG187" s="42"/>
    </row>
    <row r="188" spans="1:137" x14ac:dyDescent="0.3">
      <c r="A188" s="9">
        <v>43466</v>
      </c>
      <c r="B188" s="82">
        <f t="shared" si="60"/>
        <v>3.8360941586747965</v>
      </c>
      <c r="C188" s="82">
        <f t="shared" si="61"/>
        <v>1.2705530642750289</v>
      </c>
      <c r="D188" s="82">
        <f t="shared" si="62"/>
        <v>0.93645484949833147</v>
      </c>
      <c r="E188" s="5">
        <f t="shared" si="90"/>
        <v>1.5873015873015828</v>
      </c>
      <c r="F188" s="5">
        <f t="shared" si="64"/>
        <v>-4.4189737878296258</v>
      </c>
      <c r="G188" s="5">
        <f t="shared" si="65"/>
        <v>-10.509637413007002</v>
      </c>
      <c r="H188" s="5">
        <f t="shared" si="66"/>
        <v>-1.112253864674335</v>
      </c>
      <c r="I188" s="4">
        <f t="shared" si="84"/>
        <v>13.886081763367947</v>
      </c>
      <c r="J188" s="4">
        <f t="shared" si="67"/>
        <v>5.5830665958556409</v>
      </c>
      <c r="K188" s="4">
        <f t="shared" si="68"/>
        <v>-0.20013482767337995</v>
      </c>
      <c r="L188" s="4">
        <f t="shared" si="69"/>
        <v>76.630689816987328</v>
      </c>
      <c r="M188" s="4">
        <f t="shared" si="85"/>
        <v>49.725864449883098</v>
      </c>
      <c r="N188" s="4">
        <f t="shared" si="70"/>
        <v>3.934313659839793</v>
      </c>
      <c r="O188" s="4">
        <f t="shared" si="71"/>
        <v>1.8525248393116114</v>
      </c>
      <c r="P188" s="4">
        <f t="shared" si="72"/>
        <v>8.6184734039297304</v>
      </c>
      <c r="Q188" s="4">
        <f t="shared" si="73"/>
        <v>11.983345181273485</v>
      </c>
      <c r="T188" s="81">
        <f t="shared" si="74"/>
        <v>3.8360941586747965</v>
      </c>
      <c r="U188" s="81">
        <f t="shared" si="75"/>
        <v>1.2705530642750289</v>
      </c>
      <c r="V188" s="81">
        <f t="shared" si="76"/>
        <v>0.93645484949833147</v>
      </c>
      <c r="W188" s="81">
        <f t="shared" si="77"/>
        <v>1.6125766444837422</v>
      </c>
      <c r="Y188" s="108">
        <f t="shared" si="78"/>
        <v>17745</v>
      </c>
      <c r="Z188" s="108">
        <f t="shared" si="79"/>
        <v>11027</v>
      </c>
      <c r="AF188" s="9">
        <v>43466</v>
      </c>
      <c r="AG188" s="42">
        <v>134.4</v>
      </c>
      <c r="AH188" s="10"/>
      <c r="AI188" s="10"/>
      <c r="AJ188" s="10"/>
      <c r="AK188" s="10">
        <v>134.4</v>
      </c>
      <c r="AL188" s="10">
        <v>1.5873015873015828</v>
      </c>
      <c r="AO188" s="9">
        <v>43466</v>
      </c>
      <c r="AP188" s="10">
        <v>3.8360941586747965</v>
      </c>
      <c r="AQ188" s="10">
        <v>1.2705530642750289</v>
      </c>
      <c r="AR188" s="10">
        <v>0.93645484949833147</v>
      </c>
      <c r="AS188" s="10">
        <v>119.1</v>
      </c>
      <c r="AT188" s="10">
        <v>135.5</v>
      </c>
      <c r="AU188" s="10">
        <v>150.9</v>
      </c>
      <c r="AV188" s="42">
        <v>119.1</v>
      </c>
      <c r="AW188" s="42">
        <v>135.5</v>
      </c>
      <c r="AX188" s="42">
        <v>150.9</v>
      </c>
      <c r="AY188" s="10"/>
      <c r="AZ188" s="10"/>
      <c r="BA188" s="10"/>
      <c r="BB188" s="10"/>
      <c r="BC188" s="10"/>
      <c r="BD188" s="10"/>
      <c r="BE188" s="10"/>
      <c r="BF188" s="10"/>
      <c r="BG188" s="10"/>
      <c r="BJ188" s="9">
        <v>43466</v>
      </c>
      <c r="BK188" s="42">
        <v>100</v>
      </c>
      <c r="BL188" s="42">
        <v>14.3725</v>
      </c>
      <c r="BM188" s="42">
        <v>77.633200000000002</v>
      </c>
      <c r="BN188" s="42">
        <v>7.9943</v>
      </c>
      <c r="BO188" s="42">
        <v>34.0486</v>
      </c>
      <c r="BP188" s="42">
        <v>8.2230000000000008</v>
      </c>
      <c r="BQ188" s="42">
        <v>17.221499999999999</v>
      </c>
      <c r="BR188" s="42">
        <v>12.3384</v>
      </c>
      <c r="BS188" s="42">
        <v>12.8393</v>
      </c>
      <c r="BT188" s="42">
        <v>15.3292</v>
      </c>
      <c r="BV188" s="9">
        <v>43466</v>
      </c>
      <c r="BW188" s="42">
        <v>-4.4189737878296258</v>
      </c>
      <c r="BX188" s="42">
        <v>-10.509637413007002</v>
      </c>
      <c r="BY188" s="42">
        <v>-1.112253864674335</v>
      </c>
      <c r="BZ188" s="42">
        <v>326976</v>
      </c>
      <c r="CA188" s="42">
        <v>516797</v>
      </c>
      <c r="CB188" s="42">
        <v>1254752</v>
      </c>
      <c r="CD188" s="9">
        <v>43466</v>
      </c>
      <c r="CE188" s="42">
        <v>99205790</v>
      </c>
      <c r="CF188" s="42">
        <v>13.886081763367947</v>
      </c>
      <c r="CH188" s="9">
        <v>43466</v>
      </c>
      <c r="CI188" s="42">
        <v>139.6</v>
      </c>
      <c r="CJ188" s="42">
        <v>307</v>
      </c>
      <c r="CK188" s="42">
        <v>139.6</v>
      </c>
      <c r="CL188" s="42">
        <v>1.972242512783045</v>
      </c>
      <c r="CM188" s="93">
        <f t="shared" si="80"/>
        <v>710643.1948424069</v>
      </c>
      <c r="CN188" s="4">
        <f t="shared" si="86"/>
        <v>11.683413992873003</v>
      </c>
      <c r="CP188" s="9">
        <v>43466</v>
      </c>
      <c r="CQ188" s="42">
        <v>5.5830665958556409</v>
      </c>
      <c r="CR188" s="42">
        <v>1103380</v>
      </c>
      <c r="CS188" s="9">
        <v>43466</v>
      </c>
      <c r="CT188" s="42">
        <v>-0.20013482767337995</v>
      </c>
      <c r="CU188" s="42">
        <v>94746</v>
      </c>
      <c r="CW188" s="14">
        <v>43466</v>
      </c>
      <c r="CX188" s="15">
        <v>199920</v>
      </c>
      <c r="CY188" s="15">
        <v>301120</v>
      </c>
      <c r="CZ188" s="89">
        <f>CY188</f>
        <v>301120</v>
      </c>
      <c r="DA188" s="91">
        <f t="shared" si="92"/>
        <v>76.630689816987328</v>
      </c>
      <c r="DB188" s="39">
        <v>43466</v>
      </c>
      <c r="DC188" s="40">
        <v>1516400</v>
      </c>
      <c r="DD188" s="40">
        <v>421320</v>
      </c>
      <c r="DE188" s="2"/>
      <c r="DF188" s="39">
        <v>43466</v>
      </c>
      <c r="DG188" s="40">
        <v>139.6</v>
      </c>
      <c r="DH188" s="40">
        <v>307</v>
      </c>
      <c r="DI188" s="40">
        <v>139.6</v>
      </c>
      <c r="DJ188" s="40">
        <v>1.972242512783045</v>
      </c>
      <c r="DK188" s="2"/>
      <c r="DL188" s="99">
        <f t="shared" si="81"/>
        <v>1095080</v>
      </c>
      <c r="DM188" s="100">
        <f t="shared" si="82"/>
        <v>7844.4126074498572</v>
      </c>
      <c r="DN188" s="101">
        <f t="shared" si="87"/>
        <v>49.725864449883098</v>
      </c>
      <c r="DO188" s="101">
        <f t="shared" si="87"/>
        <v>46.830020366683357</v>
      </c>
      <c r="DQ188" s="9">
        <v>43466</v>
      </c>
      <c r="DR188" s="42">
        <v>3.934313659839793</v>
      </c>
      <c r="DS188" s="42">
        <v>1.8525248393116114</v>
      </c>
      <c r="DT188" s="42">
        <v>8.6184734039297304</v>
      </c>
      <c r="DU188" s="42">
        <v>11.983345181273485</v>
      </c>
      <c r="DV188" s="11">
        <v>26407.364293999999</v>
      </c>
      <c r="DW188" s="11">
        <v>41455.209687000002</v>
      </c>
      <c r="DX188" s="11">
        <v>-15047.845393</v>
      </c>
      <c r="DY188" s="11">
        <v>3209.9715930000002</v>
      </c>
      <c r="DZ188" s="11">
        <v>23197.392701000001</v>
      </c>
      <c r="EA188" s="11">
        <v>11253.132591</v>
      </c>
      <c r="EB188" s="11">
        <v>30202.077096000001</v>
      </c>
      <c r="EC188" s="42">
        <v>17745</v>
      </c>
      <c r="ED188" s="42">
        <v>11027</v>
      </c>
      <c r="EE188" s="42">
        <v>6718</v>
      </c>
      <c r="EF188" s="42"/>
      <c r="EG188" s="42"/>
    </row>
    <row r="189" spans="1:137" x14ac:dyDescent="0.3">
      <c r="A189" s="9">
        <v>43497</v>
      </c>
      <c r="B189" s="82">
        <f t="shared" si="60"/>
        <v>2.1798365122615855</v>
      </c>
      <c r="C189" s="82">
        <f t="shared" si="61"/>
        <v>-0.30840400925210276</v>
      </c>
      <c r="D189" s="82">
        <f t="shared" si="62"/>
        <v>1.3225569434239615</v>
      </c>
      <c r="E189" s="5">
        <f t="shared" si="90"/>
        <v>0.15698587127157662</v>
      </c>
      <c r="F189" s="5">
        <f t="shared" si="64"/>
        <v>-4.0711705320276304</v>
      </c>
      <c r="G189" s="5">
        <f t="shared" si="65"/>
        <v>-11.313259186603359</v>
      </c>
      <c r="H189" s="5">
        <f t="shared" si="66"/>
        <v>0.50439636972183555</v>
      </c>
      <c r="I189" s="4">
        <f t="shared" si="84"/>
        <v>14.12242031800325</v>
      </c>
      <c r="J189" s="4">
        <f t="shared" si="67"/>
        <v>3.6634564524352995</v>
      </c>
      <c r="K189" s="4">
        <f t="shared" si="68"/>
        <v>-2.3288154590174139</v>
      </c>
      <c r="L189" s="4">
        <f t="shared" si="69"/>
        <v>-55.47358223414561</v>
      </c>
      <c r="M189" s="4">
        <f t="shared" si="85"/>
        <v>17.595252410537341</v>
      </c>
      <c r="N189" s="4">
        <f t="shared" si="70"/>
        <v>3.2092407570728563</v>
      </c>
      <c r="O189" s="4">
        <f t="shared" si="71"/>
        <v>-3.3821475996543011</v>
      </c>
      <c r="P189" s="4">
        <f t="shared" si="72"/>
        <v>5.5700553822649432</v>
      </c>
      <c r="Q189" s="4">
        <f t="shared" si="73"/>
        <v>-3.2929113674455288</v>
      </c>
      <c r="T189" s="81">
        <f t="shared" si="74"/>
        <v>2.1798365122615855</v>
      </c>
      <c r="U189" s="81">
        <f t="shared" si="75"/>
        <v>-0.30840400925210276</v>
      </c>
      <c r="V189" s="81">
        <f t="shared" si="76"/>
        <v>1.3225569434239615</v>
      </c>
      <c r="W189" s="81">
        <f t="shared" si="77"/>
        <v>0.1796022711422347</v>
      </c>
      <c r="Y189" s="108">
        <f t="shared" si="78"/>
        <v>16584</v>
      </c>
      <c r="Z189" s="108">
        <f t="shared" si="79"/>
        <v>9809</v>
      </c>
      <c r="AF189" s="9">
        <v>43497</v>
      </c>
      <c r="AG189" s="42">
        <v>127.6</v>
      </c>
      <c r="AH189" s="10"/>
      <c r="AI189" s="10"/>
      <c r="AJ189" s="10"/>
      <c r="AK189" s="10">
        <v>127.6</v>
      </c>
      <c r="AL189" s="10">
        <v>0.15698587127157662</v>
      </c>
      <c r="AO189" s="9">
        <v>43497</v>
      </c>
      <c r="AP189" s="10">
        <v>2.1798365122615855</v>
      </c>
      <c r="AQ189" s="10">
        <v>-0.30840400925210276</v>
      </c>
      <c r="AR189" s="10">
        <v>1.3225569434239615</v>
      </c>
      <c r="AS189" s="10">
        <v>112.5</v>
      </c>
      <c r="AT189" s="10">
        <v>129.30000000000001</v>
      </c>
      <c r="AU189" s="10">
        <v>137.9</v>
      </c>
      <c r="AV189" s="42">
        <v>112.5</v>
      </c>
      <c r="AW189" s="42">
        <v>129.30000000000001</v>
      </c>
      <c r="AX189" s="42">
        <v>137.9</v>
      </c>
      <c r="AY189" s="10"/>
      <c r="AZ189" s="10"/>
      <c r="BA189" s="10"/>
      <c r="BB189" s="10"/>
      <c r="BC189" s="10"/>
      <c r="BD189" s="10"/>
      <c r="BE189" s="10"/>
      <c r="BF189" s="10"/>
      <c r="BG189" s="10"/>
      <c r="BJ189" s="9">
        <v>43497</v>
      </c>
      <c r="BK189" s="42">
        <v>100</v>
      </c>
      <c r="BL189" s="42">
        <v>14.3725</v>
      </c>
      <c r="BM189" s="42">
        <v>77.633200000000002</v>
      </c>
      <c r="BN189" s="42">
        <v>7.9943</v>
      </c>
      <c r="BO189" s="42">
        <v>34.0486</v>
      </c>
      <c r="BP189" s="42">
        <v>8.2230000000000008</v>
      </c>
      <c r="BQ189" s="42">
        <v>17.221499999999999</v>
      </c>
      <c r="BR189" s="42">
        <v>12.3384</v>
      </c>
      <c r="BS189" s="42">
        <v>12.8393</v>
      </c>
      <c r="BT189" s="42">
        <v>15.3292</v>
      </c>
      <c r="BV189" s="9">
        <v>43497</v>
      </c>
      <c r="BW189" s="42">
        <v>-4.0711705320276304</v>
      </c>
      <c r="BX189" s="42">
        <v>-11.313259186603359</v>
      </c>
      <c r="BY189" s="42">
        <v>0.50439636972183555</v>
      </c>
      <c r="BZ189" s="42">
        <v>323166</v>
      </c>
      <c r="CA189" s="42">
        <v>522615</v>
      </c>
      <c r="CB189" s="42">
        <v>1285804</v>
      </c>
      <c r="CD189" s="9">
        <v>43497</v>
      </c>
      <c r="CE189" s="42">
        <v>100306840</v>
      </c>
      <c r="CF189" s="42">
        <v>14.12242031800325</v>
      </c>
      <c r="CH189" s="9">
        <v>43497</v>
      </c>
      <c r="CI189" s="42">
        <v>139.9</v>
      </c>
      <c r="CJ189" s="42">
        <v>307</v>
      </c>
      <c r="CK189" s="42">
        <v>139.9</v>
      </c>
      <c r="CL189" s="42">
        <v>2.5659824046920821</v>
      </c>
      <c r="CM189" s="93">
        <f t="shared" si="80"/>
        <v>716989.56397426734</v>
      </c>
      <c r="CN189" s="4">
        <f t="shared" si="86"/>
        <v>11.267320453006757</v>
      </c>
      <c r="CP189" s="9">
        <v>43497</v>
      </c>
      <c r="CQ189" s="42">
        <v>3.6634564524352995</v>
      </c>
      <c r="CR189" s="42">
        <v>1087694</v>
      </c>
      <c r="CS189" s="9">
        <v>43497</v>
      </c>
      <c r="CT189" s="42">
        <v>-2.3288154590174139</v>
      </c>
      <c r="CU189" s="42">
        <v>94114</v>
      </c>
      <c r="CW189" s="14">
        <v>43497</v>
      </c>
      <c r="CX189" s="15">
        <v>350940</v>
      </c>
      <c r="CY189" s="15">
        <v>360870</v>
      </c>
      <c r="CZ189" s="89">
        <f>CY189-CY188</f>
        <v>59750</v>
      </c>
      <c r="DA189" s="91">
        <f t="shared" si="92"/>
        <v>-55.47358223414561</v>
      </c>
      <c r="DB189" s="39">
        <v>43497</v>
      </c>
      <c r="DC189" s="40">
        <v>1434520</v>
      </c>
      <c r="DD189" s="40">
        <v>378350</v>
      </c>
      <c r="DE189" s="2"/>
      <c r="DF189" s="39">
        <v>43497</v>
      </c>
      <c r="DG189" s="40">
        <v>139.9</v>
      </c>
      <c r="DH189" s="40">
        <v>307</v>
      </c>
      <c r="DI189" s="40">
        <v>139.9</v>
      </c>
      <c r="DJ189" s="40">
        <v>2.5659824046920821</v>
      </c>
      <c r="DK189" s="2"/>
      <c r="DL189" s="99">
        <f t="shared" si="81"/>
        <v>1056170</v>
      </c>
      <c r="DM189" s="100">
        <f t="shared" si="82"/>
        <v>7549.4639027877056</v>
      </c>
      <c r="DN189" s="101">
        <f t="shared" si="87"/>
        <v>17.595252410537341</v>
      </c>
      <c r="DO189" s="101">
        <f t="shared" si="87"/>
        <v>14.653269684040705</v>
      </c>
      <c r="DQ189" s="9">
        <v>43497</v>
      </c>
      <c r="DR189" s="42">
        <v>3.2092407570728563</v>
      </c>
      <c r="DS189" s="42">
        <v>-3.3821475996543011</v>
      </c>
      <c r="DT189" s="42">
        <v>5.5700553822649432</v>
      </c>
      <c r="DU189" s="42">
        <v>-3.2929113674455288</v>
      </c>
      <c r="DV189" s="11">
        <v>26866.11</v>
      </c>
      <c r="DW189" s="11">
        <v>36590.410000000003</v>
      </c>
      <c r="DX189" s="11">
        <v>-9724.2999999999993</v>
      </c>
      <c r="DY189" s="11">
        <v>3083.39</v>
      </c>
      <c r="DZ189" s="11">
        <v>23782.720000000001</v>
      </c>
      <c r="EA189" s="11">
        <v>9414.01</v>
      </c>
      <c r="EB189" s="11">
        <v>27176.400000000001</v>
      </c>
      <c r="EC189" s="42">
        <v>16584</v>
      </c>
      <c r="ED189" s="42">
        <v>9809</v>
      </c>
      <c r="EE189" s="42">
        <v>6775</v>
      </c>
      <c r="EF189" s="42"/>
      <c r="EG189" s="42"/>
    </row>
    <row r="190" spans="1:137" x14ac:dyDescent="0.3">
      <c r="A190" s="9">
        <v>43525</v>
      </c>
      <c r="B190" s="82">
        <f t="shared" si="60"/>
        <v>0.83586626139817211</v>
      </c>
      <c r="C190" s="82">
        <f t="shared" si="61"/>
        <v>3.1383737517831709</v>
      </c>
      <c r="D190" s="82">
        <f t="shared" si="62"/>
        <v>2.1697511167836669</v>
      </c>
      <c r="E190" s="5">
        <f t="shared" si="90"/>
        <v>2.7084818246614275</v>
      </c>
      <c r="F190" s="5">
        <f t="shared" si="64"/>
        <v>-3.6116734685133411</v>
      </c>
      <c r="G190" s="5">
        <f t="shared" si="65"/>
        <v>-21.753472831477403</v>
      </c>
      <c r="H190" s="5">
        <f t="shared" si="66"/>
        <v>-12.580294351148607</v>
      </c>
      <c r="I190" s="4">
        <f t="shared" si="84"/>
        <v>12.692437169900597</v>
      </c>
      <c r="J190" s="4">
        <f t="shared" si="67"/>
        <v>-4.7638346401965679</v>
      </c>
      <c r="K190" s="4">
        <f t="shared" si="68"/>
        <v>-0.1570566907821089</v>
      </c>
      <c r="L190" s="4">
        <f t="shared" si="69"/>
        <v>4.5743797841925726</v>
      </c>
      <c r="M190" s="4">
        <f t="shared" si="85"/>
        <v>-88.241886952482886</v>
      </c>
      <c r="N190" s="4">
        <f t="shared" si="70"/>
        <v>12.181460109313219</v>
      </c>
      <c r="O190" s="4">
        <f t="shared" si="71"/>
        <v>2.1467528150417832</v>
      </c>
      <c r="P190" s="4">
        <f t="shared" si="72"/>
        <v>6.5937982654152307</v>
      </c>
      <c r="Q190" s="4">
        <f t="shared" si="73"/>
        <v>10.554474708171206</v>
      </c>
      <c r="T190" s="81">
        <f t="shared" si="74"/>
        <v>0.83586626139817211</v>
      </c>
      <c r="U190" s="81">
        <f t="shared" si="75"/>
        <v>3.1383737517831709</v>
      </c>
      <c r="V190" s="81">
        <f t="shared" si="76"/>
        <v>2.1697511167836669</v>
      </c>
      <c r="W190" s="81">
        <f t="shared" si="77"/>
        <v>2.730011263417822</v>
      </c>
      <c r="Y190" s="108">
        <f t="shared" si="78"/>
        <v>17944</v>
      </c>
      <c r="Z190" s="108">
        <f t="shared" si="79"/>
        <v>11365</v>
      </c>
      <c r="AA190" s="109">
        <f t="shared" ref="AA190:AB190" si="93">(Y190/Y178-1)*100</f>
        <v>6.5937982654152405</v>
      </c>
      <c r="AB190" s="109">
        <f t="shared" si="93"/>
        <v>10.554474708171213</v>
      </c>
      <c r="AF190" s="9">
        <v>43525</v>
      </c>
      <c r="AG190" s="42">
        <v>144.1</v>
      </c>
      <c r="AH190" s="10"/>
      <c r="AI190" s="10"/>
      <c r="AJ190" s="10"/>
      <c r="AK190" s="10">
        <v>144.1</v>
      </c>
      <c r="AL190" s="10">
        <v>2.7084818246614275</v>
      </c>
      <c r="AO190" s="9">
        <v>43525</v>
      </c>
      <c r="AP190" s="10">
        <v>0.83586626139817211</v>
      </c>
      <c r="AQ190" s="10">
        <v>3.1383737517831709</v>
      </c>
      <c r="AR190" s="10">
        <v>2.1697511167836669</v>
      </c>
      <c r="AS190" s="10">
        <v>132.69999999999999</v>
      </c>
      <c r="AT190" s="10">
        <v>144.6</v>
      </c>
      <c r="AU190" s="10">
        <v>160.1</v>
      </c>
      <c r="AV190" s="42">
        <v>132.69999999999999</v>
      </c>
      <c r="AW190" s="42">
        <v>144.6</v>
      </c>
      <c r="AX190" s="42">
        <v>160.1</v>
      </c>
      <c r="AY190" s="10"/>
      <c r="AZ190" s="10"/>
      <c r="BA190" s="10"/>
      <c r="BB190" s="10"/>
      <c r="BC190" s="10"/>
      <c r="BD190" s="10"/>
      <c r="BE190" s="10"/>
      <c r="BF190" s="10"/>
      <c r="BG190" s="10"/>
      <c r="BJ190" s="9">
        <v>43525</v>
      </c>
      <c r="BK190" s="42">
        <v>100</v>
      </c>
      <c r="BL190" s="42">
        <v>14.3725</v>
      </c>
      <c r="BM190" s="42">
        <v>77.633200000000002</v>
      </c>
      <c r="BN190" s="42">
        <v>7.9943</v>
      </c>
      <c r="BO190" s="42">
        <v>34.0486</v>
      </c>
      <c r="BP190" s="42">
        <v>8.2230000000000008</v>
      </c>
      <c r="BQ190" s="42">
        <v>17.221499999999999</v>
      </c>
      <c r="BR190" s="42">
        <v>12.3384</v>
      </c>
      <c r="BS190" s="42">
        <v>12.8393</v>
      </c>
      <c r="BT190" s="42">
        <v>15.3292</v>
      </c>
      <c r="BV190" s="9">
        <v>43525</v>
      </c>
      <c r="BW190" s="42">
        <v>-3.6116734685133411</v>
      </c>
      <c r="BX190" s="42">
        <v>-21.753472831477403</v>
      </c>
      <c r="BY190" s="42">
        <v>-12.580294351148607</v>
      </c>
      <c r="BZ190" s="11">
        <v>359941</v>
      </c>
      <c r="CA190" s="42">
        <v>423640</v>
      </c>
      <c r="CB190" s="11">
        <v>1196934</v>
      </c>
      <c r="CD190" s="9">
        <v>43525</v>
      </c>
      <c r="CE190" s="42">
        <v>103673560</v>
      </c>
      <c r="CF190" s="42">
        <v>12.692437169900597</v>
      </c>
      <c r="CH190" s="9">
        <v>43525</v>
      </c>
      <c r="CI190" s="42">
        <v>140.4</v>
      </c>
      <c r="CJ190" s="42">
        <v>309</v>
      </c>
      <c r="CK190" s="42">
        <v>140.4</v>
      </c>
      <c r="CL190" s="42">
        <v>2.8571428571428612</v>
      </c>
      <c r="CM190" s="93">
        <f t="shared" si="80"/>
        <v>738415.66951566946</v>
      </c>
      <c r="CN190" s="4">
        <f t="shared" si="86"/>
        <v>9.5620916929588962</v>
      </c>
      <c r="CP190" s="9">
        <v>43525</v>
      </c>
      <c r="CQ190" s="42">
        <v>-4.7638346401965679</v>
      </c>
      <c r="CR190" s="42">
        <v>972866</v>
      </c>
      <c r="CS190" s="9">
        <v>43525</v>
      </c>
      <c r="CT190" s="42">
        <v>-0.1570566907821089</v>
      </c>
      <c r="CU190" s="11">
        <v>119514</v>
      </c>
      <c r="CW190" s="14">
        <v>43525</v>
      </c>
      <c r="CX190" s="15">
        <v>104190</v>
      </c>
      <c r="CY190" s="15">
        <v>587650</v>
      </c>
      <c r="CZ190" s="89">
        <f t="shared" ref="CZ190:CZ199" si="94">CY190-CY189</f>
        <v>226780</v>
      </c>
      <c r="DA190" s="91">
        <f t="shared" si="92"/>
        <v>4.5743797841925726</v>
      </c>
      <c r="DB190" s="39">
        <v>43525</v>
      </c>
      <c r="DC190" s="40">
        <v>931600</v>
      </c>
      <c r="DD190" s="40">
        <v>815150</v>
      </c>
      <c r="DE190" s="2"/>
      <c r="DF190" s="39">
        <v>43525</v>
      </c>
      <c r="DG190" s="40">
        <v>140.4</v>
      </c>
      <c r="DH190" s="40">
        <v>309</v>
      </c>
      <c r="DI190" s="40">
        <v>140.4</v>
      </c>
      <c r="DJ190" s="40">
        <v>2.8571428571428612</v>
      </c>
      <c r="DK190" s="2"/>
      <c r="DL190" s="99">
        <f t="shared" si="81"/>
        <v>116450</v>
      </c>
      <c r="DM190" s="100">
        <f t="shared" si="82"/>
        <v>829.41595441595439</v>
      </c>
      <c r="DN190" s="101">
        <f t="shared" si="87"/>
        <v>-88.241886952482886</v>
      </c>
      <c r="DO190" s="101">
        <f t="shared" si="87"/>
        <v>-88.568501203802811</v>
      </c>
      <c r="DQ190" s="9">
        <v>43525</v>
      </c>
      <c r="DR190" s="42">
        <v>12.181460109313219</v>
      </c>
      <c r="DS190" s="42">
        <v>2.1467528150417832</v>
      </c>
      <c r="DT190" s="42">
        <v>6.5937982654152307</v>
      </c>
      <c r="DU190" s="42">
        <v>10.554474708171206</v>
      </c>
      <c r="DV190" s="11">
        <v>32720</v>
      </c>
      <c r="DW190" s="11">
        <v>43720</v>
      </c>
      <c r="DX190" s="11">
        <v>-11000</v>
      </c>
      <c r="DY190" s="42">
        <v>3616.9474620000001</v>
      </c>
      <c r="DZ190" s="42">
        <v>29108.238808999999</v>
      </c>
      <c r="EA190" s="11">
        <v>11780</v>
      </c>
      <c r="EB190" s="11">
        <v>31940</v>
      </c>
      <c r="EC190" s="42">
        <v>17944</v>
      </c>
      <c r="ED190" s="42">
        <v>11365</v>
      </c>
      <c r="EE190" s="42">
        <v>6579</v>
      </c>
      <c r="EF190" s="42"/>
      <c r="EG190" s="42"/>
    </row>
    <row r="191" spans="1:137" x14ac:dyDescent="0.3">
      <c r="A191" s="9">
        <v>43556</v>
      </c>
      <c r="B191" s="82">
        <f t="shared" si="60"/>
        <v>5.0682261208577026</v>
      </c>
      <c r="C191" s="82">
        <f t="shared" si="61"/>
        <v>2.5182778229082117</v>
      </c>
      <c r="D191" s="82">
        <f t="shared" si="62"/>
        <v>5.9856864020819893</v>
      </c>
      <c r="E191" s="5">
        <f t="shared" si="90"/>
        <v>3.1810766721044095</v>
      </c>
      <c r="F191" s="5">
        <f t="shared" si="64"/>
        <v>-12.894040208914644</v>
      </c>
      <c r="G191" s="5">
        <f t="shared" si="65"/>
        <v>-25.293335240274601</v>
      </c>
      <c r="H191" s="5">
        <f t="shared" si="66"/>
        <v>-9.2094326003123665</v>
      </c>
      <c r="I191" s="4">
        <f t="shared" si="84"/>
        <v>12.360657471860439</v>
      </c>
      <c r="J191" s="4">
        <f t="shared" si="67"/>
        <v>3.5302281320339142</v>
      </c>
      <c r="K191" s="4">
        <f t="shared" si="68"/>
        <v>-9.7484316423260928</v>
      </c>
      <c r="L191" s="4">
        <f t="shared" si="69"/>
        <v>313.42259960809929</v>
      </c>
      <c r="M191" s="4">
        <f t="shared" si="85"/>
        <v>26.964046282961718</v>
      </c>
      <c r="N191" s="4">
        <f t="shared" si="70"/>
        <v>0.31585004510574333</v>
      </c>
      <c r="O191" s="4">
        <f t="shared" si="71"/>
        <v>6.0951337888069288</v>
      </c>
      <c r="P191" s="4">
        <f t="shared" si="72"/>
        <v>2.8412002505266756</v>
      </c>
      <c r="Q191" s="4">
        <f t="shared" si="73"/>
        <v>4.4617498854786986</v>
      </c>
      <c r="T191" s="81">
        <f t="shared" si="74"/>
        <v>5.0682261208577026</v>
      </c>
      <c r="U191" s="81">
        <f t="shared" si="75"/>
        <v>2.5182778229082117</v>
      </c>
      <c r="V191" s="81">
        <f t="shared" si="76"/>
        <v>5.9856864020819893</v>
      </c>
      <c r="W191" s="81">
        <f t="shared" si="77"/>
        <v>3.1619641860758918</v>
      </c>
      <c r="Y191" s="108">
        <f t="shared" si="78"/>
        <v>18062</v>
      </c>
      <c r="Z191" s="108">
        <f t="shared" si="79"/>
        <v>11402</v>
      </c>
      <c r="AA191" s="109">
        <f t="shared" ref="AA191:AB191" si="95">(Y191/Y179-1)*100</f>
        <v>2.8412002505266765</v>
      </c>
      <c r="AB191" s="109">
        <f t="shared" si="95"/>
        <v>4.4617498854786941</v>
      </c>
      <c r="AF191" s="9">
        <v>43556</v>
      </c>
      <c r="AG191" s="42">
        <v>126.5</v>
      </c>
      <c r="AH191" s="10"/>
      <c r="AI191" s="10"/>
      <c r="AJ191" s="10"/>
      <c r="AK191" s="10">
        <v>126.5</v>
      </c>
      <c r="AL191" s="10">
        <v>3.1810766721044095</v>
      </c>
      <c r="AO191" s="9">
        <v>43556</v>
      </c>
      <c r="AP191" s="10">
        <v>5.0682261208577026</v>
      </c>
      <c r="AQ191" s="10">
        <v>2.5182778229082117</v>
      </c>
      <c r="AR191" s="10">
        <v>5.9856864020819893</v>
      </c>
      <c r="AS191" s="10">
        <v>107.8</v>
      </c>
      <c r="AT191" s="10">
        <v>126.2</v>
      </c>
      <c r="AU191" s="10">
        <v>162.9</v>
      </c>
      <c r="AV191" s="42">
        <v>107.8</v>
      </c>
      <c r="AW191" s="42">
        <v>126.2</v>
      </c>
      <c r="AX191" s="42">
        <v>162.9</v>
      </c>
      <c r="AY191" s="10"/>
      <c r="AZ191" s="10"/>
      <c r="BA191" s="10"/>
      <c r="BB191" s="10"/>
      <c r="BC191" s="10"/>
      <c r="BD191" s="10"/>
      <c r="BE191" s="10"/>
      <c r="BF191" s="10"/>
      <c r="BG191" s="10"/>
      <c r="BJ191" s="9">
        <v>43556</v>
      </c>
      <c r="BK191" s="42">
        <v>100</v>
      </c>
      <c r="BL191" s="42">
        <v>14.3725</v>
      </c>
      <c r="BM191" s="42">
        <v>77.633200000000002</v>
      </c>
      <c r="BN191" s="42">
        <v>7.9943</v>
      </c>
      <c r="BO191" s="42">
        <v>34.0486</v>
      </c>
      <c r="BP191" s="42">
        <v>8.2230000000000008</v>
      </c>
      <c r="BQ191" s="42">
        <v>17.221499999999999</v>
      </c>
      <c r="BR191" s="42">
        <v>12.3384</v>
      </c>
      <c r="BS191" s="42">
        <v>12.8393</v>
      </c>
      <c r="BT191" s="42">
        <v>15.3292</v>
      </c>
      <c r="BV191" s="9">
        <v>43556</v>
      </c>
      <c r="BW191" s="42">
        <v>-12.894040208914644</v>
      </c>
      <c r="BX191" s="42">
        <v>-25.293335240274601</v>
      </c>
      <c r="BY191" s="42">
        <v>-9.2094326003123665</v>
      </c>
      <c r="BZ191" s="42">
        <v>304370</v>
      </c>
      <c r="CA191" s="42">
        <v>522349</v>
      </c>
      <c r="CB191" s="42">
        <v>1344562</v>
      </c>
      <c r="CD191" s="9">
        <v>43556</v>
      </c>
      <c r="CE191" s="42">
        <v>102181310</v>
      </c>
      <c r="CF191" s="42">
        <v>12.360657471860439</v>
      </c>
      <c r="CH191" s="9">
        <v>43556</v>
      </c>
      <c r="CI191" s="42">
        <v>141.19999999999999</v>
      </c>
      <c r="CJ191" s="42">
        <v>312</v>
      </c>
      <c r="CK191" s="42">
        <v>141.19999999999999</v>
      </c>
      <c r="CL191" s="42">
        <v>2.9905178701677566</v>
      </c>
      <c r="CM191" s="93">
        <f t="shared" si="80"/>
        <v>723663.66855524085</v>
      </c>
      <c r="CN191" s="4">
        <f t="shared" si="86"/>
        <v>9.0980604772809226</v>
      </c>
      <c r="CP191" s="9">
        <v>43556</v>
      </c>
      <c r="CQ191" s="42">
        <v>3.5302281320339142</v>
      </c>
      <c r="CR191" s="42">
        <v>771353</v>
      </c>
      <c r="CS191" s="9">
        <v>43556</v>
      </c>
      <c r="CT191" s="42">
        <v>-9.7484316423260928</v>
      </c>
      <c r="CU191" s="42">
        <v>71500</v>
      </c>
      <c r="CW191" s="14">
        <v>43556</v>
      </c>
      <c r="CX191" s="15">
        <v>950560</v>
      </c>
      <c r="CY191" s="15">
        <v>967420</v>
      </c>
      <c r="CZ191" s="89">
        <f t="shared" si="94"/>
        <v>379770</v>
      </c>
      <c r="DA191" s="91">
        <f t="shared" si="92"/>
        <v>313.42259960809929</v>
      </c>
      <c r="DB191" s="39">
        <v>43556</v>
      </c>
      <c r="DC191" s="40">
        <v>2240910</v>
      </c>
      <c r="DD191" s="40">
        <v>195570</v>
      </c>
      <c r="DE191" s="2"/>
      <c r="DF191" s="39">
        <v>43556</v>
      </c>
      <c r="DG191" s="40">
        <v>141.19999999999999</v>
      </c>
      <c r="DH191" s="40">
        <v>312</v>
      </c>
      <c r="DI191" s="40">
        <v>141.19999999999999</v>
      </c>
      <c r="DJ191" s="40">
        <v>2.9905178701677566</v>
      </c>
      <c r="DK191" s="2"/>
      <c r="DL191" s="99">
        <f t="shared" si="81"/>
        <v>2045340</v>
      </c>
      <c r="DM191" s="100">
        <f t="shared" si="82"/>
        <v>14485.410764872522</v>
      </c>
      <c r="DN191" s="101">
        <f t="shared" si="87"/>
        <v>26.964046282961718</v>
      </c>
      <c r="DO191" s="101">
        <f t="shared" si="87"/>
        <v>23.277413211006028</v>
      </c>
      <c r="DQ191" s="9">
        <v>43556</v>
      </c>
      <c r="DR191" s="42">
        <v>0.31585004510574333</v>
      </c>
      <c r="DS191" s="42">
        <v>6.0951337888069288</v>
      </c>
      <c r="DT191" s="42">
        <v>2.8412002505266756</v>
      </c>
      <c r="DU191" s="42">
        <v>4.4617498854786986</v>
      </c>
      <c r="DV191" s="11">
        <v>26032.657467000001</v>
      </c>
      <c r="DW191" s="11">
        <v>42385.472658999999</v>
      </c>
      <c r="DX191" s="11">
        <v>-16352.815192</v>
      </c>
      <c r="DY191" s="42">
        <v>3555.4880499999999</v>
      </c>
      <c r="DZ191" s="11">
        <v>22477.169417000001</v>
      </c>
      <c r="EA191" s="42">
        <v>11564.621173</v>
      </c>
      <c r="EB191" s="11">
        <v>30820.851486</v>
      </c>
      <c r="EC191" s="42">
        <v>18062</v>
      </c>
      <c r="ED191" s="42">
        <v>11402</v>
      </c>
      <c r="EE191" s="42">
        <v>6660</v>
      </c>
      <c r="EF191" s="42"/>
      <c r="EG191" s="42"/>
    </row>
    <row r="192" spans="1:137" x14ac:dyDescent="0.3">
      <c r="A192" s="9">
        <v>43586</v>
      </c>
      <c r="B192" s="82">
        <f t="shared" si="60"/>
        <v>2.3234200743494426</v>
      </c>
      <c r="C192" s="82">
        <f t="shared" si="61"/>
        <v>4.3812451960030874</v>
      </c>
      <c r="D192" s="82">
        <f t="shared" si="62"/>
        <v>7.4074074074074181</v>
      </c>
      <c r="E192" s="5">
        <f t="shared" si="90"/>
        <v>4.4753086419753174</v>
      </c>
      <c r="F192" s="5">
        <f t="shared" si="64"/>
        <v>-17.180217575633304</v>
      </c>
      <c r="G192" s="5">
        <f t="shared" si="65"/>
        <v>-7.7592051111735021</v>
      </c>
      <c r="H192" s="5">
        <f t="shared" si="66"/>
        <v>-3.2282592637270144</v>
      </c>
      <c r="I192" s="4">
        <f t="shared" si="84"/>
        <v>12.122101056526882</v>
      </c>
      <c r="J192" s="4">
        <f t="shared" si="67"/>
        <v>0.67070938894219834</v>
      </c>
      <c r="K192" s="4">
        <f t="shared" si="68"/>
        <v>-14.359362436740291</v>
      </c>
      <c r="L192" s="4">
        <f t="shared" si="69"/>
        <v>-30.60475506621988</v>
      </c>
      <c r="M192" s="4">
        <f t="shared" si="85"/>
        <v>6.5831331930918724</v>
      </c>
      <c r="N192" s="4">
        <f t="shared" si="70"/>
        <v>3.4005466991337747</v>
      </c>
      <c r="O192" s="4">
        <f t="shared" si="71"/>
        <v>6.2999259585358072</v>
      </c>
      <c r="P192" s="4">
        <f t="shared" si="72"/>
        <v>15.494960737030855</v>
      </c>
      <c r="Q192" s="4">
        <f t="shared" si="73"/>
        <v>22.37460815047022</v>
      </c>
      <c r="T192" s="81">
        <f t="shared" si="74"/>
        <v>2.3234200743494426</v>
      </c>
      <c r="U192" s="81">
        <f t="shared" si="75"/>
        <v>4.3812451960030874</v>
      </c>
      <c r="V192" s="81">
        <f t="shared" si="76"/>
        <v>7.4074074074074181</v>
      </c>
      <c r="W192" s="81">
        <f t="shared" si="77"/>
        <v>4.3274047660597139</v>
      </c>
      <c r="Y192" s="108">
        <f t="shared" si="78"/>
        <v>18679</v>
      </c>
      <c r="Z192" s="108">
        <f t="shared" si="79"/>
        <v>12492</v>
      </c>
      <c r="AA192" s="109">
        <f t="shared" ref="AA192:AB192" si="96">(Y192/Y180-1)*100</f>
        <v>15.49496073703085</v>
      </c>
      <c r="AB192" s="109">
        <f t="shared" si="96"/>
        <v>22.374608150470209</v>
      </c>
      <c r="AF192" s="9">
        <v>43586</v>
      </c>
      <c r="AG192" s="42">
        <v>135.4</v>
      </c>
      <c r="AH192" s="10"/>
      <c r="AI192" s="10"/>
      <c r="AJ192" s="10"/>
      <c r="AK192" s="10">
        <v>135.4</v>
      </c>
      <c r="AL192" s="10">
        <v>4.4753086419753174</v>
      </c>
      <c r="AO192" s="9">
        <v>43586</v>
      </c>
      <c r="AP192" s="10">
        <v>2.3234200743494426</v>
      </c>
      <c r="AQ192" s="10">
        <v>4.3812451960030874</v>
      </c>
      <c r="AR192" s="10">
        <v>7.4074074074074181</v>
      </c>
      <c r="AS192" s="10">
        <v>110.1</v>
      </c>
      <c r="AT192" s="10">
        <v>135.80000000000001</v>
      </c>
      <c r="AU192" s="10">
        <v>176.9</v>
      </c>
      <c r="AV192" s="42">
        <v>110.1</v>
      </c>
      <c r="AW192" s="42">
        <v>135.80000000000001</v>
      </c>
      <c r="AX192" s="42">
        <v>176.9</v>
      </c>
      <c r="AY192" s="10"/>
      <c r="AZ192" s="10"/>
      <c r="BA192" s="10"/>
      <c r="BB192" s="10"/>
      <c r="BC192" s="10"/>
      <c r="BD192" s="10"/>
      <c r="BE192" s="10"/>
      <c r="BF192" s="10"/>
      <c r="BG192" s="10"/>
      <c r="BJ192" s="9">
        <v>43586</v>
      </c>
      <c r="BK192" s="42">
        <v>100</v>
      </c>
      <c r="BL192" s="42">
        <v>14.3725</v>
      </c>
      <c r="BM192" s="42">
        <v>77.633200000000002</v>
      </c>
      <c r="BN192" s="42">
        <v>7.9943</v>
      </c>
      <c r="BO192" s="42">
        <v>34.0486</v>
      </c>
      <c r="BP192" s="42">
        <v>8.2230000000000008</v>
      </c>
      <c r="BQ192" s="42">
        <v>17.221499999999999</v>
      </c>
      <c r="BR192" s="42">
        <v>12.3384</v>
      </c>
      <c r="BS192" s="42">
        <v>12.8393</v>
      </c>
      <c r="BT192" s="42">
        <v>15.3292</v>
      </c>
      <c r="BV192" s="9">
        <v>43586</v>
      </c>
      <c r="BW192" s="42">
        <v>-17.180217575633304</v>
      </c>
      <c r="BX192" s="42">
        <v>-7.7592051111735021</v>
      </c>
      <c r="BY192" s="42">
        <v>-3.2282592637270144</v>
      </c>
      <c r="BZ192" s="42">
        <v>298885</v>
      </c>
      <c r="CA192" s="42">
        <v>538808</v>
      </c>
      <c r="CB192" s="42">
        <v>1427958</v>
      </c>
      <c r="CD192" s="9">
        <v>43586</v>
      </c>
      <c r="CE192" s="42">
        <v>102204150</v>
      </c>
      <c r="CF192" s="42">
        <v>12.122101056526882</v>
      </c>
      <c r="CH192" s="9">
        <v>43586</v>
      </c>
      <c r="CI192" s="42">
        <v>142</v>
      </c>
      <c r="CJ192" s="42">
        <v>314</v>
      </c>
      <c r="CK192" s="42">
        <v>142</v>
      </c>
      <c r="CL192" s="42">
        <v>3.0478955007256809</v>
      </c>
      <c r="CM192" s="93">
        <f t="shared" si="80"/>
        <v>719747.53521126765</v>
      </c>
      <c r="CN192" s="4">
        <f t="shared" si="86"/>
        <v>8.8058135604887724</v>
      </c>
      <c r="CP192" s="9">
        <v>43586</v>
      </c>
      <c r="CQ192" s="42">
        <v>0.67070938894219834</v>
      </c>
      <c r="CR192" s="42">
        <v>610590</v>
      </c>
      <c r="CS192" s="9">
        <v>43586</v>
      </c>
      <c r="CT192" s="42">
        <v>-14.359362436740291</v>
      </c>
      <c r="CU192" s="42">
        <v>72428</v>
      </c>
      <c r="CW192" s="14">
        <v>43586</v>
      </c>
      <c r="CX192" s="15">
        <v>189150</v>
      </c>
      <c r="CY192" s="15">
        <v>1097890</v>
      </c>
      <c r="CZ192" s="89">
        <f t="shared" si="94"/>
        <v>130470</v>
      </c>
      <c r="DA192" s="91">
        <f t="shared" si="92"/>
        <v>-30.60475506621988</v>
      </c>
      <c r="DB192" s="39">
        <v>43586</v>
      </c>
      <c r="DC192" s="40">
        <v>2411930</v>
      </c>
      <c r="DD192" s="40">
        <v>552470</v>
      </c>
      <c r="DE192" s="2"/>
      <c r="DF192" s="39">
        <v>43586</v>
      </c>
      <c r="DG192" s="40">
        <v>142</v>
      </c>
      <c r="DH192" s="40">
        <v>314</v>
      </c>
      <c r="DI192" s="40">
        <v>142</v>
      </c>
      <c r="DJ192" s="40">
        <v>3.0478955007256809</v>
      </c>
      <c r="DK192" s="2"/>
      <c r="DL192" s="99">
        <f t="shared" si="81"/>
        <v>1859460</v>
      </c>
      <c r="DM192" s="100">
        <f t="shared" si="82"/>
        <v>13094.788732394367</v>
      </c>
      <c r="DN192" s="101">
        <f t="shared" si="87"/>
        <v>6.5831331930918724</v>
      </c>
      <c r="DO192" s="101">
        <f t="shared" si="87"/>
        <v>3.4306743240004378</v>
      </c>
      <c r="DQ192" s="9">
        <v>43586</v>
      </c>
      <c r="DR192" s="42">
        <v>3.4005466991337747</v>
      </c>
      <c r="DS192" s="42">
        <v>6.2999259585358072</v>
      </c>
      <c r="DT192" s="42">
        <v>15.494960737030855</v>
      </c>
      <c r="DU192" s="42">
        <v>22.37460815047022</v>
      </c>
      <c r="DV192" s="11">
        <v>29847.785281</v>
      </c>
      <c r="DW192" s="11">
        <v>46683.257779</v>
      </c>
      <c r="DX192" s="11">
        <v>-16835.472497999999</v>
      </c>
      <c r="DY192" s="42">
        <v>4923.2086319999999</v>
      </c>
      <c r="DZ192" s="11">
        <v>24924.576648999999</v>
      </c>
      <c r="EA192" s="42">
        <v>12592.833769000001</v>
      </c>
      <c r="EB192" s="11">
        <v>34090.424010000002</v>
      </c>
      <c r="EC192" s="42">
        <v>18679</v>
      </c>
      <c r="ED192" s="42">
        <v>12492</v>
      </c>
      <c r="EE192" s="42">
        <v>6187</v>
      </c>
      <c r="EF192" s="42"/>
      <c r="EG192" s="42"/>
    </row>
    <row r="193" spans="1:137" x14ac:dyDescent="0.3">
      <c r="A193" s="9">
        <v>43617</v>
      </c>
      <c r="B193" s="82">
        <f t="shared" si="60"/>
        <v>1.5252621544327878</v>
      </c>
      <c r="C193" s="82">
        <f t="shared" si="61"/>
        <v>0.31104199066874472</v>
      </c>
      <c r="D193" s="82">
        <f t="shared" si="62"/>
        <v>8.5678549093183154</v>
      </c>
      <c r="E193" s="5">
        <f t="shared" si="90"/>
        <v>1.2529365700861459</v>
      </c>
      <c r="F193" s="5">
        <f t="shared" si="64"/>
        <v>-14.493854816249923</v>
      </c>
      <c r="G193" s="5">
        <f t="shared" si="65"/>
        <v>-14.751066744959877</v>
      </c>
      <c r="H193" s="5">
        <f t="shared" si="66"/>
        <v>-6.2802905391420794</v>
      </c>
      <c r="I193" s="4">
        <f t="shared" si="84"/>
        <v>11.495587201115613</v>
      </c>
      <c r="J193" s="4">
        <f t="shared" si="67"/>
        <v>5.4226468283211098</v>
      </c>
      <c r="K193" s="4">
        <f t="shared" si="68"/>
        <v>-16.355109320298567</v>
      </c>
      <c r="L193" s="4">
        <f t="shared" si="69"/>
        <v>325.76623376623377</v>
      </c>
      <c r="M193" s="4">
        <f t="shared" si="85"/>
        <v>-9.7847874624608533</v>
      </c>
      <c r="N193" s="4">
        <f t="shared" si="70"/>
        <v>-7.8303940869696342</v>
      </c>
      <c r="O193" s="4">
        <f t="shared" si="71"/>
        <v>-8.4130335369012634</v>
      </c>
      <c r="P193" s="4">
        <f t="shared" si="72"/>
        <v>9.9573257467994303</v>
      </c>
      <c r="Q193" s="4">
        <f t="shared" si="73"/>
        <v>14.166423924652879</v>
      </c>
      <c r="T193" s="81">
        <f t="shared" si="74"/>
        <v>1.5252621544327878</v>
      </c>
      <c r="U193" s="81">
        <f t="shared" si="75"/>
        <v>0.31104199066874472</v>
      </c>
      <c r="V193" s="81">
        <f t="shared" si="76"/>
        <v>8.5678549093183154</v>
      </c>
      <c r="W193" s="81">
        <f t="shared" si="77"/>
        <v>1.1456301788613346</v>
      </c>
      <c r="Y193" s="108">
        <f t="shared" si="78"/>
        <v>18552</v>
      </c>
      <c r="Z193" s="108">
        <f t="shared" si="79"/>
        <v>11758</v>
      </c>
      <c r="AA193" s="109">
        <f t="shared" ref="AA193:AB193" si="97">(Y193/Y181-1)*100</f>
        <v>9.9573257467994392</v>
      </c>
      <c r="AB193" s="109">
        <f t="shared" si="97"/>
        <v>14.166423924652882</v>
      </c>
      <c r="AF193" s="9">
        <v>43617</v>
      </c>
      <c r="AG193" s="42">
        <v>129.30000000000001</v>
      </c>
      <c r="AH193" s="10"/>
      <c r="AI193" s="10"/>
      <c r="AJ193" s="10"/>
      <c r="AK193" s="10">
        <v>129.30000000000001</v>
      </c>
      <c r="AL193" s="10">
        <v>1.2529365700861459</v>
      </c>
      <c r="AO193" s="9">
        <v>43617</v>
      </c>
      <c r="AP193" s="10">
        <v>1.5252621544327878</v>
      </c>
      <c r="AQ193" s="10">
        <v>0.31104199066874472</v>
      </c>
      <c r="AR193" s="10">
        <v>8.5678549093183154</v>
      </c>
      <c r="AS193" s="10">
        <v>106.5</v>
      </c>
      <c r="AT193" s="10">
        <v>129</v>
      </c>
      <c r="AU193" s="10">
        <v>173.6</v>
      </c>
      <c r="AV193" s="42">
        <v>106.5</v>
      </c>
      <c r="AW193" s="42">
        <v>129</v>
      </c>
      <c r="AX193" s="42">
        <v>173.6</v>
      </c>
      <c r="AY193" s="10"/>
      <c r="AZ193" s="10"/>
      <c r="BA193" s="10"/>
      <c r="BB193" s="10"/>
      <c r="BC193" s="10"/>
      <c r="BD193" s="10"/>
      <c r="BE193" s="10"/>
      <c r="BF193" s="10"/>
      <c r="BG193" s="10"/>
      <c r="BJ193" s="9">
        <v>43617</v>
      </c>
      <c r="BK193" s="42">
        <v>100</v>
      </c>
      <c r="BL193" s="42">
        <v>14.3725</v>
      </c>
      <c r="BM193" s="42">
        <v>77.633200000000002</v>
      </c>
      <c r="BN193" s="42">
        <v>7.9943</v>
      </c>
      <c r="BO193" s="42">
        <v>34.0486</v>
      </c>
      <c r="BP193" s="42">
        <v>8.2230000000000008</v>
      </c>
      <c r="BQ193" s="42">
        <v>17.221499999999999</v>
      </c>
      <c r="BR193" s="42">
        <v>12.3384</v>
      </c>
      <c r="BS193" s="42">
        <v>12.8393</v>
      </c>
      <c r="BT193" s="42">
        <v>15.3292</v>
      </c>
      <c r="BV193" s="9">
        <v>43617</v>
      </c>
      <c r="BW193" s="42">
        <v>-14.493854816249923</v>
      </c>
      <c r="BX193" s="42">
        <v>-14.751066744959877</v>
      </c>
      <c r="BY193" s="42">
        <v>-6.2802905391420794</v>
      </c>
      <c r="BZ193" s="42">
        <v>282461</v>
      </c>
      <c r="CA193" s="42">
        <v>544421</v>
      </c>
      <c r="CB193" s="42">
        <v>1349382</v>
      </c>
      <c r="CD193" s="9">
        <v>43617</v>
      </c>
      <c r="CE193" s="42">
        <v>102499510</v>
      </c>
      <c r="CF193" s="42">
        <v>11.495587201115613</v>
      </c>
      <c r="CH193" s="9">
        <v>43617</v>
      </c>
      <c r="CI193" s="42">
        <v>142.9</v>
      </c>
      <c r="CJ193" s="42">
        <v>316</v>
      </c>
      <c r="CK193" s="42">
        <v>142.9</v>
      </c>
      <c r="CL193" s="42">
        <v>3.1768953068592101</v>
      </c>
      <c r="CM193" s="93">
        <f t="shared" si="80"/>
        <v>717281.38558432471</v>
      </c>
      <c r="CN193" s="4">
        <f t="shared" si="86"/>
        <v>8.0625530255739264</v>
      </c>
      <c r="CP193" s="9">
        <v>43617</v>
      </c>
      <c r="CQ193" s="42">
        <v>5.4226468283211098</v>
      </c>
      <c r="CR193" s="42">
        <v>721015</v>
      </c>
      <c r="CS193" s="9">
        <v>43617</v>
      </c>
      <c r="CT193" s="42">
        <v>-16.355109320298567</v>
      </c>
      <c r="CU193" s="42">
        <v>75978</v>
      </c>
      <c r="CW193" s="14">
        <v>43617</v>
      </c>
      <c r="CX193" s="15">
        <v>187920</v>
      </c>
      <c r="CY193" s="15">
        <v>1343770</v>
      </c>
      <c r="CZ193" s="89">
        <f t="shared" si="94"/>
        <v>245880</v>
      </c>
      <c r="DA193" s="91">
        <f t="shared" si="92"/>
        <v>325.76623376623377</v>
      </c>
      <c r="DB193" s="39">
        <v>43617</v>
      </c>
      <c r="DC193" s="40">
        <v>1934210</v>
      </c>
      <c r="DD193" s="40">
        <v>669510</v>
      </c>
      <c r="DE193" s="2"/>
      <c r="DF193" s="39">
        <v>43617</v>
      </c>
      <c r="DG193" s="40">
        <v>142.9</v>
      </c>
      <c r="DH193" s="40">
        <v>316</v>
      </c>
      <c r="DI193" s="40">
        <v>142.9</v>
      </c>
      <c r="DJ193" s="40">
        <v>3.1768953068592101</v>
      </c>
      <c r="DK193" s="2"/>
      <c r="DL193" s="99">
        <f t="shared" si="81"/>
        <v>1264700</v>
      </c>
      <c r="DM193" s="100">
        <f t="shared" si="82"/>
        <v>8850.2449265220439</v>
      </c>
      <c r="DN193" s="101">
        <f t="shared" si="87"/>
        <v>-9.7847874624608533</v>
      </c>
      <c r="DO193" s="101">
        <f t="shared" si="87"/>
        <v>-12.562582670054779</v>
      </c>
      <c r="DQ193" s="9">
        <v>43617</v>
      </c>
      <c r="DR193" s="42">
        <v>-7.8303940869696342</v>
      </c>
      <c r="DS193" s="42">
        <v>-8.4130335369012634</v>
      </c>
      <c r="DT193" s="42">
        <v>9.9573257467994303</v>
      </c>
      <c r="DU193" s="42">
        <v>14.166423924652879</v>
      </c>
      <c r="DV193" s="11">
        <v>25017.496764</v>
      </c>
      <c r="DW193" s="11">
        <v>41032.527413000003</v>
      </c>
      <c r="DX193" s="11">
        <v>-16015.030649</v>
      </c>
      <c r="DY193" s="42">
        <v>2636.5995699999999</v>
      </c>
      <c r="DZ193" s="11">
        <v>22380.897194000001</v>
      </c>
      <c r="EA193" s="42">
        <v>11205.023072</v>
      </c>
      <c r="EB193" s="11">
        <v>29827.504341</v>
      </c>
      <c r="EC193" s="42">
        <v>18552</v>
      </c>
      <c r="ED193" s="42">
        <v>11758</v>
      </c>
      <c r="EE193" s="42">
        <v>6794</v>
      </c>
      <c r="EF193" s="42"/>
      <c r="EG193" s="42"/>
    </row>
    <row r="194" spans="1:137" x14ac:dyDescent="0.3">
      <c r="A194" s="9">
        <v>43647</v>
      </c>
      <c r="B194" s="82">
        <f t="shared" si="60"/>
        <v>4.9214659685863902</v>
      </c>
      <c r="C194" s="82">
        <f t="shared" si="61"/>
        <v>4.78056426332288</v>
      </c>
      <c r="D194" s="82">
        <f t="shared" si="62"/>
        <v>5.2469135802469129</v>
      </c>
      <c r="E194" s="5">
        <f t="shared" si="90"/>
        <v>4.8528241845664342</v>
      </c>
      <c r="F194" s="5">
        <f t="shared" si="64"/>
        <v>-26.199393012029859</v>
      </c>
      <c r="G194" s="5">
        <f t="shared" si="65"/>
        <v>-11.547371547371547</v>
      </c>
      <c r="H194" s="5">
        <f t="shared" si="66"/>
        <v>-13.580121579715499</v>
      </c>
      <c r="I194" s="4">
        <f t="shared" si="84"/>
        <v>11.659487417845556</v>
      </c>
      <c r="J194" s="4">
        <f t="shared" si="67"/>
        <v>1.358966887581448</v>
      </c>
      <c r="K194" s="4">
        <f t="shared" si="68"/>
        <v>-26.434676434676437</v>
      </c>
      <c r="L194" s="4">
        <f t="shared" si="69"/>
        <v>64.163229867592804</v>
      </c>
      <c r="M194" s="4">
        <f t="shared" si="85"/>
        <v>14.285831574971875</v>
      </c>
      <c r="N194" s="4">
        <f t="shared" si="70"/>
        <v>1.6926800487351628</v>
      </c>
      <c r="O194" s="4">
        <f t="shared" si="71"/>
        <v>-8.9144824296052825</v>
      </c>
      <c r="P194" s="4">
        <f t="shared" si="72"/>
        <v>8.7221557568506807</v>
      </c>
      <c r="Q194" s="4">
        <f t="shared" si="73"/>
        <v>18.23963133640553</v>
      </c>
      <c r="T194" s="81">
        <f t="shared" si="74"/>
        <v>4.9214659685863902</v>
      </c>
      <c r="U194" s="81">
        <f t="shared" si="75"/>
        <v>4.78056426332288</v>
      </c>
      <c r="V194" s="81">
        <f t="shared" si="76"/>
        <v>5.2469135802469129</v>
      </c>
      <c r="W194" s="81">
        <f t="shared" si="77"/>
        <v>4.8380967243547364</v>
      </c>
      <c r="Y194" s="108">
        <f t="shared" si="78"/>
        <v>19084</v>
      </c>
      <c r="Z194" s="108">
        <f t="shared" si="79"/>
        <v>12829</v>
      </c>
      <c r="AA194" s="109">
        <f t="shared" ref="AA194:AB194" si="98">(Y194/Y182-1)*100</f>
        <v>8.7221557568506913</v>
      </c>
      <c r="AB194" s="109">
        <f t="shared" si="98"/>
        <v>18.239631336405537</v>
      </c>
      <c r="AF194" s="9">
        <v>43647</v>
      </c>
      <c r="AG194" s="42">
        <v>131.80000000000001</v>
      </c>
      <c r="AH194" s="10"/>
      <c r="AI194" s="10"/>
      <c r="AJ194" s="10"/>
      <c r="AK194" s="10">
        <v>131.80000000000001</v>
      </c>
      <c r="AL194" s="10">
        <v>4.8528241845664342</v>
      </c>
      <c r="AO194" s="9">
        <v>43647</v>
      </c>
      <c r="AP194" s="10">
        <v>4.9214659685863902</v>
      </c>
      <c r="AQ194" s="10">
        <v>4.78056426332288</v>
      </c>
      <c r="AR194" s="10">
        <v>5.2469135802469129</v>
      </c>
      <c r="AS194" s="10">
        <v>100.2</v>
      </c>
      <c r="AT194" s="10">
        <v>133.69999999999999</v>
      </c>
      <c r="AU194" s="10">
        <v>170.5</v>
      </c>
      <c r="AV194" s="42">
        <v>100.2</v>
      </c>
      <c r="AW194" s="42">
        <v>133.69999999999999</v>
      </c>
      <c r="AX194" s="42">
        <v>170.5</v>
      </c>
      <c r="AY194" s="10"/>
      <c r="AZ194" s="10"/>
      <c r="BA194" s="10"/>
      <c r="BB194" s="10"/>
      <c r="BC194" s="10"/>
      <c r="BD194" s="10"/>
      <c r="BE194" s="10"/>
      <c r="BF194" s="10"/>
      <c r="BG194" s="10"/>
      <c r="BJ194" s="9">
        <v>43647</v>
      </c>
      <c r="BK194" s="42">
        <v>100</v>
      </c>
      <c r="BL194" s="42">
        <v>14.3725</v>
      </c>
      <c r="BM194" s="42">
        <v>77.633200000000002</v>
      </c>
      <c r="BN194" s="42">
        <v>7.9943</v>
      </c>
      <c r="BO194" s="42">
        <v>34.0486</v>
      </c>
      <c r="BP194" s="42">
        <v>8.2230000000000008</v>
      </c>
      <c r="BQ194" s="42">
        <v>17.221499999999999</v>
      </c>
      <c r="BR194" s="42">
        <v>12.3384</v>
      </c>
      <c r="BS194" s="42">
        <v>12.8393</v>
      </c>
      <c r="BT194" s="42">
        <v>15.3292</v>
      </c>
      <c r="BV194" s="9">
        <v>43647</v>
      </c>
      <c r="BW194" s="42">
        <v>-26.199393012029859</v>
      </c>
      <c r="BX194" s="42">
        <v>-11.547371547371547</v>
      </c>
      <c r="BY194" s="42">
        <v>-13.580121579715499</v>
      </c>
      <c r="BZ194" s="42">
        <v>261894</v>
      </c>
      <c r="CA194" s="42">
        <v>565858</v>
      </c>
      <c r="CB194" s="42">
        <v>1200271</v>
      </c>
      <c r="CD194" s="9">
        <v>43647</v>
      </c>
      <c r="CE194" s="42">
        <v>102627050</v>
      </c>
      <c r="CF194" s="42">
        <v>11.659487417845556</v>
      </c>
      <c r="CH194" s="9">
        <v>43647</v>
      </c>
      <c r="CI194" s="42">
        <v>144.19999999999999</v>
      </c>
      <c r="CJ194" s="42">
        <v>319</v>
      </c>
      <c r="CK194" s="42">
        <v>144.19999999999999</v>
      </c>
      <c r="CL194" s="42">
        <v>3.14735336194562</v>
      </c>
      <c r="CM194" s="93">
        <f t="shared" si="80"/>
        <v>711699.37586685165</v>
      </c>
      <c r="CN194" s="4">
        <f t="shared" si="86"/>
        <v>8.2524018100888377</v>
      </c>
      <c r="CP194" s="9">
        <v>43647</v>
      </c>
      <c r="CQ194" s="42">
        <v>1.358966887581448</v>
      </c>
      <c r="CR194" s="42">
        <v>817455</v>
      </c>
      <c r="CS194" s="9">
        <v>43647</v>
      </c>
      <c r="CT194" s="42">
        <v>-26.434676434676437</v>
      </c>
      <c r="CU194" s="42">
        <v>62660</v>
      </c>
      <c r="CW194" s="14">
        <v>43647</v>
      </c>
      <c r="CX194" s="15">
        <v>541330</v>
      </c>
      <c r="CY194" s="15">
        <v>1495030</v>
      </c>
      <c r="CZ194" s="89">
        <f t="shared" si="94"/>
        <v>151260</v>
      </c>
      <c r="DA194" s="91">
        <f t="shared" si="92"/>
        <v>64.163229867592804</v>
      </c>
      <c r="DB194" s="39">
        <v>43647</v>
      </c>
      <c r="DC194" s="40">
        <v>1809680</v>
      </c>
      <c r="DD194" s="40">
        <v>417690</v>
      </c>
      <c r="DE194" s="2"/>
      <c r="DF194" s="39">
        <v>43647</v>
      </c>
      <c r="DG194" s="40">
        <v>144.19999999999999</v>
      </c>
      <c r="DH194" s="40">
        <v>319</v>
      </c>
      <c r="DI194" s="40">
        <v>144.19999999999999</v>
      </c>
      <c r="DJ194" s="40">
        <v>3.14735336194562</v>
      </c>
      <c r="DK194" s="2"/>
      <c r="DL194" s="99">
        <f t="shared" si="81"/>
        <v>1391990</v>
      </c>
      <c r="DM194" s="100">
        <f t="shared" si="82"/>
        <v>9653.1900138696255</v>
      </c>
      <c r="DN194" s="101">
        <f t="shared" si="87"/>
        <v>14.285831574971875</v>
      </c>
      <c r="DO194" s="101">
        <f t="shared" si="87"/>
        <v>10.798607865333354</v>
      </c>
      <c r="DQ194" s="9">
        <v>43647</v>
      </c>
      <c r="DR194" s="42">
        <v>1.6926800487351628</v>
      </c>
      <c r="DS194" s="42">
        <v>-8.9144824296052825</v>
      </c>
      <c r="DT194" s="42">
        <v>8.7221557568506807</v>
      </c>
      <c r="DU194" s="42">
        <v>18.23963133640553</v>
      </c>
      <c r="DV194" s="11">
        <v>26244.981563000001</v>
      </c>
      <c r="DW194" s="11">
        <v>40430.560872000002</v>
      </c>
      <c r="DX194" s="11">
        <v>-14185.579309000001</v>
      </c>
      <c r="DY194" s="42">
        <v>3486.2393400000001</v>
      </c>
      <c r="DZ194" s="11">
        <v>22758.742223000001</v>
      </c>
      <c r="EA194" s="11">
        <v>9748.6438519999992</v>
      </c>
      <c r="EB194" s="11">
        <v>30681.917020000001</v>
      </c>
      <c r="EC194" s="42">
        <v>19084</v>
      </c>
      <c r="ED194" s="42">
        <v>12829</v>
      </c>
      <c r="EE194" s="42">
        <v>6255</v>
      </c>
      <c r="EF194" s="42"/>
      <c r="EG194" s="42"/>
    </row>
    <row r="195" spans="1:137" x14ac:dyDescent="0.3">
      <c r="A195" s="9">
        <v>43678</v>
      </c>
      <c r="B195" s="82">
        <f t="shared" si="60"/>
        <v>0</v>
      </c>
      <c r="C195" s="82">
        <f t="shared" si="61"/>
        <v>-1.6845329249617065</v>
      </c>
      <c r="D195" s="82">
        <f t="shared" si="62"/>
        <v>-0.89712918660287078</v>
      </c>
      <c r="E195" s="5">
        <f t="shared" si="90"/>
        <v>-1.4062499999999978</v>
      </c>
      <c r="F195" s="5">
        <f t="shared" si="64"/>
        <v>-23.483230984531296</v>
      </c>
      <c r="G195" s="5">
        <f t="shared" si="65"/>
        <v>-21.776032394120985</v>
      </c>
      <c r="H195" s="5">
        <f t="shared" si="66"/>
        <v>-17.48923603197413</v>
      </c>
      <c r="I195" s="4">
        <f t="shared" si="84"/>
        <v>9.8521206946086721</v>
      </c>
      <c r="J195" s="4">
        <f t="shared" si="67"/>
        <v>1.6010117009731515</v>
      </c>
      <c r="K195" s="4">
        <f t="shared" si="68"/>
        <v>-38.26297076919802</v>
      </c>
      <c r="L195" s="4">
        <f t="shared" si="69"/>
        <v>145.13452014455893</v>
      </c>
      <c r="M195" s="4">
        <f t="shared" si="85"/>
        <v>34.399567166993194</v>
      </c>
      <c r="N195" s="4">
        <f t="shared" si="70"/>
        <v>-6.3585459410436069</v>
      </c>
      <c r="O195" s="4">
        <f t="shared" si="71"/>
        <v>-12.840788991649477</v>
      </c>
      <c r="P195" s="4">
        <f t="shared" si="72"/>
        <v>10.395740045988139</v>
      </c>
      <c r="Q195" s="4">
        <f t="shared" si="73"/>
        <v>15.955186401390767</v>
      </c>
      <c r="T195" s="81">
        <f t="shared" si="74"/>
        <v>0</v>
      </c>
      <c r="U195" s="81">
        <f t="shared" si="75"/>
        <v>-1.6845329249617065</v>
      </c>
      <c r="V195" s="81">
        <f t="shared" si="76"/>
        <v>-0.89712918660287078</v>
      </c>
      <c r="W195" s="81">
        <f t="shared" si="77"/>
        <v>-1.3794760132659649</v>
      </c>
      <c r="Y195" s="108">
        <f t="shared" si="78"/>
        <v>18244</v>
      </c>
      <c r="Z195" s="108">
        <f t="shared" si="79"/>
        <v>12006</v>
      </c>
      <c r="AA195" s="109">
        <f t="shared" ref="AA195:AB195" si="99">(Y195/Y183-1)*100</f>
        <v>10.395740045988134</v>
      </c>
      <c r="AB195" s="109">
        <f t="shared" si="99"/>
        <v>15.955186401390776</v>
      </c>
      <c r="AF195" s="9">
        <v>43678</v>
      </c>
      <c r="AG195" s="42">
        <v>126.2</v>
      </c>
      <c r="AH195" s="10"/>
      <c r="AI195" s="10"/>
      <c r="AJ195" s="10"/>
      <c r="AK195" s="10">
        <v>126.2</v>
      </c>
      <c r="AL195" s="10">
        <v>-1.4062499999999978</v>
      </c>
      <c r="AO195" s="9">
        <v>43678</v>
      </c>
      <c r="AP195" s="10">
        <v>0</v>
      </c>
      <c r="AQ195" s="10">
        <v>-1.6845329249617065</v>
      </c>
      <c r="AR195" s="10">
        <v>-0.89712918660287078</v>
      </c>
      <c r="AS195" s="10">
        <v>92</v>
      </c>
      <c r="AT195" s="10">
        <v>128.4</v>
      </c>
      <c r="AU195" s="10">
        <v>165.7</v>
      </c>
      <c r="AV195" s="42">
        <v>92</v>
      </c>
      <c r="AW195" s="42">
        <v>128.4</v>
      </c>
      <c r="AX195" s="42">
        <v>165.7</v>
      </c>
      <c r="AY195" s="10"/>
      <c r="AZ195" s="10"/>
      <c r="BA195" s="10"/>
      <c r="BB195" s="10"/>
      <c r="BC195" s="10"/>
      <c r="BD195" s="10"/>
      <c r="BE195" s="10"/>
      <c r="BF195" s="10"/>
      <c r="BG195" s="10"/>
      <c r="BJ195" s="9">
        <v>43678</v>
      </c>
      <c r="BK195" s="42">
        <v>100</v>
      </c>
      <c r="BL195" s="42">
        <v>14.3725</v>
      </c>
      <c r="BM195" s="42">
        <v>77.633200000000002</v>
      </c>
      <c r="BN195" s="42">
        <v>7.9943</v>
      </c>
      <c r="BO195" s="42">
        <v>34.0486</v>
      </c>
      <c r="BP195" s="42">
        <v>8.2230000000000008</v>
      </c>
      <c r="BQ195" s="42">
        <v>17.221499999999999</v>
      </c>
      <c r="BR195" s="42">
        <v>12.3384</v>
      </c>
      <c r="BS195" s="42">
        <v>12.8393</v>
      </c>
      <c r="BT195" s="42">
        <v>15.3292</v>
      </c>
      <c r="BV195" s="9">
        <v>43678</v>
      </c>
      <c r="BW195" s="42">
        <v>-23.483230984531296</v>
      </c>
      <c r="BX195" s="42">
        <v>-21.776032394120985</v>
      </c>
      <c r="BY195" s="42">
        <v>-17.48923603197413</v>
      </c>
      <c r="BZ195" s="42">
        <v>266273</v>
      </c>
      <c r="CA195" s="42">
        <v>557133</v>
      </c>
      <c r="CB195" s="42">
        <v>1198303</v>
      </c>
      <c r="CD195" s="9">
        <v>43678</v>
      </c>
      <c r="CE195" s="42">
        <v>102815620</v>
      </c>
      <c r="CF195" s="42">
        <v>9.8521206946086721</v>
      </c>
      <c r="CH195" s="9">
        <v>43678</v>
      </c>
      <c r="CI195" s="42">
        <v>145</v>
      </c>
      <c r="CJ195" s="42">
        <v>320</v>
      </c>
      <c r="CK195" s="42">
        <v>145</v>
      </c>
      <c r="CL195" s="42">
        <v>3.2763532763532721</v>
      </c>
      <c r="CM195" s="93">
        <f t="shared" si="80"/>
        <v>709073.24137931038</v>
      </c>
      <c r="CN195" s="4">
        <f t="shared" si="86"/>
        <v>6.3671568656762823</v>
      </c>
      <c r="CP195" s="9">
        <v>43678</v>
      </c>
      <c r="CQ195" s="42">
        <v>1.6010117009731515</v>
      </c>
      <c r="CR195" s="42">
        <v>798587</v>
      </c>
      <c r="CS195" s="9">
        <v>43678</v>
      </c>
      <c r="CT195" s="42">
        <v>-38.26297076919802</v>
      </c>
      <c r="CU195" s="42">
        <v>57997</v>
      </c>
      <c r="CW195" s="14">
        <v>43678</v>
      </c>
      <c r="CX195" s="15">
        <v>694000</v>
      </c>
      <c r="CY195" s="15">
        <v>1678170</v>
      </c>
      <c r="CZ195" s="89">
        <f t="shared" si="94"/>
        <v>183140</v>
      </c>
      <c r="DA195" s="91">
        <f t="shared" si="92"/>
        <v>145.13452014455893</v>
      </c>
      <c r="DB195" s="39">
        <v>43678</v>
      </c>
      <c r="DC195" s="40">
        <v>1994520</v>
      </c>
      <c r="DD195" s="40">
        <v>355020</v>
      </c>
      <c r="DE195" s="2"/>
      <c r="DF195" s="39">
        <v>43678</v>
      </c>
      <c r="DG195" s="40">
        <v>145</v>
      </c>
      <c r="DH195" s="40">
        <v>320</v>
      </c>
      <c r="DI195" s="40">
        <v>145</v>
      </c>
      <c r="DJ195" s="40">
        <v>3.2763532763532721</v>
      </c>
      <c r="DK195" s="2"/>
      <c r="DL195" s="99">
        <f t="shared" si="81"/>
        <v>1639500</v>
      </c>
      <c r="DM195" s="100">
        <f t="shared" si="82"/>
        <v>11306.896551724138</v>
      </c>
      <c r="DN195" s="101">
        <f t="shared" si="87"/>
        <v>34.399567166993194</v>
      </c>
      <c r="DO195" s="101">
        <f t="shared" si="87"/>
        <v>30.13585676031618</v>
      </c>
      <c r="DQ195" s="9">
        <v>43678</v>
      </c>
      <c r="DR195" s="42">
        <v>-6.3585459410436069</v>
      </c>
      <c r="DS195" s="42">
        <v>-12.840788991649477</v>
      </c>
      <c r="DT195" s="42">
        <v>10.395740045988139</v>
      </c>
      <c r="DU195" s="42">
        <v>15.955186401390767</v>
      </c>
      <c r="DV195" s="11">
        <v>26044.587265999999</v>
      </c>
      <c r="DW195" s="11">
        <v>39852.818488999997</v>
      </c>
      <c r="DX195" s="11">
        <v>-13808.231223000001</v>
      </c>
      <c r="DY195" s="42">
        <v>3204.5900109999998</v>
      </c>
      <c r="DZ195" s="11">
        <v>22839.997254999998</v>
      </c>
      <c r="EA195" s="11">
        <v>10999.356852999999</v>
      </c>
      <c r="EB195" s="11">
        <v>28853.461636</v>
      </c>
      <c r="EC195" s="42">
        <v>18244</v>
      </c>
      <c r="ED195" s="42">
        <v>12006</v>
      </c>
      <c r="EE195" s="42">
        <v>6238</v>
      </c>
      <c r="EF195" s="42"/>
      <c r="EG195" s="42"/>
    </row>
    <row r="196" spans="1:137" x14ac:dyDescent="0.3">
      <c r="A196" s="9">
        <v>43709</v>
      </c>
      <c r="B196" s="82">
        <f t="shared" si="60"/>
        <v>-8.5714285714285658</v>
      </c>
      <c r="C196" s="82">
        <f t="shared" si="61"/>
        <v>-4.2553191489361657</v>
      </c>
      <c r="D196" s="82">
        <f t="shared" si="62"/>
        <v>-2.5782688766114283</v>
      </c>
      <c r="E196" s="5">
        <f t="shared" si="90"/>
        <v>-4.5807453416149109</v>
      </c>
      <c r="F196" s="5">
        <f t="shared" si="64"/>
        <v>-18.838158183617086</v>
      </c>
      <c r="G196" s="5">
        <f t="shared" si="65"/>
        <v>-16.288494545867199</v>
      </c>
      <c r="H196" s="5">
        <f t="shared" si="66"/>
        <v>-18.877902198320726</v>
      </c>
      <c r="I196" s="4">
        <f t="shared" si="84"/>
        <v>8.4502093483592464</v>
      </c>
      <c r="J196" s="4">
        <f t="shared" si="67"/>
        <v>4.2605005244184513</v>
      </c>
      <c r="K196" s="4">
        <f t="shared" si="68"/>
        <v>-38.161883446185229</v>
      </c>
      <c r="L196" s="4">
        <f t="shared" si="69"/>
        <v>633.77483443708616</v>
      </c>
      <c r="M196" s="4">
        <f t="shared" si="85"/>
        <v>26.204508354138657</v>
      </c>
      <c r="N196" s="4">
        <f t="shared" si="70"/>
        <v>-6.2734921561242176</v>
      </c>
      <c r="O196" s="4">
        <f t="shared" si="71"/>
        <v>-11.972135339736676</v>
      </c>
      <c r="P196" s="4">
        <f t="shared" si="72"/>
        <v>7.0508515963616389</v>
      </c>
      <c r="Q196" s="4">
        <f t="shared" si="73"/>
        <v>11.562437160667605</v>
      </c>
      <c r="T196" s="81">
        <f t="shared" si="74"/>
        <v>-8.5714285714285658</v>
      </c>
      <c r="U196" s="81">
        <f t="shared" si="75"/>
        <v>-4.2553191489361657</v>
      </c>
      <c r="V196" s="81">
        <f t="shared" si="76"/>
        <v>-2.5782688766114283</v>
      </c>
      <c r="W196" s="81">
        <f t="shared" si="77"/>
        <v>-4.7415835457634294</v>
      </c>
      <c r="Y196" s="108">
        <f t="shared" si="78"/>
        <v>17536</v>
      </c>
      <c r="Z196" s="108">
        <f t="shared" si="79"/>
        <v>11096</v>
      </c>
      <c r="AA196" s="109">
        <f t="shared" ref="AA196:AB196" si="100">(Y196/Y184-1)*100</f>
        <v>7.0508515963616292</v>
      </c>
      <c r="AB196" s="109">
        <f t="shared" si="100"/>
        <v>11.562437160667605</v>
      </c>
      <c r="AF196" s="9">
        <v>43709</v>
      </c>
      <c r="AG196" s="42">
        <v>122.9</v>
      </c>
      <c r="AH196" s="10"/>
      <c r="AI196" s="10"/>
      <c r="AJ196" s="10"/>
      <c r="AK196" s="10">
        <v>122.9</v>
      </c>
      <c r="AL196" s="10">
        <v>-4.5807453416149109</v>
      </c>
      <c r="AO196" s="9">
        <v>43709</v>
      </c>
      <c r="AP196" s="10">
        <v>-8.5714285714285658</v>
      </c>
      <c r="AQ196" s="10">
        <v>-4.2553191489361657</v>
      </c>
      <c r="AR196" s="10">
        <v>-2.5782688766114283</v>
      </c>
      <c r="AS196" s="10">
        <v>86.4</v>
      </c>
      <c r="AT196" s="10">
        <v>126</v>
      </c>
      <c r="AU196" s="10">
        <v>158.69999999999999</v>
      </c>
      <c r="AV196" s="42">
        <v>86.4</v>
      </c>
      <c r="AW196" s="42">
        <v>126</v>
      </c>
      <c r="AX196" s="42">
        <v>158.69999999999999</v>
      </c>
      <c r="AY196" s="10"/>
      <c r="AZ196" s="10"/>
      <c r="BA196" s="10"/>
      <c r="BB196" s="10"/>
      <c r="BC196" s="10"/>
      <c r="BD196" s="10"/>
      <c r="BE196" s="10"/>
      <c r="BF196" s="10"/>
      <c r="BG196" s="10"/>
      <c r="BJ196" s="9">
        <v>43709</v>
      </c>
      <c r="BK196" s="42">
        <v>100</v>
      </c>
      <c r="BL196" s="42">
        <v>14.3725</v>
      </c>
      <c r="BM196" s="42">
        <v>77.633200000000002</v>
      </c>
      <c r="BN196" s="42">
        <v>7.9943</v>
      </c>
      <c r="BO196" s="42">
        <v>34.0486</v>
      </c>
      <c r="BP196" s="42">
        <v>8.2230000000000008</v>
      </c>
      <c r="BQ196" s="42">
        <v>17.221499999999999</v>
      </c>
      <c r="BR196" s="42">
        <v>12.3384</v>
      </c>
      <c r="BS196" s="42">
        <v>12.8393</v>
      </c>
      <c r="BT196" s="42">
        <v>15.3292</v>
      </c>
      <c r="BV196" s="9">
        <v>43709</v>
      </c>
      <c r="BW196" s="42">
        <v>-18.838158183617086</v>
      </c>
      <c r="BX196" s="42">
        <v>-16.288494545867199</v>
      </c>
      <c r="BY196" s="42">
        <v>-18.877902198320726</v>
      </c>
      <c r="BZ196" s="42">
        <v>284650</v>
      </c>
      <c r="CA196" s="42">
        <v>590141</v>
      </c>
      <c r="CB196" s="42">
        <v>1311750</v>
      </c>
      <c r="CD196" s="9">
        <v>43709</v>
      </c>
      <c r="CE196" s="42">
        <v>103708430</v>
      </c>
      <c r="CF196" s="42">
        <v>8.4502093483592464</v>
      </c>
      <c r="CH196" s="9">
        <v>43709</v>
      </c>
      <c r="CI196" s="42">
        <v>145.80000000000001</v>
      </c>
      <c r="CJ196" s="42">
        <v>322</v>
      </c>
      <c r="CK196" s="42">
        <v>145.80000000000001</v>
      </c>
      <c r="CL196" s="42">
        <v>3.9942938659058651</v>
      </c>
      <c r="CM196" s="93">
        <f t="shared" si="80"/>
        <v>711306.10425240046</v>
      </c>
      <c r="CN196" s="4">
        <f t="shared" si="86"/>
        <v>4.2847692087788936</v>
      </c>
      <c r="CP196" s="9">
        <v>43709</v>
      </c>
      <c r="CQ196" s="42">
        <v>4.2605005244184513</v>
      </c>
      <c r="CR196" s="42">
        <v>750514</v>
      </c>
      <c r="CS196" s="9">
        <v>43709</v>
      </c>
      <c r="CT196" s="42">
        <v>-38.161883446185229</v>
      </c>
      <c r="CU196" s="42">
        <v>65481</v>
      </c>
      <c r="CW196" s="14">
        <v>43709</v>
      </c>
      <c r="CX196" s="15">
        <v>237250</v>
      </c>
      <c r="CY196" s="15">
        <v>2187850</v>
      </c>
      <c r="CZ196" s="89">
        <f t="shared" si="94"/>
        <v>509680</v>
      </c>
      <c r="DA196" s="91">
        <f t="shared" si="92"/>
        <v>633.77483443708616</v>
      </c>
      <c r="DB196" s="39">
        <v>43709</v>
      </c>
      <c r="DC196" s="40">
        <v>2619570</v>
      </c>
      <c r="DD196" s="40">
        <v>516700</v>
      </c>
      <c r="DE196" s="2"/>
      <c r="DF196" s="39">
        <v>43709</v>
      </c>
      <c r="DG196" s="40">
        <v>145.80000000000001</v>
      </c>
      <c r="DH196" s="40">
        <v>322</v>
      </c>
      <c r="DI196" s="40">
        <v>145.80000000000001</v>
      </c>
      <c r="DJ196" s="40">
        <v>3.9942938659058651</v>
      </c>
      <c r="DK196" s="2"/>
      <c r="DL196" s="99">
        <f t="shared" si="81"/>
        <v>2102870</v>
      </c>
      <c r="DM196" s="100">
        <f t="shared" si="82"/>
        <v>14422.976680384087</v>
      </c>
      <c r="DN196" s="101">
        <f t="shared" si="87"/>
        <v>26.204508354138657</v>
      </c>
      <c r="DO196" s="101">
        <f t="shared" si="87"/>
        <v>21.357147265090791</v>
      </c>
      <c r="DQ196" s="9">
        <v>43709</v>
      </c>
      <c r="DR196" s="42">
        <v>-6.2734921561242176</v>
      </c>
      <c r="DS196" s="42">
        <v>-11.972135339736676</v>
      </c>
      <c r="DT196" s="42">
        <v>7.0508515963616389</v>
      </c>
      <c r="DU196" s="42">
        <v>11.562437160667605</v>
      </c>
      <c r="DV196" s="11">
        <v>26094.504525</v>
      </c>
      <c r="DW196" s="11">
        <v>37693.748600999999</v>
      </c>
      <c r="DX196" s="11">
        <v>-11599.244076000001</v>
      </c>
      <c r="DY196" s="11">
        <v>3464.409564</v>
      </c>
      <c r="DZ196" s="11">
        <v>22630.094960999999</v>
      </c>
      <c r="EA196" s="11">
        <v>9086.2526319999997</v>
      </c>
      <c r="EB196" s="11">
        <v>28607.495969</v>
      </c>
      <c r="EC196" s="42">
        <v>17536</v>
      </c>
      <c r="ED196" s="42">
        <v>11096</v>
      </c>
      <c r="EE196" s="42">
        <v>6440</v>
      </c>
      <c r="EF196" s="42"/>
      <c r="EG196" s="42"/>
    </row>
    <row r="197" spans="1:137" x14ac:dyDescent="0.3">
      <c r="A197" s="9">
        <v>43739</v>
      </c>
      <c r="B197" s="82">
        <f t="shared" si="60"/>
        <v>-8.0406654343807773</v>
      </c>
      <c r="C197" s="82">
        <f t="shared" si="61"/>
        <v>-5.6758775205377203</v>
      </c>
      <c r="D197" s="82">
        <f t="shared" si="62"/>
        <v>-12.168674698795174</v>
      </c>
      <c r="E197" s="5">
        <f t="shared" si="90"/>
        <v>-6.6265060240963933</v>
      </c>
      <c r="F197" s="5">
        <f t="shared" si="64"/>
        <v>-9.2613272583791192E-2</v>
      </c>
      <c r="G197" s="5">
        <f t="shared" si="65"/>
        <v>-9.1666617295945869</v>
      </c>
      <c r="H197" s="5">
        <f t="shared" si="66"/>
        <v>-12.149834143704727</v>
      </c>
      <c r="I197" s="4">
        <f t="shared" si="84"/>
        <v>8.6851924061615815</v>
      </c>
      <c r="J197" s="4">
        <f t="shared" si="67"/>
        <v>6.0663042879978066</v>
      </c>
      <c r="K197" s="4">
        <f t="shared" si="68"/>
        <v>-24.772292223227247</v>
      </c>
      <c r="L197" s="4">
        <f t="shared" si="69"/>
        <v>-69.721708055594192</v>
      </c>
      <c r="M197" s="4">
        <f t="shared" si="85"/>
        <v>32.034529418155614</v>
      </c>
      <c r="N197" s="4">
        <f t="shared" si="70"/>
        <v>-1.2166660268131462</v>
      </c>
      <c r="O197" s="4">
        <f t="shared" si="71"/>
        <v>-15.086628468147218</v>
      </c>
      <c r="P197" s="4">
        <f t="shared" si="72"/>
        <v>5.2512637526018437</v>
      </c>
      <c r="Q197" s="4">
        <f t="shared" si="73"/>
        <v>7.5750074264778684</v>
      </c>
      <c r="T197" s="81">
        <f t="shared" si="74"/>
        <v>-8.0406654343807773</v>
      </c>
      <c r="U197" s="81">
        <f t="shared" si="75"/>
        <v>-5.6758775205377203</v>
      </c>
      <c r="V197" s="81">
        <f t="shared" si="76"/>
        <v>-12.168674698795174</v>
      </c>
      <c r="W197" s="81">
        <f t="shared" si="77"/>
        <v>-6.5348103482762498</v>
      </c>
      <c r="Y197" s="108">
        <f t="shared" si="78"/>
        <v>17698</v>
      </c>
      <c r="Z197" s="108">
        <f t="shared" si="79"/>
        <v>10864</v>
      </c>
      <c r="AA197" s="109">
        <f t="shared" ref="AA197:AB197" si="101">(Y197/Y185-1)*100</f>
        <v>5.2512637526018535</v>
      </c>
      <c r="AB197" s="109">
        <f t="shared" si="101"/>
        <v>7.5750074264778755</v>
      </c>
      <c r="AF197" s="9">
        <v>43739</v>
      </c>
      <c r="AG197" s="42">
        <v>124</v>
      </c>
      <c r="AH197" s="10"/>
      <c r="AI197" s="10"/>
      <c r="AJ197" s="10"/>
      <c r="AK197" s="10">
        <v>124</v>
      </c>
      <c r="AL197" s="10">
        <v>-6.6265060240963933</v>
      </c>
      <c r="AO197" s="9">
        <v>43739</v>
      </c>
      <c r="AP197" s="10">
        <v>-8.0406654343807773</v>
      </c>
      <c r="AQ197" s="10">
        <v>-5.6758775205377203</v>
      </c>
      <c r="AR197" s="10">
        <v>-12.168674698795174</v>
      </c>
      <c r="AS197" s="10">
        <v>99.5</v>
      </c>
      <c r="AT197" s="10">
        <v>126.3</v>
      </c>
      <c r="AU197" s="10">
        <v>145.80000000000001</v>
      </c>
      <c r="AV197" s="42">
        <v>99.5</v>
      </c>
      <c r="AW197" s="42">
        <v>126.3</v>
      </c>
      <c r="AX197" s="42">
        <v>145.80000000000001</v>
      </c>
      <c r="AY197" s="10"/>
      <c r="AZ197" s="10"/>
      <c r="BA197" s="10"/>
      <c r="BB197" s="10"/>
      <c r="BC197" s="10"/>
      <c r="BD197" s="10"/>
      <c r="BE197" s="10"/>
      <c r="BF197" s="10"/>
      <c r="BG197" s="10"/>
      <c r="BJ197" s="9">
        <v>43739</v>
      </c>
      <c r="BK197" s="42">
        <v>100</v>
      </c>
      <c r="BL197" s="42">
        <v>14.3725</v>
      </c>
      <c r="BM197" s="42">
        <v>77.633200000000002</v>
      </c>
      <c r="BN197" s="42">
        <v>7.9943</v>
      </c>
      <c r="BO197" s="42">
        <v>34.0486</v>
      </c>
      <c r="BP197" s="42">
        <v>8.2230000000000008</v>
      </c>
      <c r="BQ197" s="42">
        <v>17.221499999999999</v>
      </c>
      <c r="BR197" s="42">
        <v>12.3384</v>
      </c>
      <c r="BS197" s="42">
        <v>12.8393</v>
      </c>
      <c r="BT197" s="42">
        <v>15.3292</v>
      </c>
      <c r="BV197" s="9">
        <v>43739</v>
      </c>
      <c r="BW197" s="42">
        <v>-9.2613272583791192E-2</v>
      </c>
      <c r="BX197" s="42">
        <v>-9.1666617295945869</v>
      </c>
      <c r="BY197" s="42">
        <v>-12.149834143704727</v>
      </c>
      <c r="BZ197" s="42">
        <v>335494</v>
      </c>
      <c r="CA197" s="42">
        <v>613274</v>
      </c>
      <c r="CB197" s="42">
        <v>1378218</v>
      </c>
      <c r="CD197" s="9">
        <v>43739</v>
      </c>
      <c r="CE197" s="42">
        <v>104495150</v>
      </c>
      <c r="CF197" s="42">
        <v>8.6851924061615815</v>
      </c>
      <c r="CH197" s="9">
        <v>43739</v>
      </c>
      <c r="CI197" s="42">
        <v>147.19999999999999</v>
      </c>
      <c r="CJ197" s="42">
        <v>325</v>
      </c>
      <c r="CK197" s="42">
        <v>147.19999999999999</v>
      </c>
      <c r="CL197" s="42">
        <v>4.6197583511016349</v>
      </c>
      <c r="CM197" s="93">
        <f t="shared" si="80"/>
        <v>709885.52989130444</v>
      </c>
      <c r="CN197" s="4">
        <f t="shared" si="86"/>
        <v>3.8859142088786269</v>
      </c>
      <c r="CP197" s="9">
        <v>43739</v>
      </c>
      <c r="CQ197" s="42">
        <v>6.0663042879978066</v>
      </c>
      <c r="CR197" s="42">
        <v>944233</v>
      </c>
      <c r="CS197" s="9">
        <v>43739</v>
      </c>
      <c r="CT197" s="42">
        <v>-24.772292223227247</v>
      </c>
      <c r="CU197" s="42">
        <v>71525</v>
      </c>
      <c r="CW197" s="14">
        <v>43739</v>
      </c>
      <c r="CX197" s="15">
        <v>822610</v>
      </c>
      <c r="CY197" s="15">
        <v>2470840</v>
      </c>
      <c r="CZ197" s="89">
        <f t="shared" si="94"/>
        <v>282990</v>
      </c>
      <c r="DA197" s="91">
        <f t="shared" si="92"/>
        <v>-69.721708055594192</v>
      </c>
      <c r="DB197" s="39">
        <v>43739</v>
      </c>
      <c r="DC197" s="40">
        <v>1525500</v>
      </c>
      <c r="DD197" s="40">
        <v>188690</v>
      </c>
      <c r="DE197" s="2"/>
      <c r="DF197" s="39">
        <v>43739</v>
      </c>
      <c r="DG197" s="40">
        <v>147.19999999999999</v>
      </c>
      <c r="DH197" s="40">
        <v>325</v>
      </c>
      <c r="DI197" s="40">
        <v>147.19999999999999</v>
      </c>
      <c r="DJ197" s="40">
        <v>4.6197583511016349</v>
      </c>
      <c r="DK197" s="2"/>
      <c r="DL197" s="99">
        <f t="shared" si="81"/>
        <v>1336810</v>
      </c>
      <c r="DM197" s="100">
        <f t="shared" si="82"/>
        <v>9081.589673913044</v>
      </c>
      <c r="DN197" s="101">
        <f t="shared" si="87"/>
        <v>32.034529418155614</v>
      </c>
      <c r="DO197" s="101">
        <f t="shared" si="87"/>
        <v>26.204200333794091</v>
      </c>
      <c r="DQ197" s="9">
        <v>43739</v>
      </c>
      <c r="DR197" s="42">
        <v>-1.2166660268131462</v>
      </c>
      <c r="DS197" s="42">
        <v>-15.086628468147218</v>
      </c>
      <c r="DT197" s="42">
        <v>5.2512637526018437</v>
      </c>
      <c r="DU197" s="42">
        <v>7.5750074264778684</v>
      </c>
      <c r="DV197" s="11">
        <v>26314.108196000001</v>
      </c>
      <c r="DW197" s="11">
        <v>37937.629363</v>
      </c>
      <c r="DX197" s="11">
        <v>-11623.521167000001</v>
      </c>
      <c r="DY197" s="11">
        <v>3527.7278030000002</v>
      </c>
      <c r="DZ197" s="11">
        <v>22786.380392999999</v>
      </c>
      <c r="EA197" s="11">
        <v>9679.5675840000004</v>
      </c>
      <c r="EB197" s="11">
        <v>28258.061779</v>
      </c>
      <c r="EC197" s="42">
        <v>17698</v>
      </c>
      <c r="ED197" s="42">
        <v>10864</v>
      </c>
      <c r="EE197" s="42">
        <v>6834</v>
      </c>
      <c r="EF197" s="42"/>
      <c r="EG197" s="42"/>
    </row>
    <row r="198" spans="1:137" x14ac:dyDescent="0.3">
      <c r="A198" s="9">
        <v>43770</v>
      </c>
      <c r="B198" s="82">
        <f t="shared" si="60"/>
        <v>1.8987341772151975</v>
      </c>
      <c r="C198" s="82">
        <f t="shared" si="61"/>
        <v>2.9968454258675057</v>
      </c>
      <c r="D198" s="82">
        <f t="shared" si="62"/>
        <v>-5.0237610319076742</v>
      </c>
      <c r="E198" s="5">
        <f t="shared" si="90"/>
        <v>2.1411578112609178</v>
      </c>
      <c r="F198" s="5">
        <f t="shared" si="64"/>
        <v>2.4417451660882499</v>
      </c>
      <c r="G198" s="5">
        <f t="shared" si="65"/>
        <v>-11.531400728865892</v>
      </c>
      <c r="H198" s="5">
        <f t="shared" si="66"/>
        <v>-8.0612374589596456</v>
      </c>
      <c r="I198" s="4">
        <f t="shared" si="84"/>
        <v>7.6803436177236355</v>
      </c>
      <c r="J198" s="4">
        <f t="shared" si="67"/>
        <v>7.8391694788207023</v>
      </c>
      <c r="K198" s="4">
        <f t="shared" si="68"/>
        <v>-16.371621203686523</v>
      </c>
      <c r="L198" s="4">
        <f t="shared" si="69"/>
        <v>73.553918608863668</v>
      </c>
      <c r="M198" s="4">
        <f t="shared" si="85"/>
        <v>16.474739970282325</v>
      </c>
      <c r="N198" s="4">
        <f t="shared" si="70"/>
        <v>-0.21582115186338521</v>
      </c>
      <c r="O198" s="4">
        <f t="shared" si="71"/>
        <v>-11.716503679134046</v>
      </c>
      <c r="P198" s="4">
        <f t="shared" si="72"/>
        <v>7.9090963602566413</v>
      </c>
      <c r="Q198" s="4">
        <f t="shared" si="73"/>
        <v>13.483034919378772</v>
      </c>
      <c r="T198" s="81">
        <f t="shared" si="74"/>
        <v>1.8987341772151975</v>
      </c>
      <c r="U198" s="81">
        <f t="shared" si="75"/>
        <v>2.9968454258675057</v>
      </c>
      <c r="V198" s="81">
        <f t="shared" si="76"/>
        <v>-5.0237610319076742</v>
      </c>
      <c r="W198" s="81">
        <f t="shared" si="77"/>
        <v>2.1978280446010316</v>
      </c>
      <c r="Y198" s="108">
        <f t="shared" si="78"/>
        <v>17996</v>
      </c>
      <c r="Z198" s="108">
        <f t="shared" si="79"/>
        <v>11472</v>
      </c>
      <c r="AA198" s="109">
        <f t="shared" ref="AA198:AB198" si="102">(Y198/Y186-1)*100</f>
        <v>7.9090963602566511</v>
      </c>
      <c r="AB198" s="109">
        <f t="shared" si="102"/>
        <v>13.483034919378767</v>
      </c>
      <c r="AF198" s="9">
        <v>43770</v>
      </c>
      <c r="AG198" s="82">
        <v>128.80000000000001</v>
      </c>
      <c r="AH198" s="10"/>
      <c r="AI198" s="10"/>
      <c r="AJ198" s="10"/>
      <c r="AK198" s="10">
        <v>128.80000000000001</v>
      </c>
      <c r="AL198" s="10">
        <v>2.1411578112609178</v>
      </c>
      <c r="AO198" s="9">
        <v>43770</v>
      </c>
      <c r="AP198" s="10">
        <v>1.8987341772151975</v>
      </c>
      <c r="AQ198" s="10">
        <v>2.9968454258675057</v>
      </c>
      <c r="AR198" s="10">
        <v>-5.0237610319076742</v>
      </c>
      <c r="AS198" s="10">
        <v>112.7</v>
      </c>
      <c r="AT198" s="10">
        <v>130.6</v>
      </c>
      <c r="AU198" s="10">
        <v>139.9</v>
      </c>
      <c r="AV198" s="82">
        <v>112.7</v>
      </c>
      <c r="AW198" s="82">
        <v>130.6</v>
      </c>
      <c r="AX198" s="42">
        <v>139.9</v>
      </c>
      <c r="AY198" s="10"/>
      <c r="AZ198" s="10"/>
      <c r="BA198" s="10"/>
      <c r="BB198" s="10"/>
      <c r="BC198" s="10"/>
      <c r="BD198" s="10"/>
      <c r="BE198" s="10"/>
      <c r="BF198" s="10"/>
      <c r="BG198" s="10"/>
      <c r="BJ198" s="9">
        <v>43770</v>
      </c>
      <c r="BK198" s="42">
        <v>100</v>
      </c>
      <c r="BL198" s="42">
        <v>14.3725</v>
      </c>
      <c r="BM198" s="42">
        <v>77.633200000000002</v>
      </c>
      <c r="BN198" s="42">
        <v>7.9943</v>
      </c>
      <c r="BO198" s="42">
        <v>34.0486</v>
      </c>
      <c r="BP198" s="42">
        <v>8.2230000000000008</v>
      </c>
      <c r="BQ198" s="42">
        <v>17.221499999999999</v>
      </c>
      <c r="BR198" s="42">
        <v>12.3384</v>
      </c>
      <c r="BS198" s="42">
        <v>12.8393</v>
      </c>
      <c r="BT198" s="42">
        <v>15.3292</v>
      </c>
      <c r="BV198" s="9">
        <v>43770</v>
      </c>
      <c r="BW198" s="42">
        <v>2.4417451660882499</v>
      </c>
      <c r="BX198" s="42">
        <v>-11.531400728865892</v>
      </c>
      <c r="BY198" s="42">
        <v>-8.0612374589596456</v>
      </c>
      <c r="BZ198" s="42">
        <v>322335</v>
      </c>
      <c r="CA198" s="42">
        <v>486242</v>
      </c>
      <c r="CB198" s="42">
        <v>1164626</v>
      </c>
      <c r="CD198" s="9">
        <v>43770</v>
      </c>
      <c r="CE198" s="42">
        <v>104611260</v>
      </c>
      <c r="CF198" s="42">
        <v>7.6803436177236355</v>
      </c>
      <c r="CH198" s="9">
        <v>43770</v>
      </c>
      <c r="CI198" s="42">
        <v>148.6</v>
      </c>
      <c r="CJ198" s="42">
        <v>328</v>
      </c>
      <c r="CK198" s="42">
        <v>148.6</v>
      </c>
      <c r="CL198" s="42">
        <v>5.5397727272727151</v>
      </c>
      <c r="CM198" s="93">
        <f t="shared" si="80"/>
        <v>703978.8694481831</v>
      </c>
      <c r="CN198" s="4">
        <f t="shared" si="86"/>
        <v>2.0282125260800088</v>
      </c>
      <c r="CP198" s="9">
        <v>43770</v>
      </c>
      <c r="CQ198" s="42">
        <v>7.8391694788207023</v>
      </c>
      <c r="CR198" s="42">
        <v>1091946</v>
      </c>
      <c r="CS198" s="9">
        <v>43770</v>
      </c>
      <c r="CT198" s="42">
        <v>-16.371621203686523</v>
      </c>
      <c r="CU198" s="42">
        <v>67601</v>
      </c>
      <c r="CW198" s="14">
        <v>43770</v>
      </c>
      <c r="CX198" s="15">
        <v>550720</v>
      </c>
      <c r="CY198" s="15">
        <v>3045720</v>
      </c>
      <c r="CZ198" s="89">
        <f t="shared" si="94"/>
        <v>574880</v>
      </c>
      <c r="DA198" s="91">
        <f t="shared" si="92"/>
        <v>73.553918608863668</v>
      </c>
      <c r="DB198" s="39">
        <v>43770</v>
      </c>
      <c r="DC198" s="40">
        <v>1525830</v>
      </c>
      <c r="DD198" s="40">
        <v>522470</v>
      </c>
      <c r="DE198" s="2"/>
      <c r="DF198" s="39">
        <v>43770</v>
      </c>
      <c r="DG198" s="40">
        <v>148.6</v>
      </c>
      <c r="DH198" s="40">
        <v>328</v>
      </c>
      <c r="DI198" s="40">
        <v>148.6</v>
      </c>
      <c r="DJ198" s="40">
        <v>5.5397727272727151</v>
      </c>
      <c r="DK198" s="2"/>
      <c r="DL198" s="99">
        <f t="shared" si="81"/>
        <v>1003360</v>
      </c>
      <c r="DM198" s="100">
        <f t="shared" si="82"/>
        <v>6752.0861372812924</v>
      </c>
      <c r="DN198" s="101">
        <f t="shared" si="87"/>
        <v>16.474739970282325</v>
      </c>
      <c r="DO198" s="101">
        <f t="shared" si="87"/>
        <v>10.360991842636281</v>
      </c>
      <c r="DQ198" s="9">
        <v>43770</v>
      </c>
      <c r="DR198" s="42">
        <v>-0.21582115186338521</v>
      </c>
      <c r="DS198" s="42">
        <v>-11.716503679134046</v>
      </c>
      <c r="DT198" s="42">
        <v>7.9090963602566413</v>
      </c>
      <c r="DU198" s="42">
        <v>13.483034919378772</v>
      </c>
      <c r="DV198" s="11">
        <v>25959.162670999998</v>
      </c>
      <c r="DW198" s="11">
        <v>38534.581403999997</v>
      </c>
      <c r="DX198" s="11">
        <v>-12575.418733</v>
      </c>
      <c r="DY198" s="11">
        <v>4012.3616010000001</v>
      </c>
      <c r="DZ198" s="11">
        <v>21946.801070000001</v>
      </c>
      <c r="EA198" s="11">
        <v>11069.013179</v>
      </c>
      <c r="EB198" s="11">
        <v>27465.568224999999</v>
      </c>
      <c r="EC198" s="42">
        <v>17996</v>
      </c>
      <c r="ED198" s="42">
        <v>11472</v>
      </c>
      <c r="EE198" s="42">
        <v>6524</v>
      </c>
      <c r="EF198" s="42"/>
      <c r="EG198" s="42"/>
    </row>
    <row r="199" spans="1:137" x14ac:dyDescent="0.3">
      <c r="A199" s="9">
        <v>43800</v>
      </c>
      <c r="B199" s="82">
        <f t="shared" si="60"/>
        <v>5.6818181818181817</v>
      </c>
      <c r="C199" s="82">
        <f t="shared" si="61"/>
        <v>-0.73637702503681879</v>
      </c>
      <c r="D199" s="82">
        <f t="shared" si="62"/>
        <v>-6.648936170212387E-2</v>
      </c>
      <c r="E199" s="5">
        <f t="shared" si="90"/>
        <v>7.4682598954439364E-2</v>
      </c>
      <c r="F199" s="4">
        <f t="shared" si="64"/>
        <v>0.99908656854249123</v>
      </c>
      <c r="G199" s="4">
        <f t="shared" si="65"/>
        <v>-23.340045817321904</v>
      </c>
      <c r="H199" s="4">
        <f t="shared" si="66"/>
        <v>-6.5863664607060297</v>
      </c>
      <c r="I199" s="4">
        <f t="shared" si="84"/>
        <v>7.3253793514679426</v>
      </c>
      <c r="J199" s="4">
        <f t="shared" si="67"/>
        <v>2.8293180574991528</v>
      </c>
      <c r="K199" s="4">
        <f t="shared" si="68"/>
        <v>-13.583776835377648</v>
      </c>
      <c r="L199" s="4">
        <f t="shared" si="69"/>
        <v>7492.7735368956746</v>
      </c>
      <c r="M199" s="4">
        <f t="shared" si="85"/>
        <v>31.827564495947325</v>
      </c>
      <c r="N199" s="4">
        <f t="shared" si="70"/>
        <v>-1.5365289338109922</v>
      </c>
      <c r="O199" s="4">
        <f t="shared" si="71"/>
        <v>-6.4141097802366192</v>
      </c>
      <c r="P199" s="4">
        <f t="shared" si="72"/>
        <v>11.58587605288113</v>
      </c>
      <c r="Q199" s="4">
        <f t="shared" si="73"/>
        <v>10.36392405063291</v>
      </c>
      <c r="T199" s="81">
        <f t="shared" si="74"/>
        <v>5.6818181818181817</v>
      </c>
      <c r="U199" s="81">
        <f t="shared" si="75"/>
        <v>-0.73637702503681879</v>
      </c>
      <c r="V199" s="81">
        <f t="shared" si="76"/>
        <v>-6.648936170212387E-2</v>
      </c>
      <c r="W199" s="81">
        <f t="shared" si="77"/>
        <v>0.23963091053838159</v>
      </c>
      <c r="Y199" s="108">
        <f t="shared" si="78"/>
        <v>20004</v>
      </c>
      <c r="Z199" s="108">
        <f t="shared" si="79"/>
        <v>12555</v>
      </c>
      <c r="AA199" s="109">
        <f t="shared" ref="AA199:AB199" si="103">(Y199/Y187-1)*100</f>
        <v>11.585876052881128</v>
      </c>
      <c r="AB199" s="109">
        <f t="shared" si="103"/>
        <v>10.36392405063291</v>
      </c>
      <c r="AF199" s="9">
        <v>43800</v>
      </c>
      <c r="AG199" s="42">
        <v>134</v>
      </c>
      <c r="AH199" s="10"/>
      <c r="AI199" s="10"/>
      <c r="AJ199" s="10"/>
      <c r="AK199" s="10">
        <v>134</v>
      </c>
      <c r="AL199" s="10">
        <v>7.4682598954439364E-2</v>
      </c>
      <c r="AO199" s="9">
        <v>43800</v>
      </c>
      <c r="AP199" s="10">
        <v>5.6818181818181817</v>
      </c>
      <c r="AQ199" s="10">
        <v>-0.73637702503681879</v>
      </c>
      <c r="AR199" s="10">
        <v>-6.648936170212387E-2</v>
      </c>
      <c r="AS199" s="10">
        <v>120.9</v>
      </c>
      <c r="AT199" s="10">
        <v>134.80000000000001</v>
      </c>
      <c r="AU199" s="10">
        <v>150.30000000000001</v>
      </c>
      <c r="AV199" s="42">
        <v>120.9</v>
      </c>
      <c r="AW199" s="42">
        <v>134.80000000000001</v>
      </c>
      <c r="AX199" s="42">
        <v>150.30000000000001</v>
      </c>
      <c r="AY199" s="10"/>
      <c r="AZ199" s="10"/>
      <c r="BA199" s="10"/>
      <c r="BB199" s="10"/>
      <c r="BC199" s="10"/>
      <c r="BD199" s="10"/>
      <c r="BE199" s="10"/>
      <c r="BF199" s="10"/>
      <c r="BG199" s="10"/>
      <c r="BJ199" s="9">
        <v>43800</v>
      </c>
      <c r="BK199" s="42">
        <v>100</v>
      </c>
      <c r="BL199" s="42">
        <v>14.3725</v>
      </c>
      <c r="BM199" s="42">
        <v>77.633200000000002</v>
      </c>
      <c r="BN199" s="42">
        <v>7.9943</v>
      </c>
      <c r="BO199" s="42">
        <v>34.0486</v>
      </c>
      <c r="BP199" s="42">
        <v>8.2230000000000008</v>
      </c>
      <c r="BQ199" s="42">
        <v>17.221499999999999</v>
      </c>
      <c r="BR199" s="42">
        <v>12.3384</v>
      </c>
      <c r="BS199" s="42">
        <v>12.8393</v>
      </c>
      <c r="BT199" s="42">
        <v>15.3292</v>
      </c>
      <c r="BV199" s="9">
        <v>43800</v>
      </c>
      <c r="BW199" s="42">
        <v>0.99908656854249123</v>
      </c>
      <c r="BX199" s="42">
        <v>-23.340045817321904</v>
      </c>
      <c r="BY199" s="42">
        <v>-6.5863664607060297</v>
      </c>
      <c r="BZ199" s="42">
        <v>301859</v>
      </c>
      <c r="CA199" s="42">
        <v>331956</v>
      </c>
      <c r="CB199" s="42">
        <v>968180</v>
      </c>
      <c r="CD199" s="9">
        <v>43800</v>
      </c>
      <c r="CE199" s="42">
        <v>105906130</v>
      </c>
      <c r="CF199" s="42">
        <v>7.3253793514679426</v>
      </c>
      <c r="CH199" s="9">
        <v>43800</v>
      </c>
      <c r="CI199" s="42">
        <v>150.4</v>
      </c>
      <c r="CJ199" s="42">
        <v>330</v>
      </c>
      <c r="CK199" s="42">
        <v>150.4</v>
      </c>
      <c r="CL199" s="42">
        <v>7.3518915060671031</v>
      </c>
      <c r="CM199" s="93">
        <f t="shared" si="80"/>
        <v>704163.09840425535</v>
      </c>
      <c r="CN199" s="4">
        <f t="shared" si="86"/>
        <v>-2.4696495075404723E-2</v>
      </c>
      <c r="CP199" s="9">
        <v>43800</v>
      </c>
      <c r="CQ199" s="42">
        <v>2.8293180574991528</v>
      </c>
      <c r="CR199" s="42">
        <v>1225672</v>
      </c>
      <c r="CS199" s="9">
        <v>43800</v>
      </c>
      <c r="CT199" s="42">
        <v>-13.583776835377648</v>
      </c>
      <c r="CU199" s="42">
        <v>71932</v>
      </c>
      <c r="CW199" s="14">
        <v>43800</v>
      </c>
      <c r="CX199" s="15">
        <v>1970330</v>
      </c>
      <c r="CY199" s="15">
        <v>17965520</v>
      </c>
      <c r="CZ199" s="89">
        <f t="shared" si="94"/>
        <v>14919800</v>
      </c>
      <c r="DA199" s="91">
        <f t="shared" si="92"/>
        <v>7492.7735368956746</v>
      </c>
      <c r="DB199" s="39">
        <v>43800</v>
      </c>
      <c r="DC199" s="40">
        <v>2479100</v>
      </c>
      <c r="DD199" s="40">
        <v>825020</v>
      </c>
      <c r="DE199" s="2"/>
      <c r="DF199" s="39">
        <v>43800</v>
      </c>
      <c r="DG199" s="40">
        <v>150.4</v>
      </c>
      <c r="DH199" s="40">
        <v>330</v>
      </c>
      <c r="DI199" s="40">
        <v>150.4</v>
      </c>
      <c r="DJ199" s="40">
        <v>7.3518915060671031</v>
      </c>
      <c r="DK199" s="2"/>
      <c r="DL199" s="99">
        <f t="shared" si="81"/>
        <v>1654080</v>
      </c>
      <c r="DM199" s="100">
        <f t="shared" si="82"/>
        <v>10997.872340425531</v>
      </c>
      <c r="DN199" s="101">
        <f t="shared" si="87"/>
        <v>31.827564495947325</v>
      </c>
      <c r="DO199" s="101">
        <f t="shared" si="87"/>
        <v>22.799479959323278</v>
      </c>
      <c r="DQ199" s="9">
        <v>43800</v>
      </c>
      <c r="DR199" s="42">
        <v>-1.5365289338109922</v>
      </c>
      <c r="DS199" s="42">
        <v>-6.4141097802366192</v>
      </c>
      <c r="DT199" s="42">
        <v>11.58587605288113</v>
      </c>
      <c r="DU199" s="42">
        <v>10.36392405063291</v>
      </c>
      <c r="DV199" s="11">
        <v>27379.060656000001</v>
      </c>
      <c r="DW199" s="11">
        <v>39628.219906999999</v>
      </c>
      <c r="DX199" s="11">
        <v>-12249.159250999999</v>
      </c>
      <c r="DY199" s="11">
        <v>3892.3678610000002</v>
      </c>
      <c r="DZ199" s="11">
        <v>23486.692794999999</v>
      </c>
      <c r="EA199" s="11">
        <v>10690.651207000001</v>
      </c>
      <c r="EB199" s="11">
        <v>28937.5687</v>
      </c>
      <c r="EC199" s="42">
        <v>20004</v>
      </c>
      <c r="ED199" s="42">
        <v>12555</v>
      </c>
      <c r="EE199" s="42">
        <v>7449</v>
      </c>
      <c r="EF199" s="82"/>
      <c r="EG199" s="82"/>
    </row>
    <row r="200" spans="1:137" x14ac:dyDescent="0.3">
      <c r="A200" s="9">
        <v>43831</v>
      </c>
      <c r="B200" s="82">
        <f t="shared" ref="B200" si="104">IF(AP200="","",AP200)</f>
        <v>4.2821158690176393</v>
      </c>
      <c r="C200" s="82">
        <f t="shared" ref="C200" si="105">IF(AQ200="","",AQ200)</f>
        <v>1.6236162361623532</v>
      </c>
      <c r="D200" s="82">
        <f t="shared" ref="D200" si="106">IF(AR200="","",AR200)</f>
        <v>3.1146454605699061</v>
      </c>
      <c r="E200" s="5">
        <f t="shared" si="90"/>
        <v>2.0833333333333206</v>
      </c>
      <c r="F200" s="4">
        <f t="shared" si="64"/>
        <v>-6.3423615188882367</v>
      </c>
      <c r="G200" s="4">
        <f t="shared" si="65"/>
        <v>-13.614436616311625</v>
      </c>
      <c r="H200" s="4">
        <f t="shared" si="66"/>
        <v>-8.717818341791844</v>
      </c>
      <c r="I200" s="4">
        <f t="shared" si="84"/>
        <v>8.3650359520346544</v>
      </c>
      <c r="J200" s="4">
        <f t="shared" si="67"/>
        <v>1.3386140767459986</v>
      </c>
      <c r="K200" s="4">
        <f t="shared" si="68"/>
        <v>-14.837565701982141</v>
      </c>
      <c r="L200" s="93"/>
      <c r="M200" s="4">
        <f t="shared" si="85"/>
        <v>-9.7161851188954262</v>
      </c>
      <c r="N200" s="4">
        <f t="shared" si="70"/>
        <v>-1.6470559695305187</v>
      </c>
      <c r="O200" s="4">
        <f t="shared" si="71"/>
        <v>-0.74162447692651545</v>
      </c>
      <c r="P200" s="4">
        <f t="shared" ref="P200" si="107">IF(DT200="","",DT200)</f>
        <v>6.9878839109608331</v>
      </c>
      <c r="Q200" s="4">
        <f t="shared" ref="Q200" si="108">IF(DU200="","",DU200)</f>
        <v>8.8328647864332996</v>
      </c>
      <c r="T200" s="81">
        <f t="shared" ref="T200" si="109">B200</f>
        <v>4.2821158690176393</v>
      </c>
      <c r="U200" s="81">
        <f t="shared" ref="U200" si="110">C200</f>
        <v>1.6236162361623532</v>
      </c>
      <c r="V200" s="81">
        <f t="shared" ref="V200" si="111">D200</f>
        <v>3.1146454605699061</v>
      </c>
      <c r="W200" s="81">
        <f t="shared" si="77"/>
        <v>2.1249064451812925</v>
      </c>
      <c r="Y200" s="108">
        <f t="shared" si="78"/>
        <v>18985</v>
      </c>
      <c r="Z200" s="108">
        <f t="shared" si="79"/>
        <v>12001</v>
      </c>
      <c r="AA200" s="109">
        <f t="shared" ref="AA200:AB200" si="112">(Y200/Y188-1)*100</f>
        <v>6.9878839109608348</v>
      </c>
      <c r="AB200" s="109">
        <f t="shared" si="112"/>
        <v>8.8328647864333032</v>
      </c>
      <c r="AF200" s="9">
        <v>43831</v>
      </c>
      <c r="AG200" s="82">
        <v>137.19999999999999</v>
      </c>
      <c r="AH200" s="10"/>
      <c r="AI200" s="10"/>
      <c r="AJ200" s="10"/>
      <c r="AK200" s="10">
        <v>137.19999999999999</v>
      </c>
      <c r="AL200" s="10">
        <v>2.0833333333333206</v>
      </c>
      <c r="AO200" s="9">
        <v>43831</v>
      </c>
      <c r="AP200" s="10">
        <v>4.2821158690176393</v>
      </c>
      <c r="AQ200" s="10">
        <v>1.6236162361623532</v>
      </c>
      <c r="AR200" s="10">
        <v>3.1146454605699061</v>
      </c>
      <c r="AS200" s="10">
        <v>124.2</v>
      </c>
      <c r="AT200" s="10">
        <v>137.69999999999999</v>
      </c>
      <c r="AU200" s="10">
        <v>155.6</v>
      </c>
      <c r="AV200" s="82">
        <v>124.2</v>
      </c>
      <c r="AW200" s="82">
        <v>137.69999999999999</v>
      </c>
      <c r="AX200" s="42">
        <v>155.6</v>
      </c>
      <c r="AY200" s="10"/>
      <c r="AZ200" s="10"/>
      <c r="BA200" s="10"/>
      <c r="BB200" s="10"/>
      <c r="BC200" s="10"/>
      <c r="BD200" s="10"/>
      <c r="BE200" s="10"/>
      <c r="BF200" s="10"/>
      <c r="BG200" s="10"/>
      <c r="BJ200" s="9">
        <v>43831</v>
      </c>
      <c r="BK200" s="42">
        <v>100</v>
      </c>
      <c r="BL200" s="42">
        <v>14.3725</v>
      </c>
      <c r="BM200" s="42">
        <v>77.633200000000002</v>
      </c>
      <c r="BN200" s="42">
        <v>7.9943</v>
      </c>
      <c r="BO200" s="42">
        <v>34.0486</v>
      </c>
      <c r="BP200" s="42">
        <v>8.2230000000000008</v>
      </c>
      <c r="BQ200" s="42">
        <v>17.221499999999999</v>
      </c>
      <c r="BR200" s="42">
        <v>12.3384</v>
      </c>
      <c r="BS200" s="42">
        <v>12.8393</v>
      </c>
      <c r="BT200" s="42">
        <v>15.3292</v>
      </c>
      <c r="BV200" s="9">
        <v>43831</v>
      </c>
      <c r="BW200" s="42">
        <v>-6.3423615188882367</v>
      </c>
      <c r="BX200" s="42">
        <v>-13.614436616311625</v>
      </c>
      <c r="BY200" s="42">
        <v>-8.717818341791844</v>
      </c>
      <c r="BZ200" s="42">
        <v>306238</v>
      </c>
      <c r="CA200" s="42">
        <v>446438</v>
      </c>
      <c r="CB200" s="42">
        <v>1145365</v>
      </c>
      <c r="CD200" s="9">
        <v>43831</v>
      </c>
      <c r="CE200" s="42">
        <v>107504390</v>
      </c>
      <c r="CF200" s="42">
        <v>8.3650359520346544</v>
      </c>
      <c r="CH200" s="9">
        <v>43831</v>
      </c>
      <c r="CI200" s="42">
        <v>150.19999999999999</v>
      </c>
      <c r="CJ200" s="42">
        <v>330</v>
      </c>
      <c r="CK200" s="42">
        <v>150.19999999999999</v>
      </c>
      <c r="CL200" s="42">
        <v>7.5931232091690504</v>
      </c>
      <c r="CM200" s="93">
        <f t="shared" si="80"/>
        <v>715741.61118508666</v>
      </c>
      <c r="CN200" s="4">
        <f t="shared" si="86"/>
        <v>0.71743687685779101</v>
      </c>
      <c r="CP200" s="9">
        <v>43831</v>
      </c>
      <c r="CQ200" s="42">
        <v>1.3386140767459986</v>
      </c>
      <c r="CR200" s="42">
        <v>1118150</v>
      </c>
      <c r="CS200" s="9">
        <v>43831</v>
      </c>
      <c r="CT200" s="42">
        <v>-14.837565701982141</v>
      </c>
      <c r="CU200" s="42">
        <v>80688</v>
      </c>
      <c r="CW200" s="9"/>
      <c r="DB200" s="9">
        <v>43831</v>
      </c>
      <c r="DC200" s="42">
        <v>1464700</v>
      </c>
      <c r="DD200" s="42">
        <v>476020</v>
      </c>
      <c r="DF200" s="9">
        <v>43831</v>
      </c>
      <c r="DG200" s="42">
        <v>150.19999999999999</v>
      </c>
      <c r="DH200" s="42">
        <v>330</v>
      </c>
      <c r="DI200" s="42">
        <v>150.19999999999999</v>
      </c>
      <c r="DJ200" s="42">
        <v>7.5931232091690504</v>
      </c>
      <c r="DL200" s="99">
        <f t="shared" si="81"/>
        <v>988680</v>
      </c>
      <c r="DM200" s="100">
        <f t="shared" si="82"/>
        <v>6582.4234354194414</v>
      </c>
      <c r="DN200" s="101">
        <f t="shared" si="87"/>
        <v>-9.7161851188954262</v>
      </c>
      <c r="DO200" s="101">
        <f t="shared" si="87"/>
        <v>-16.087745956043943</v>
      </c>
      <c r="DQ200" s="9">
        <v>43831</v>
      </c>
      <c r="DR200" s="42">
        <v>-1.6470559695305187</v>
      </c>
      <c r="DS200" s="42">
        <v>-0.74162447692651545</v>
      </c>
      <c r="DT200" s="42">
        <v>6.9878839109608331</v>
      </c>
      <c r="DU200" s="42">
        <v>8.8328647864332996</v>
      </c>
      <c r="DV200" s="11">
        <v>25972.420224000001</v>
      </c>
      <c r="DW200" s="11">
        <v>41147.767704999998</v>
      </c>
      <c r="DX200" s="11">
        <v>-15175.347481000001</v>
      </c>
      <c r="DY200" s="11">
        <v>3303.0349780000001</v>
      </c>
      <c r="DZ200" s="11">
        <v>22669.385246000002</v>
      </c>
      <c r="EA200" s="11">
        <v>12971.242842</v>
      </c>
      <c r="EB200" s="11">
        <v>28176.524862999999</v>
      </c>
      <c r="EC200" s="42">
        <v>18985</v>
      </c>
      <c r="ED200" s="42">
        <v>12001</v>
      </c>
      <c r="EE200" s="42">
        <v>6984</v>
      </c>
      <c r="EF200" s="42"/>
      <c r="EG200" s="42"/>
    </row>
    <row r="201" spans="1:137" x14ac:dyDescent="0.3">
      <c r="A201" s="9">
        <v>43862</v>
      </c>
      <c r="B201" s="82">
        <f t="shared" ref="B201" si="113">IF(AP201="","",AP201)</f>
        <v>9.9555555555555575</v>
      </c>
      <c r="C201" s="82">
        <f t="shared" ref="C201" si="114">IF(AQ201="","",AQ201)</f>
        <v>3.248259860788854</v>
      </c>
      <c r="D201" s="82">
        <f t="shared" ref="D201" si="115">IF(AR201="","",AR201)</f>
        <v>8.1218274111675033</v>
      </c>
      <c r="E201" s="5">
        <f t="shared" si="90"/>
        <v>4.467084639498446</v>
      </c>
      <c r="F201" s="4">
        <f t="shared" si="64"/>
        <v>-5.016926285562219</v>
      </c>
      <c r="G201" s="4">
        <f t="shared" ref="G201" si="116">IF(BX201="","",BX201)</f>
        <v>-13.246845191967319</v>
      </c>
      <c r="H201" s="4">
        <f t="shared" ref="H201" si="117">IF(BY201="","",BY201)</f>
        <v>-14.728761148666516</v>
      </c>
      <c r="I201" s="4">
        <f t="shared" si="84"/>
        <v>7.2276427011358351</v>
      </c>
      <c r="J201" s="4">
        <f t="shared" si="67"/>
        <v>-6.625208928246364</v>
      </c>
      <c r="K201" s="4">
        <f t="shared" si="68"/>
        <v>-31.955925792124447</v>
      </c>
      <c r="L201" s="93"/>
      <c r="M201" s="4">
        <f t="shared" si="85"/>
        <v>12.7072346307886</v>
      </c>
      <c r="N201" s="4">
        <f t="shared" si="70"/>
        <v>2.9075664470963525</v>
      </c>
      <c r="O201" s="4">
        <f t="shared" si="71"/>
        <v>2.4789282219029403</v>
      </c>
      <c r="P201" s="4">
        <f t="shared" ref="P201" si="118">IF(DT201="","",DT201)</f>
        <v>6.8801254220935846</v>
      </c>
      <c r="Q201" s="4">
        <f t="shared" ref="Q201" si="119">IF(DU201="","",DU201)</f>
        <v>12.824956672443674</v>
      </c>
      <c r="T201" s="81">
        <f t="shared" ref="T201" si="120">B201</f>
        <v>9.9555555555555575</v>
      </c>
      <c r="U201" s="81">
        <f t="shared" ref="U201" si="121">C201</f>
        <v>3.248259860788854</v>
      </c>
      <c r="V201" s="81">
        <f t="shared" ref="V201" si="122">D201</f>
        <v>8.1218274111675033</v>
      </c>
      <c r="W201" s="81">
        <f t="shared" ref="W201" si="123">SUMPRODUCT($T$6:$V$6,T201:V201)/100</f>
        <v>4.6018735451991191</v>
      </c>
      <c r="Y201" s="108">
        <f t="shared" ref="Y201" si="124">EC201</f>
        <v>17725</v>
      </c>
      <c r="Z201" s="108">
        <f t="shared" ref="Z201" si="125">ED201</f>
        <v>11067</v>
      </c>
      <c r="AA201" s="109">
        <f t="shared" ref="AA201:AB201" si="126">(Y201/Y189-1)*100</f>
        <v>6.8801254220935748</v>
      </c>
      <c r="AB201" s="109">
        <f t="shared" si="126"/>
        <v>12.824956672443676</v>
      </c>
      <c r="AF201" s="9">
        <v>43862</v>
      </c>
      <c r="AG201" s="82">
        <v>133.30000000000001</v>
      </c>
      <c r="AH201" s="10"/>
      <c r="AI201" s="10"/>
      <c r="AJ201" s="10"/>
      <c r="AK201" s="10">
        <v>133.30000000000001</v>
      </c>
      <c r="AL201" s="10">
        <v>4.467084639498446</v>
      </c>
      <c r="AO201" s="9">
        <v>43862</v>
      </c>
      <c r="AP201" s="10">
        <v>9.9555555555555575</v>
      </c>
      <c r="AQ201" s="10">
        <v>3.248259860788854</v>
      </c>
      <c r="AR201" s="10">
        <v>8.1218274111675033</v>
      </c>
      <c r="AS201" s="10">
        <v>123.7</v>
      </c>
      <c r="AT201" s="10">
        <v>133.5</v>
      </c>
      <c r="AU201" s="10">
        <v>149.1</v>
      </c>
      <c r="AV201" s="82">
        <v>123.7</v>
      </c>
      <c r="AW201" s="82">
        <v>133.5</v>
      </c>
      <c r="AX201" s="82">
        <v>149.1</v>
      </c>
      <c r="AY201" s="10"/>
      <c r="AZ201" s="10"/>
      <c r="BA201" s="10"/>
      <c r="BB201" s="10"/>
      <c r="BC201" s="10"/>
      <c r="BD201" s="10"/>
      <c r="BE201" s="10"/>
      <c r="BF201" s="10"/>
      <c r="BG201" s="10"/>
      <c r="BJ201" s="9">
        <v>43862</v>
      </c>
      <c r="BK201" s="82">
        <v>100</v>
      </c>
      <c r="BL201" s="82">
        <v>14.3725</v>
      </c>
      <c r="BM201" s="82">
        <v>77.633200000000002</v>
      </c>
      <c r="BN201" s="82">
        <v>7.9943</v>
      </c>
      <c r="BO201" s="82">
        <v>34.0486</v>
      </c>
      <c r="BP201" s="82">
        <v>8.2230000000000008</v>
      </c>
      <c r="BQ201" s="82">
        <v>17.221499999999999</v>
      </c>
      <c r="BR201" s="82">
        <v>12.3384</v>
      </c>
      <c r="BS201" s="82">
        <v>12.8393</v>
      </c>
      <c r="BT201" s="82">
        <v>15.3292</v>
      </c>
      <c r="BV201" s="9">
        <v>43862</v>
      </c>
      <c r="BW201" s="42">
        <v>-5.016926285562219</v>
      </c>
      <c r="BX201" s="42">
        <v>-13.246845191967319</v>
      </c>
      <c r="BY201" s="42">
        <v>-14.728761148666516</v>
      </c>
      <c r="BZ201" s="42">
        <v>306953</v>
      </c>
      <c r="CA201" s="42">
        <v>453385</v>
      </c>
      <c r="CB201" s="42">
        <v>1096421</v>
      </c>
      <c r="CD201" s="9">
        <v>43862</v>
      </c>
      <c r="CE201" s="82">
        <v>107556660</v>
      </c>
      <c r="CF201" s="42">
        <v>7.2276427011358351</v>
      </c>
      <c r="CH201" s="9">
        <v>43862</v>
      </c>
      <c r="CI201" s="42">
        <v>149.1</v>
      </c>
      <c r="CJ201" s="82">
        <v>328</v>
      </c>
      <c r="CK201" s="42">
        <v>149.1</v>
      </c>
      <c r="CL201" s="42">
        <v>6.5761258041458106</v>
      </c>
      <c r="CM201" s="93">
        <f t="shared" si="80"/>
        <v>721372.63581488933</v>
      </c>
      <c r="CN201" s="4">
        <f t="shared" si="86"/>
        <v>0.61131598852384172</v>
      </c>
      <c r="CP201" s="9">
        <v>43862</v>
      </c>
      <c r="CQ201" s="42">
        <v>-6.625208928246364</v>
      </c>
      <c r="CR201" s="82">
        <v>1015632</v>
      </c>
      <c r="CS201" s="9">
        <v>43862</v>
      </c>
      <c r="CT201" s="42">
        <v>-31.955925792124447</v>
      </c>
      <c r="CU201" s="42">
        <v>64039</v>
      </c>
      <c r="CW201" s="9"/>
      <c r="DB201" s="9">
        <v>43862</v>
      </c>
      <c r="DC201" s="82">
        <v>1601060</v>
      </c>
      <c r="DD201" s="82">
        <v>410680</v>
      </c>
      <c r="DF201" s="9">
        <v>43862</v>
      </c>
      <c r="DG201" s="42">
        <v>149.1</v>
      </c>
      <c r="DH201" s="82">
        <v>328</v>
      </c>
      <c r="DI201" s="42">
        <v>149.1</v>
      </c>
      <c r="DJ201" s="42">
        <v>6.5761258041458106</v>
      </c>
      <c r="DL201" s="99">
        <f t="shared" ref="DL201" si="127">DC201-DD201</f>
        <v>1190380</v>
      </c>
      <c r="DM201" s="100">
        <f t="shared" ref="DM201" si="128">DL201/DI201</f>
        <v>7983.7692823608322</v>
      </c>
      <c r="DN201" s="101">
        <f t="shared" ref="DN201" si="129">(DL201/DL189-1)*100</f>
        <v>12.7072346307886</v>
      </c>
      <c r="DO201" s="101">
        <f t="shared" ref="DO201" si="130">(DM201/DM189-1)*100</f>
        <v>5.7527976180236529</v>
      </c>
      <c r="DQ201" s="9">
        <v>43862</v>
      </c>
      <c r="DR201" s="42">
        <v>2.9075664470963525</v>
      </c>
      <c r="DS201" s="42">
        <v>2.4789282219029403</v>
      </c>
      <c r="DT201" s="42">
        <v>6.8801254220935846</v>
      </c>
      <c r="DU201" s="42">
        <v>12.824956672443674</v>
      </c>
      <c r="DV201" s="11">
        <v>27647.26</v>
      </c>
      <c r="DW201" s="11">
        <v>37497.46</v>
      </c>
      <c r="DX201" s="11">
        <v>-9850.2000000000007</v>
      </c>
      <c r="DY201" s="11">
        <v>3394.19</v>
      </c>
      <c r="DZ201" s="11">
        <v>24253.07</v>
      </c>
      <c r="EA201" s="11">
        <v>10756.11</v>
      </c>
      <c r="EB201" s="11">
        <v>26741.35</v>
      </c>
      <c r="EC201" s="11">
        <v>17725</v>
      </c>
      <c r="ED201" s="11">
        <v>11067</v>
      </c>
      <c r="EE201" s="11">
        <v>6658</v>
      </c>
    </row>
    <row r="202" spans="1:137" x14ac:dyDescent="0.3">
      <c r="A202" s="9">
        <v>43891</v>
      </c>
      <c r="B202" s="82"/>
      <c r="C202" s="82"/>
      <c r="D202" s="82"/>
      <c r="E202" s="5"/>
      <c r="F202" s="4">
        <f t="shared" ref="F202" si="131">IF(BW202="","",BW202)</f>
        <v>-49.720093015244167</v>
      </c>
      <c r="G202" s="4">
        <f t="shared" ref="G202" si="132">IF(BX202="","",BX202)</f>
        <v>-32.494098763100752</v>
      </c>
      <c r="H202" s="4">
        <f t="shared" ref="H202" si="133">IF(BY202="","",BY202)</f>
        <v>-35.997222904521053</v>
      </c>
      <c r="I202" s="4">
        <f t="shared" si="84"/>
        <v>6.3581784979699743</v>
      </c>
      <c r="J202" s="93"/>
      <c r="K202" s="4">
        <f t="shared" si="68"/>
        <v>-86.066904295731035</v>
      </c>
      <c r="L202" s="93"/>
      <c r="M202" s="93"/>
      <c r="N202" s="4">
        <f t="shared" ref="N202" si="134">IF(DR202="","",DR202)</f>
        <v>-34.566014669926645</v>
      </c>
      <c r="O202" s="4">
        <f t="shared" ref="O202" si="135">IF(DS202="","",DS202)</f>
        <v>-28.728270814272644</v>
      </c>
      <c r="P202" s="109">
        <f>AA202</f>
        <v>-1.4155149353544338</v>
      </c>
      <c r="Q202" s="109">
        <f>AB202</f>
        <v>-3.4755829300483931</v>
      </c>
      <c r="T202" s="105">
        <v>-7.9087464332153399</v>
      </c>
      <c r="U202" s="105">
        <v>-3.8505365850442499</v>
      </c>
      <c r="V202" s="105">
        <v>-4.8180112917267799</v>
      </c>
      <c r="W202" s="81">
        <f t="shared" ref="W202:W205" si="136">SUMPRODUCT($T$6:$V$6,T202:V202)/100</f>
        <v>-4.5111456259489611</v>
      </c>
      <c r="Y202" s="108">
        <v>17690</v>
      </c>
      <c r="Z202" s="108">
        <v>10970</v>
      </c>
      <c r="AA202" s="109">
        <f>(Y202/Y190-1)*100</f>
        <v>-1.4155149353544338</v>
      </c>
      <c r="AB202" s="109">
        <f>(Z202/Z190-1)*100</f>
        <v>-3.4755829300483931</v>
      </c>
      <c r="AF202" s="9"/>
      <c r="AH202" s="12"/>
      <c r="AI202" s="12"/>
      <c r="AJ202" s="12"/>
      <c r="AK202" s="12"/>
      <c r="AL202" s="12"/>
      <c r="AO202" s="9"/>
      <c r="AP202" s="12"/>
      <c r="AQ202" s="12"/>
      <c r="AR202" s="12"/>
      <c r="AS202" s="12"/>
      <c r="AT202" s="12"/>
      <c r="AU202" s="12"/>
      <c r="AY202" s="12"/>
      <c r="AZ202" s="12"/>
      <c r="BA202" s="12"/>
      <c r="BB202" s="12"/>
      <c r="BC202" s="12"/>
      <c r="BD202" s="12"/>
      <c r="BE202" s="12"/>
      <c r="BF202" s="12"/>
      <c r="BG202" s="12"/>
      <c r="BJ202" s="9"/>
      <c r="BV202" s="9">
        <v>43891</v>
      </c>
      <c r="BW202" s="42">
        <v>-49.720093015244167</v>
      </c>
      <c r="BX202" s="42">
        <v>-32.494098763100752</v>
      </c>
      <c r="BY202" s="42">
        <v>-35.997222904521053</v>
      </c>
      <c r="BZ202" s="11">
        <v>180978</v>
      </c>
      <c r="CA202" s="11">
        <v>285982</v>
      </c>
      <c r="CB202" s="11">
        <v>766071</v>
      </c>
      <c r="CD202" s="9">
        <v>43891</v>
      </c>
      <c r="CE202" s="82">
        <v>110265310</v>
      </c>
      <c r="CF202" s="42">
        <v>6.3581784979699743</v>
      </c>
      <c r="CH202" s="9">
        <v>43891</v>
      </c>
      <c r="CI202" s="11">
        <v>148.69999999999999</v>
      </c>
      <c r="CJ202" s="42"/>
      <c r="CK202" s="42">
        <v>148.69999999999999</v>
      </c>
      <c r="CL202" s="42">
        <v>5.9116809116808993</v>
      </c>
      <c r="CP202" s="9"/>
      <c r="CS202" s="9">
        <v>43891</v>
      </c>
      <c r="CT202" s="42">
        <v>-86.066904295731035</v>
      </c>
      <c r="CU202" s="11">
        <v>16652</v>
      </c>
      <c r="CW202" s="9"/>
      <c r="DB202" s="9"/>
      <c r="DF202" s="9">
        <v>43891</v>
      </c>
      <c r="DG202" s="11">
        <v>148.69999999999999</v>
      </c>
      <c r="DH202" s="42"/>
      <c r="DI202" s="42">
        <v>148.69999999999999</v>
      </c>
      <c r="DJ202" s="42">
        <v>5.9116809116808993</v>
      </c>
      <c r="DQ202" s="9">
        <v>43891</v>
      </c>
      <c r="DR202" s="42">
        <v>-34.566014669926645</v>
      </c>
      <c r="DS202" s="42">
        <v>-28.728270814272644</v>
      </c>
      <c r="DT202" s="42"/>
      <c r="DU202" s="42"/>
      <c r="DV202" s="11">
        <v>21410</v>
      </c>
      <c r="DW202" s="11">
        <v>31160</v>
      </c>
      <c r="DX202" s="11">
        <v>-9760</v>
      </c>
      <c r="DY202" s="42"/>
      <c r="DZ202" s="42"/>
      <c r="EA202" s="11">
        <v>10010</v>
      </c>
      <c r="EB202" s="11">
        <v>21150</v>
      </c>
      <c r="EC202" s="42"/>
      <c r="ED202" s="42"/>
      <c r="EE202" s="42"/>
    </row>
    <row r="203" spans="1:137" x14ac:dyDescent="0.3">
      <c r="A203" s="9">
        <v>43922</v>
      </c>
      <c r="B203" s="82"/>
      <c r="C203" s="82"/>
      <c r="D203" s="82"/>
      <c r="E203" s="5"/>
      <c r="T203" s="1">
        <v>-6.81717506728533</v>
      </c>
      <c r="U203" s="1">
        <v>-4.9943024287533104</v>
      </c>
      <c r="V203" s="1">
        <v>-6.5243167683919499</v>
      </c>
      <c r="W203" s="81">
        <f t="shared" si="136"/>
        <v>-5.3786087350800562</v>
      </c>
      <c r="Y203" s="108"/>
      <c r="Z203" s="108"/>
      <c r="AF203" s="9"/>
      <c r="AH203" s="12"/>
      <c r="AI203" s="12"/>
      <c r="AJ203" s="12"/>
      <c r="AK203" s="12"/>
      <c r="AL203" s="12"/>
      <c r="AO203" s="9"/>
      <c r="AP203" s="12"/>
      <c r="AQ203" s="12"/>
      <c r="AR203" s="12"/>
      <c r="AS203" s="12"/>
      <c r="AT203" s="12"/>
      <c r="AU203" s="12"/>
      <c r="AY203" s="12"/>
      <c r="AZ203" s="12"/>
      <c r="BA203" s="12"/>
      <c r="BB203" s="12"/>
      <c r="BC203" s="12"/>
      <c r="BD203" s="12"/>
      <c r="BE203" s="12"/>
      <c r="BF203" s="12"/>
      <c r="BG203" s="12"/>
      <c r="BJ203" s="9"/>
      <c r="BV203" s="9"/>
      <c r="CD203" s="9"/>
      <c r="CH203" s="9"/>
      <c r="CP203" s="9"/>
      <c r="CS203" s="9"/>
      <c r="CW203" s="9"/>
      <c r="DB203" s="9"/>
      <c r="DF203" s="9"/>
      <c r="DQ203" s="9"/>
    </row>
    <row r="204" spans="1:137" x14ac:dyDescent="0.3">
      <c r="A204" s="9">
        <v>43952</v>
      </c>
      <c r="B204" s="82"/>
      <c r="C204" s="82"/>
      <c r="D204" s="82"/>
      <c r="E204" s="5"/>
      <c r="T204" s="1">
        <v>-7.3462938623431402</v>
      </c>
      <c r="U204" s="1">
        <v>-3.96267604924765</v>
      </c>
      <c r="V204" s="1">
        <v>-8.4887183359484304</v>
      </c>
      <c r="W204" s="81">
        <f t="shared" si="136"/>
        <v>-4.8108119179605202</v>
      </c>
      <c r="Y204" s="108"/>
      <c r="Z204" s="108"/>
      <c r="AF204" s="9"/>
      <c r="AH204" s="12"/>
      <c r="AI204" s="12"/>
      <c r="AJ204" s="12"/>
      <c r="AK204" s="12"/>
      <c r="AL204" s="12"/>
      <c r="AO204" s="9"/>
      <c r="AP204" s="12"/>
      <c r="AQ204" s="12"/>
      <c r="AR204" s="12"/>
      <c r="AS204" s="12"/>
      <c r="AT204" s="12"/>
      <c r="AU204" s="12"/>
      <c r="AY204" s="12"/>
      <c r="AZ204" s="12"/>
      <c r="BA204" s="12"/>
      <c r="BB204" s="12"/>
      <c r="BC204" s="12"/>
      <c r="BD204" s="12"/>
      <c r="BE204" s="12"/>
      <c r="BF204" s="12"/>
      <c r="BG204" s="12"/>
      <c r="BJ204" s="9"/>
      <c r="BV204" s="9"/>
      <c r="CD204" s="9"/>
      <c r="CH204" s="9"/>
      <c r="CP204" s="9"/>
      <c r="CS204" s="9"/>
      <c r="CW204" s="9"/>
      <c r="DB204" s="9"/>
      <c r="DF204" s="9"/>
      <c r="DQ204" s="9"/>
    </row>
    <row r="205" spans="1:137" x14ac:dyDescent="0.3">
      <c r="A205" s="9">
        <v>43983</v>
      </c>
      <c r="B205" s="82"/>
      <c r="C205" s="82"/>
      <c r="D205" s="82"/>
      <c r="E205" s="5"/>
      <c r="T205" s="1">
        <v>-8.3216791338589093</v>
      </c>
      <c r="U205" s="1">
        <v>-8.0536234398992192</v>
      </c>
      <c r="V205" s="1">
        <v>-4.5221240581107702</v>
      </c>
      <c r="W205" s="81">
        <f t="shared" si="136"/>
        <v>-7.8098310894352618</v>
      </c>
      <c r="Y205" s="108"/>
      <c r="Z205" s="108"/>
      <c r="AF205" s="9"/>
      <c r="AH205" s="12"/>
      <c r="AI205" s="12"/>
      <c r="AJ205" s="12"/>
      <c r="AK205" s="12"/>
      <c r="AL205" s="12"/>
      <c r="AO205" s="9"/>
      <c r="AP205" s="12"/>
      <c r="AQ205" s="12"/>
      <c r="AR205" s="12"/>
      <c r="AS205" s="12"/>
      <c r="AT205" s="12"/>
      <c r="AU205" s="12"/>
      <c r="AY205" s="12"/>
      <c r="AZ205" s="12"/>
      <c r="BA205" s="12"/>
      <c r="BB205" s="12"/>
      <c r="BC205" s="12"/>
      <c r="BD205" s="12"/>
      <c r="BE205" s="12"/>
      <c r="BF205" s="12"/>
      <c r="BG205" s="12"/>
      <c r="BJ205" s="9"/>
      <c r="BV205" s="9"/>
      <c r="CD205" s="9"/>
      <c r="CH205" s="9"/>
      <c r="CP205" s="9"/>
      <c r="CS205" s="9"/>
      <c r="DB205" s="9"/>
      <c r="DF205" s="9"/>
      <c r="DQ205" s="9"/>
    </row>
    <row r="206" spans="1:137" x14ac:dyDescent="0.3">
      <c r="AF206" s="9"/>
      <c r="AH206" s="12"/>
      <c r="AI206" s="12"/>
      <c r="AJ206" s="12"/>
      <c r="AK206" s="12"/>
      <c r="AL206" s="12"/>
      <c r="AO206" s="9"/>
      <c r="AP206" s="12"/>
      <c r="AQ206" s="12"/>
      <c r="AR206" s="12"/>
      <c r="AS206" s="12"/>
      <c r="AT206" s="12"/>
      <c r="AU206" s="12"/>
      <c r="AY206" s="12"/>
      <c r="AZ206" s="12"/>
      <c r="BA206" s="12"/>
      <c r="BB206" s="12"/>
      <c r="BC206" s="12"/>
      <c r="BD206" s="12"/>
      <c r="BE206" s="12"/>
      <c r="BF206" s="12"/>
      <c r="BG206" s="12"/>
      <c r="BJ206" s="9"/>
      <c r="BV206" s="9"/>
      <c r="CD206" s="9"/>
      <c r="CH206" s="9"/>
      <c r="CP206" s="9"/>
      <c r="CS206" s="9"/>
      <c r="DB206" s="9"/>
      <c r="DF206" s="9"/>
      <c r="DQ206" s="9"/>
    </row>
    <row r="207" spans="1:137" x14ac:dyDescent="0.3">
      <c r="BV207" s="9"/>
      <c r="CD207" s="9"/>
      <c r="CH207" s="9"/>
      <c r="CS207" s="9"/>
      <c r="DF207" s="9"/>
      <c r="DQ207" s="9"/>
    </row>
  </sheetData>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487336C-8480-4C0B-B02C-04329691B7FA}">
  <ds:schemaRefs>
    <ds:schemaRef ds:uri="http://www.w3.org/2001/XMLSchem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Instructions</vt:lpstr>
      <vt:lpstr>Track_Forecast Revision</vt:lpstr>
      <vt:lpstr>India</vt:lpstr>
      <vt:lpstr>India data_R_final</vt:lpstr>
      <vt:lpstr>CEIC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Daisy SHARMA</dc:creator>
  <cp:lastModifiedBy>Duncan</cp:lastModifiedBy>
  <dcterms:created xsi:type="dcterms:W3CDTF">2018-03-16T03:23:16Z</dcterms:created>
  <dcterms:modified xsi:type="dcterms:W3CDTF">2020-04-23T09:28:28Z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DMCEIC_owner">
    <vt:lpwstr>daisysharma@dbs.com</vt:lpwstr>
  </property>
  <property fmtid="{D5CDD505-2E9C-101B-9397-08002B2CF9AE}" pid="3" name="CDMCEIC_ownerFullName">
    <vt:lpwstr>Violet Lee</vt:lpwstr>
  </property>
  <property fmtid="{D5CDD505-2E9C-101B-9397-08002B2CF9AE}" pid="4" name="CDMCEIC_readOnly">
    <vt:lpwstr>False</vt:lpwstr>
  </property>
  <property fmtid="{D5CDD505-2E9C-101B-9397-08002B2CF9AE}" pid="5" name="CDMCEIC_autoRefresh">
    <vt:lpwstr>False</vt:lpwstr>
  </property>
  <property fmtid="{D5CDD505-2E9C-101B-9397-08002B2CF9AE}" pid="6" name="CDMCEIC_description">
    <vt:lpwstr/>
  </property>
  <property fmtid="{D5CDD505-2E9C-101B-9397-08002B2CF9AE}" pid="7" name="CDMCEIC_Metadata">
    <vt:lpwstr>{0487336C-8480-4C0B-B02C-04329691B7FA}</vt:lpwstr>
  </property>
</Properties>
</file>