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0401" sheetId="1" r:id="rId4"/>
    <sheet name="0331" sheetId="2" r:id="rId5"/>
    <sheet name="Lag" sheetId="3" r:id="rId6"/>
  </sheets>
</workbook>
</file>

<file path=xl/sharedStrings.xml><?xml version="1.0" encoding="utf-8"?>
<sst xmlns="http://schemas.openxmlformats.org/spreadsheetml/2006/main" uniqueCount="19">
  <si>
    <t>DATE_OF_INTEREST</t>
  </si>
  <si>
    <t>NEW_COVID_CASE_COUNT</t>
  </si>
  <si>
    <t>HOSPITALIZED_CASE_COUNT</t>
  </si>
  <si>
    <t>DEATH_COUNT</t>
  </si>
  <si>
    <t>Cum Cases</t>
  </si>
  <si>
    <t>Cum Hospitalized</t>
  </si>
  <si>
    <t>Cum Death</t>
  </si>
  <si>
    <t>% Cases</t>
  </si>
  <si>
    <t>% Hosp</t>
  </si>
  <si>
    <t>% Death</t>
  </si>
  <si>
    <t>Amount of LAG</t>
  </si>
  <si>
    <t>New cases from previous days</t>
  </si>
  <si>
    <t>New cases on March 31st</t>
  </si>
  <si>
    <t>All new cases</t>
  </si>
  <si>
    <t>joansobo"</t>
  </si>
  <si>
    <t xml:space="preserve">My interpretation is that you have found a good way to show the test-Response Lag.   </t>
  </si>
  <si>
    <t>Table 1</t>
  </si>
  <si>
    <t>%Lag Today</t>
  </si>
  <si>
    <t>Expected LAG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</si>
</sst>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 &quot;* (#,##0);&quot; &quot;* &quot;-&quot;??&quot; &quot;"/>
    <numFmt numFmtId="60" formatCode="0.0%"/>
  </numFmts>
  <fonts count="7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8"/>
      <color indexed="8"/>
      <name val="Calibri"/>
    </font>
    <font>
      <sz val="14"/>
      <color indexed="8"/>
      <name val="Calibri"/>
    </font>
    <font>
      <sz val="12"/>
      <color indexed="8"/>
      <name val="Calibri"/>
    </font>
    <font>
      <b val="1"/>
      <sz val="18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23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/>
      <bottom>
        <color indexed="8"/>
      </bottom>
      <diagonal/>
    </border>
    <border>
      <left/>
      <right>
        <color indexed="8"/>
      </right>
      <top/>
      <bottom/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/>
      <top/>
      <bottom/>
      <diagonal/>
    </border>
    <border>
      <left/>
      <right/>
      <top>
        <color indexed="8"/>
      </top>
      <bottom style="thin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14" fontId="0" borderId="4" applyNumberFormat="1" applyFont="1" applyFill="0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1" fontId="0" borderId="5" applyNumberFormat="1" applyFont="1" applyFill="0" applyBorder="1" applyAlignment="1" applyProtection="0">
      <alignment vertical="bottom"/>
    </xf>
    <xf numFmtId="9" fontId="0" fillId="3" borderId="5" applyNumberFormat="1" applyFont="1" applyFill="1" applyBorder="1" applyAlignment="1" applyProtection="0">
      <alignment vertical="bottom"/>
    </xf>
    <xf numFmtId="59" fontId="0" borderId="6" applyNumberFormat="1" applyFont="1" applyFill="0" applyBorder="1" applyAlignment="1" applyProtection="0">
      <alignment vertical="bottom"/>
    </xf>
    <xf numFmtId="9" fontId="0" borderId="5" applyNumberFormat="1" applyFont="1" applyFill="0" applyBorder="1" applyAlignment="1" applyProtection="0">
      <alignment vertical="bottom"/>
    </xf>
    <xf numFmtId="60" fontId="0" borderId="5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horizontal="right" vertical="bottom"/>
    </xf>
    <xf numFmtId="59" fontId="0" borderId="7" applyNumberFormat="1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horizontal="right" vertical="bottom"/>
    </xf>
    <xf numFmtId="59" fontId="0" borderId="9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horizontal="right" vertical="bottom"/>
    </xf>
    <xf numFmtId="49" fontId="0" borderId="4" applyNumberFormat="1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horizontal="right" vertical="bottom"/>
    </xf>
    <xf numFmtId="59" fontId="0" borderId="11" applyNumberFormat="1" applyFont="1" applyFill="0" applyBorder="1" applyAlignment="1" applyProtection="0">
      <alignment vertical="bottom"/>
    </xf>
    <xf numFmtId="49" fontId="0" borderId="12" applyNumberFormat="1" applyFont="1" applyFill="0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horizontal="right" vertical="bottom"/>
    </xf>
    <xf numFmtId="59" fontId="0" borderId="14" applyNumberFormat="1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9" fontId="0" borderId="6" applyNumberFormat="1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0" fontId="0" fillId="4" borderId="16" applyNumberFormat="0" applyFont="1" applyFill="1" applyBorder="1" applyAlignment="1" applyProtection="0">
      <alignment vertical="bottom"/>
    </xf>
    <xf numFmtId="49" fontId="0" fillId="4" borderId="16" applyNumberFormat="1" applyFont="1" applyFill="1" applyBorder="1" applyAlignment="1" applyProtection="0">
      <alignment vertical="bottom"/>
    </xf>
    <xf numFmtId="1" fontId="0" fillId="5" borderId="17" applyNumberFormat="1" applyFont="1" applyFill="1" applyBorder="1" applyAlignment="1" applyProtection="0">
      <alignment vertical="bottom"/>
    </xf>
    <xf numFmtId="9" fontId="0" borderId="18" applyNumberFormat="1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1" fontId="0" fillId="5" borderId="20" applyNumberFormat="1" applyFont="1" applyFill="1" applyBorder="1" applyAlignment="1" applyProtection="0">
      <alignment vertical="bottom"/>
    </xf>
    <xf numFmtId="9" fontId="0" borderId="21" applyNumberFormat="1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9" fontId="0" borderId="22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df7f"/>
      <rgbColor rgb="ffbdc0bf"/>
      <rgbColor rgb="ffa5a5a5"/>
      <rgbColor rgb="ff3f3f3f"/>
      <rgbColor rgb="ffdbdbdb"/>
      <rgbColor rgb="ff87878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000000"/>
                </a:solidFill>
                <a:latin typeface="Calibri"/>
              </a:rPr>
              <a:t>Testing Lag Test Diagnosis Date vs Results Date</a:t>
            </a:r>
          </a:p>
        </c:rich>
      </c:tx>
      <c:layout>
        <c:manualLayout>
          <c:xMode val="edge"/>
          <c:yMode val="edge"/>
          <c:x val="0.116093"/>
          <c:y val="0"/>
          <c:w val="0.767813"/>
          <c:h val="0.16447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11133"/>
          <c:y val="0.164471"/>
          <c:w val="0.913887"/>
          <c:h val="0.669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'Lag'!$B$2</c:f>
              <c:strCache>
                <c:ptCount val="1"/>
                <c:pt idx="0">
                  <c:v>%Lag Today</c:v>
                </c:pt>
              </c:strCache>
            </c:strRef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'Lag'!$A$3:$A$30</c:f>
              <c:strCache>
                <c:ptCount val="12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</c:strCache>
            </c:strRef>
          </c:cat>
          <c:val>
            <c:numRef>
              <c:f>'Lag'!$B$19:$B$30</c:f>
              <c:numCache>
                <c:ptCount val="12"/>
                <c:pt idx="0">
                  <c:v>0.006229</c:v>
                </c:pt>
                <c:pt idx="1">
                  <c:v>0.011200</c:v>
                </c:pt>
                <c:pt idx="2">
                  <c:v>0.001374</c:v>
                </c:pt>
                <c:pt idx="3">
                  <c:v>0.003302</c:v>
                </c:pt>
                <c:pt idx="4">
                  <c:v>0.011604</c:v>
                </c:pt>
                <c:pt idx="5">
                  <c:v>0.006720</c:v>
                </c:pt>
                <c:pt idx="6">
                  <c:v>0.050109</c:v>
                </c:pt>
                <c:pt idx="7">
                  <c:v>0.070739</c:v>
                </c:pt>
                <c:pt idx="8">
                  <c:v>0.069873</c:v>
                </c:pt>
                <c:pt idx="9">
                  <c:v>0.036149</c:v>
                </c:pt>
                <c:pt idx="10">
                  <c:v>0.040419</c:v>
                </c:pt>
                <c:pt idx="11">
                  <c:v>0.168146</c:v>
                </c:pt>
              </c:numCache>
            </c:numRef>
          </c:val>
        </c:ser>
        <c:ser>
          <c:idx val="1"/>
          <c:order val="1"/>
          <c:tx>
            <c:strRef>
              <c:f>'Lag'!$C$2</c:f>
              <c:strCache>
                <c:ptCount val="1"/>
                <c:pt idx="0">
                  <c:v>Expected LAG</c:v>
                </c:pt>
              </c:strCache>
            </c:strRef>
          </c:tx>
          <c:spPr>
            <a:solidFill>
              <a:schemeClr val="accent2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'Lag'!$A$3:$A$30</c:f>
              <c:strCache>
                <c:ptCount val="12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</c:strCache>
            </c:strRef>
          </c:cat>
          <c:val>
            <c:numRef>
              <c:f>'Lag'!$C$19:$C$30</c:f>
              <c:numCache>
                <c:ptCount val="12"/>
                <c:pt idx="0">
                  <c:v>0.006229</c:v>
                </c:pt>
                <c:pt idx="1">
                  <c:v>0.017429</c:v>
                </c:pt>
                <c:pt idx="2">
                  <c:v>0.018803</c:v>
                </c:pt>
                <c:pt idx="3">
                  <c:v>0.022105</c:v>
                </c:pt>
                <c:pt idx="4">
                  <c:v>0.033709</c:v>
                </c:pt>
                <c:pt idx="5">
                  <c:v>0.040430</c:v>
                </c:pt>
                <c:pt idx="6">
                  <c:v>0.090539</c:v>
                </c:pt>
                <c:pt idx="7">
                  <c:v>0.161277</c:v>
                </c:pt>
                <c:pt idx="8">
                  <c:v>0.231150</c:v>
                </c:pt>
                <c:pt idx="9">
                  <c:v>0.267299</c:v>
                </c:pt>
                <c:pt idx="10">
                  <c:v>0.307718</c:v>
                </c:pt>
                <c:pt idx="11">
                  <c:v>0.475864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trike="noStrike" sz="1800" u="none">
                    <a:solidFill>
                      <a:srgbClr val="000000"/>
                    </a:solidFill>
                    <a:latin typeface="Calibri"/>
                  </a:rPr>
                  <a:t>Days Since Diagnosis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1"/>
        <c:minorUnit val="0.0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172766"/>
          <c:y val="0.22438"/>
          <c:w val="0.982723"/>
          <c:h val="0.070836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4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185102</xdr:colOff>
      <xdr:row>2</xdr:row>
      <xdr:rowOff>70008</xdr:rowOff>
    </xdr:from>
    <xdr:to>
      <xdr:col>9</xdr:col>
      <xdr:colOff>1010230</xdr:colOff>
      <xdr:row>26</xdr:row>
      <xdr:rowOff>99050</xdr:rowOff>
    </xdr:to>
    <xdr:graphicFrame>
      <xdr:nvGraphicFramePr>
        <xdr:cNvPr id="2" name="Chart 2"/>
        <xdr:cNvGraphicFramePr/>
      </xdr:nvGraphicFramePr>
      <xdr:xfrm>
        <a:off x="6408102" y="496093"/>
        <a:ext cx="5803529" cy="471026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R39"/>
  <sheetViews>
    <sheetView workbookViewId="0" showGridLines="0" defaultGridColor="1"/>
  </sheetViews>
  <sheetFormatPr defaultColWidth="8.83333" defaultRowHeight="15" customHeight="1" outlineLevelRow="0" outlineLevelCol="0"/>
  <cols>
    <col min="1" max="1" width="18.5" style="1" customWidth="1"/>
    <col min="2" max="2" width="25.3516" style="1" customWidth="1"/>
    <col min="3" max="3" width="26.8516" style="1" customWidth="1"/>
    <col min="4" max="4" width="14.5" style="1" customWidth="1"/>
    <col min="5" max="5" width="9.17188" style="1" customWidth="1"/>
    <col min="6" max="6" width="10.5" style="1" customWidth="1"/>
    <col min="7" max="8" width="9.5" style="1" customWidth="1"/>
    <col min="9" max="18" width="8.85156" style="1" customWidth="1"/>
    <col min="19" max="16384" width="8.85156" style="1" customWidth="1"/>
  </cols>
  <sheetData>
    <row r="1" ht="16" customHeight="1">
      <c r="A1" t="s" s="2">
        <v>0</v>
      </c>
      <c r="B1" t="s" s="3">
        <v>1</v>
      </c>
      <c r="C1" t="s" s="3">
        <v>2</v>
      </c>
      <c r="D1" t="s" s="3">
        <v>3</v>
      </c>
      <c r="E1" s="4"/>
      <c r="F1" t="s" s="3">
        <v>4</v>
      </c>
      <c r="G1" t="s" s="3">
        <v>5</v>
      </c>
      <c r="H1" t="s" s="3">
        <v>6</v>
      </c>
      <c r="I1" s="5"/>
      <c r="J1" t="s" s="6">
        <v>7</v>
      </c>
      <c r="K1" t="s" s="6">
        <v>8</v>
      </c>
      <c r="L1" t="s" s="6">
        <v>9</v>
      </c>
      <c r="M1" s="5"/>
      <c r="N1" s="5"/>
      <c r="O1" s="5"/>
      <c r="P1" t="s" s="6">
        <v>10</v>
      </c>
      <c r="Q1" s="5"/>
      <c r="R1" s="7"/>
    </row>
    <row r="2" ht="16" customHeight="1">
      <c r="A2" s="8">
        <v>43892</v>
      </c>
      <c r="B2" s="9">
        <v>1</v>
      </c>
      <c r="C2" s="9">
        <v>2</v>
      </c>
      <c r="D2" s="10"/>
      <c r="E2" s="10"/>
      <c r="F2" s="9">
        <f>SUM(B$2:B2)</f>
        <v>1</v>
      </c>
      <c r="G2" s="9">
        <f>SUM(C$2:C2)</f>
        <v>2</v>
      </c>
      <c r="H2" s="9">
        <f>SUM(D$2:D2)</f>
        <v>0</v>
      </c>
      <c r="I2" s="11"/>
      <c r="J2" s="11"/>
      <c r="K2" s="11"/>
      <c r="L2" s="11"/>
      <c r="M2" s="11"/>
      <c r="N2" s="12">
        <f>B2-'0331'!B2</f>
        <v>0</v>
      </c>
      <c r="O2" s="13">
        <f>O3+1</f>
        <v>30</v>
      </c>
      <c r="P2" s="14">
        <f>N2/'0331'!B2</f>
        <v>0</v>
      </c>
      <c r="Q2" s="12">
        <f>C2-'0331'!C2</f>
        <v>1</v>
      </c>
      <c r="R2" s="15">
        <f>D2-'0331'!D2</f>
        <v>0</v>
      </c>
    </row>
    <row r="3" ht="16" customHeight="1">
      <c r="A3" s="8">
        <v>43893</v>
      </c>
      <c r="B3" s="9">
        <v>2</v>
      </c>
      <c r="C3" s="9">
        <v>2</v>
      </c>
      <c r="D3" s="10"/>
      <c r="E3" s="10"/>
      <c r="F3" s="9">
        <f>SUM(B$2:B3)</f>
        <v>3</v>
      </c>
      <c r="G3" s="9">
        <f>SUM(C$2:C3)</f>
        <v>4</v>
      </c>
      <c r="H3" s="9">
        <f>SUM(D$2:D3)</f>
        <v>0</v>
      </c>
      <c r="I3" s="11"/>
      <c r="J3" s="16">
        <f>B3/F2</f>
        <v>2</v>
      </c>
      <c r="K3" s="16">
        <f>C3/G2</f>
        <v>1</v>
      </c>
      <c r="L3" s="16">
        <f>D3/H2</f>
      </c>
      <c r="M3" s="11"/>
      <c r="N3" s="12">
        <f>B3-'0331'!B3</f>
        <v>0</v>
      </c>
      <c r="O3" s="13">
        <f>O4+1</f>
        <v>29</v>
      </c>
      <c r="P3" s="14">
        <f>N3/'0331'!B3</f>
        <v>0</v>
      </c>
      <c r="Q3" s="12">
        <f>C3-'0331'!C3</f>
        <v>-3</v>
      </c>
      <c r="R3" s="15">
        <f>D3-'0331'!D3</f>
        <v>0</v>
      </c>
    </row>
    <row r="4" ht="16" customHeight="1">
      <c r="A4" s="8">
        <v>43894</v>
      </c>
      <c r="B4" s="9">
        <v>9</v>
      </c>
      <c r="C4" s="9">
        <v>4</v>
      </c>
      <c r="D4" s="10"/>
      <c r="E4" s="10"/>
      <c r="F4" s="9">
        <f>SUM(B$2:B4)</f>
        <v>12</v>
      </c>
      <c r="G4" s="9">
        <f>SUM(C$2:C4)</f>
        <v>8</v>
      </c>
      <c r="H4" s="9">
        <f>SUM(D$2:D4)</f>
        <v>0</v>
      </c>
      <c r="I4" s="11"/>
      <c r="J4" s="16">
        <f>B4/F3</f>
        <v>3</v>
      </c>
      <c r="K4" s="16">
        <f>C4/G3</f>
        <v>1</v>
      </c>
      <c r="L4" s="16">
        <f>D4/H3</f>
      </c>
      <c r="M4" s="11"/>
      <c r="N4" s="12">
        <f>B4-'0331'!B4</f>
        <v>0</v>
      </c>
      <c r="O4" s="13">
        <f>O5+1</f>
        <v>28</v>
      </c>
      <c r="P4" s="14">
        <f>N4/'0331'!B4</f>
        <v>0</v>
      </c>
      <c r="Q4" s="12">
        <f>C4-'0331'!C4</f>
        <v>1</v>
      </c>
      <c r="R4" s="15">
        <f>D4-'0331'!D4</f>
        <v>0</v>
      </c>
    </row>
    <row r="5" ht="16" customHeight="1">
      <c r="A5" s="8">
        <v>43895</v>
      </c>
      <c r="B5" s="9">
        <v>2</v>
      </c>
      <c r="C5" s="9">
        <v>4</v>
      </c>
      <c r="D5" s="10"/>
      <c r="E5" s="10"/>
      <c r="F5" s="9">
        <f>SUM(B$2:B5)</f>
        <v>14</v>
      </c>
      <c r="G5" s="9">
        <f>SUM(C$2:C5)</f>
        <v>12</v>
      </c>
      <c r="H5" s="9">
        <f>SUM(D$2:D5)</f>
        <v>0</v>
      </c>
      <c r="I5" s="11"/>
      <c r="J5" s="16">
        <f>B5/F4</f>
        <v>0.166666666666667</v>
      </c>
      <c r="K5" s="16">
        <f>C5/G4</f>
        <v>0.5</v>
      </c>
      <c r="L5" s="16">
        <f>D5/H4</f>
      </c>
      <c r="M5" s="11"/>
      <c r="N5" s="12">
        <f>B5-'0331'!B5</f>
        <v>0</v>
      </c>
      <c r="O5" s="13">
        <f>O6+1</f>
        <v>27</v>
      </c>
      <c r="P5" s="14">
        <f>N5/'0331'!B5</f>
        <v>0</v>
      </c>
      <c r="Q5" s="12">
        <f>C5-'0331'!C5</f>
        <v>0</v>
      </c>
      <c r="R5" s="15">
        <f>D5-'0331'!D5</f>
        <v>0</v>
      </c>
    </row>
    <row r="6" ht="16" customHeight="1">
      <c r="A6" s="8">
        <v>43896</v>
      </c>
      <c r="B6" s="9">
        <v>8</v>
      </c>
      <c r="C6" s="9">
        <v>5</v>
      </c>
      <c r="D6" s="10"/>
      <c r="E6" s="10"/>
      <c r="F6" s="9">
        <f>SUM(B$2:B6)</f>
        <v>22</v>
      </c>
      <c r="G6" s="9">
        <f>SUM(C$2:C6)</f>
        <v>17</v>
      </c>
      <c r="H6" s="9">
        <f>SUM(D$2:D6)</f>
        <v>0</v>
      </c>
      <c r="I6" s="11"/>
      <c r="J6" s="16">
        <f>B6/F5</f>
        <v>0.571428571428571</v>
      </c>
      <c r="K6" s="16">
        <f>C6/G5</f>
        <v>0.416666666666667</v>
      </c>
      <c r="L6" s="16">
        <f>D6/H5</f>
      </c>
      <c r="M6" s="11"/>
      <c r="N6" s="12">
        <f>B6-'0331'!B6</f>
        <v>0</v>
      </c>
      <c r="O6" s="13">
        <f>O7+1</f>
        <v>26</v>
      </c>
      <c r="P6" s="14">
        <f>N6/'0331'!B6</f>
        <v>0</v>
      </c>
      <c r="Q6" s="12">
        <f>C6-'0331'!C6</f>
        <v>0</v>
      </c>
      <c r="R6" s="15">
        <f>D6-'0331'!D6</f>
        <v>0</v>
      </c>
    </row>
    <row r="7" ht="16" customHeight="1">
      <c r="A7" s="8">
        <v>43897</v>
      </c>
      <c r="B7" s="9">
        <v>13</v>
      </c>
      <c r="C7" s="9">
        <v>9</v>
      </c>
      <c r="D7" s="10"/>
      <c r="E7" s="10"/>
      <c r="F7" s="9">
        <f>SUM(B$2:B7)</f>
        <v>35</v>
      </c>
      <c r="G7" s="9">
        <f>SUM(C$2:C7)</f>
        <v>26</v>
      </c>
      <c r="H7" s="9">
        <f>SUM(D$2:D7)</f>
        <v>0</v>
      </c>
      <c r="I7" s="11"/>
      <c r="J7" s="16">
        <f>B7/F6</f>
        <v>0.5909090909090911</v>
      </c>
      <c r="K7" s="16">
        <f>C7/G6</f>
        <v>0.529411764705882</v>
      </c>
      <c r="L7" s="16">
        <f>D7/H6</f>
      </c>
      <c r="M7" s="11"/>
      <c r="N7" s="12">
        <f>B7-'0331'!B7</f>
        <v>2</v>
      </c>
      <c r="O7" s="13">
        <f>O8+1</f>
        <v>25</v>
      </c>
      <c r="P7" s="14">
        <f>N7/'0331'!B7</f>
        <v>0.181818181818182</v>
      </c>
      <c r="Q7" s="12">
        <f>C7-'0331'!C7</f>
        <v>0</v>
      </c>
      <c r="R7" s="15">
        <f>D7-'0331'!D7</f>
        <v>0</v>
      </c>
    </row>
    <row r="8" ht="16" customHeight="1">
      <c r="A8" s="8">
        <v>43898</v>
      </c>
      <c r="B8" s="9">
        <v>20</v>
      </c>
      <c r="C8" s="9">
        <v>12</v>
      </c>
      <c r="D8" s="10"/>
      <c r="E8" s="10"/>
      <c r="F8" s="9">
        <f>SUM(B$2:B8)</f>
        <v>55</v>
      </c>
      <c r="G8" s="9">
        <f>SUM(C$2:C8)</f>
        <v>38</v>
      </c>
      <c r="H8" s="9">
        <f>SUM(D$2:D8)</f>
        <v>0</v>
      </c>
      <c r="I8" s="11"/>
      <c r="J8" s="16">
        <f>B8/F7</f>
        <v>0.571428571428571</v>
      </c>
      <c r="K8" s="16">
        <f>C8/G7</f>
        <v>0.461538461538462</v>
      </c>
      <c r="L8" s="16">
        <f>D8/H7</f>
      </c>
      <c r="M8" s="11"/>
      <c r="N8" s="12">
        <f>B8-'0331'!B8</f>
        <v>0</v>
      </c>
      <c r="O8" s="13">
        <f>O9+1</f>
        <v>24</v>
      </c>
      <c r="P8" s="14">
        <f>N8/'0331'!B8</f>
        <v>0</v>
      </c>
      <c r="Q8" s="12">
        <f>C8-'0331'!C8</f>
        <v>-6</v>
      </c>
      <c r="R8" s="15">
        <f>D8-'0331'!D8</f>
        <v>0</v>
      </c>
    </row>
    <row r="9" ht="16" customHeight="1">
      <c r="A9" s="8">
        <v>43899</v>
      </c>
      <c r="B9" s="9">
        <v>53</v>
      </c>
      <c r="C9" s="9">
        <v>24</v>
      </c>
      <c r="D9" s="10"/>
      <c r="E9" s="10"/>
      <c r="F9" s="9">
        <f>SUM(B$2:B9)</f>
        <v>108</v>
      </c>
      <c r="G9" s="9">
        <f>SUM(C$2:C9)</f>
        <v>62</v>
      </c>
      <c r="H9" s="9">
        <f>SUM(D$2:D9)</f>
        <v>0</v>
      </c>
      <c r="I9" s="11"/>
      <c r="J9" s="16">
        <f>B9/F8</f>
        <v>0.963636363636364</v>
      </c>
      <c r="K9" s="16">
        <f>C9/G8</f>
        <v>0.631578947368421</v>
      </c>
      <c r="L9" s="16">
        <f>D9/H8</f>
      </c>
      <c r="M9" s="11"/>
      <c r="N9" s="12">
        <f>B9-'0331'!B9</f>
        <v>0</v>
      </c>
      <c r="O9" s="13">
        <f>O10+1</f>
        <v>23</v>
      </c>
      <c r="P9" s="14">
        <f>N9/'0331'!B9</f>
        <v>0</v>
      </c>
      <c r="Q9" s="12">
        <f>C9-'0331'!C9</f>
        <v>-3</v>
      </c>
      <c r="R9" s="15">
        <f>D9-'0331'!D9</f>
        <v>0</v>
      </c>
    </row>
    <row r="10" ht="16" customHeight="1">
      <c r="A10" s="8">
        <v>43900</v>
      </c>
      <c r="B10" s="9">
        <v>70</v>
      </c>
      <c r="C10" s="9">
        <v>38</v>
      </c>
      <c r="D10" s="10"/>
      <c r="E10" s="10"/>
      <c r="F10" s="9">
        <f>SUM(B$2:B10)</f>
        <v>178</v>
      </c>
      <c r="G10" s="9">
        <f>SUM(C$2:C10)</f>
        <v>100</v>
      </c>
      <c r="H10" s="9">
        <f>SUM(D$2:D10)</f>
        <v>0</v>
      </c>
      <c r="I10" s="11"/>
      <c r="J10" s="16">
        <f>B10/F9</f>
        <v>0.648148148148148</v>
      </c>
      <c r="K10" s="16">
        <f>C10/G9</f>
        <v>0.612903225806452</v>
      </c>
      <c r="L10" s="16">
        <f>D10/H9</f>
      </c>
      <c r="M10" s="11"/>
      <c r="N10" s="12">
        <f>B10-'0331'!B10</f>
        <v>0</v>
      </c>
      <c r="O10" s="13">
        <f>O11+1</f>
        <v>22</v>
      </c>
      <c r="P10" s="14">
        <f>N10/'0331'!B10</f>
        <v>0</v>
      </c>
      <c r="Q10" s="12">
        <f>C10-'0331'!C10</f>
        <v>2</v>
      </c>
      <c r="R10" s="15">
        <f>D10-'0331'!D10</f>
        <v>0</v>
      </c>
    </row>
    <row r="11" ht="16" customHeight="1">
      <c r="A11" s="8">
        <v>43901</v>
      </c>
      <c r="B11" s="9">
        <v>156</v>
      </c>
      <c r="C11" s="9">
        <v>55</v>
      </c>
      <c r="D11" s="9">
        <v>1</v>
      </c>
      <c r="E11" s="10"/>
      <c r="F11" s="9">
        <f>SUM(B$2:B11)</f>
        <v>334</v>
      </c>
      <c r="G11" s="9">
        <f>SUM(C$2:C11)</f>
        <v>155</v>
      </c>
      <c r="H11" s="9">
        <f>SUM(D$2:D11)</f>
        <v>1</v>
      </c>
      <c r="I11" s="11"/>
      <c r="J11" s="16">
        <f>B11/F10</f>
        <v>0.8764044943820219</v>
      </c>
      <c r="K11" s="16">
        <f>C11/G10</f>
        <v>0.55</v>
      </c>
      <c r="L11" s="16">
        <f>D11/H10</f>
      </c>
      <c r="M11" s="11"/>
      <c r="N11" s="12">
        <f>B11-'0331'!B11</f>
        <v>0</v>
      </c>
      <c r="O11" s="13">
        <f>O12+1</f>
        <v>21</v>
      </c>
      <c r="P11" s="14">
        <f>N11/'0331'!B11</f>
        <v>0</v>
      </c>
      <c r="Q11" s="12">
        <f>C11-'0331'!C11</f>
        <v>9</v>
      </c>
      <c r="R11" s="15">
        <f>D11-'0331'!D11</f>
        <v>0</v>
      </c>
    </row>
    <row r="12" ht="16" customHeight="1">
      <c r="A12" s="8">
        <v>43902</v>
      </c>
      <c r="B12" s="9">
        <v>355</v>
      </c>
      <c r="C12" s="9">
        <v>61</v>
      </c>
      <c r="D12" s="10"/>
      <c r="E12" s="10"/>
      <c r="F12" s="9">
        <f>SUM(B$2:B12)</f>
        <v>689</v>
      </c>
      <c r="G12" s="9">
        <f>SUM(C$2:C12)</f>
        <v>216</v>
      </c>
      <c r="H12" s="9">
        <f>SUM(D$2:D12)</f>
        <v>1</v>
      </c>
      <c r="I12" s="11"/>
      <c r="J12" s="16">
        <f>B12/F11</f>
        <v>1.06287425149701</v>
      </c>
      <c r="K12" s="16">
        <f>C12/G11</f>
        <v>0.393548387096774</v>
      </c>
      <c r="L12" s="16">
        <f>D12/H11</f>
        <v>0</v>
      </c>
      <c r="M12" s="11"/>
      <c r="N12" s="12">
        <f>B12-'0331'!B12</f>
        <v>0</v>
      </c>
      <c r="O12" s="13">
        <f>O13+1</f>
        <v>20</v>
      </c>
      <c r="P12" s="14">
        <f>N12/'0331'!B12</f>
        <v>0</v>
      </c>
      <c r="Q12" s="12">
        <f>C12-'0331'!C12</f>
        <v>-15</v>
      </c>
      <c r="R12" s="15">
        <f>D12-'0331'!D12</f>
        <v>0</v>
      </c>
    </row>
    <row r="13" ht="16" customHeight="1">
      <c r="A13" s="8">
        <v>43903</v>
      </c>
      <c r="B13" s="9">
        <v>610</v>
      </c>
      <c r="C13" s="9">
        <v>121</v>
      </c>
      <c r="D13" s="10"/>
      <c r="E13" s="10"/>
      <c r="F13" s="9">
        <f>SUM(B$2:B13)</f>
        <v>1299</v>
      </c>
      <c r="G13" s="9">
        <f>SUM(C$2:C13)</f>
        <v>337</v>
      </c>
      <c r="H13" s="9">
        <f>SUM(D$2:D13)</f>
        <v>1</v>
      </c>
      <c r="I13" s="11"/>
      <c r="J13" s="16">
        <f>B13/F12</f>
        <v>0.885341074020319</v>
      </c>
      <c r="K13" s="16">
        <f>C13/G12</f>
        <v>0.560185185185185</v>
      </c>
      <c r="L13" s="16">
        <f>D13/H12</f>
        <v>0</v>
      </c>
      <c r="M13" s="11"/>
      <c r="N13" s="12">
        <f>B13-'0331'!B13</f>
        <v>3</v>
      </c>
      <c r="O13" s="13">
        <f>O14+1</f>
        <v>19</v>
      </c>
      <c r="P13" s="14">
        <f>N13/'0331'!B13</f>
        <v>0.00494233937397035</v>
      </c>
      <c r="Q13" s="12">
        <f>C13-'0331'!C13</f>
        <v>4</v>
      </c>
      <c r="R13" s="15">
        <f>D13-'0331'!D13</f>
        <v>0</v>
      </c>
    </row>
    <row r="14" ht="16" customHeight="1">
      <c r="A14" s="8">
        <v>43904</v>
      </c>
      <c r="B14" s="9">
        <v>627</v>
      </c>
      <c r="C14" s="9">
        <v>145</v>
      </c>
      <c r="D14" s="9">
        <v>2</v>
      </c>
      <c r="E14" s="10"/>
      <c r="F14" s="9">
        <f>SUM(B$2:B14)</f>
        <v>1926</v>
      </c>
      <c r="G14" s="9">
        <f>SUM(C$2:C14)</f>
        <v>482</v>
      </c>
      <c r="H14" s="9">
        <f>SUM(D$2:D14)</f>
        <v>3</v>
      </c>
      <c r="I14" s="11"/>
      <c r="J14" s="16">
        <f>B14/F13</f>
        <v>0.482678983833718</v>
      </c>
      <c r="K14" s="16">
        <f>C14/G13</f>
        <v>0.43026706231454</v>
      </c>
      <c r="L14" s="16">
        <f>D14/H13</f>
        <v>2</v>
      </c>
      <c r="M14" s="11"/>
      <c r="N14" s="12">
        <f>B14-'0331'!B14</f>
        <v>1</v>
      </c>
      <c r="O14" s="13">
        <f>O15+1</f>
        <v>18</v>
      </c>
      <c r="P14" s="14">
        <f>N14/'0331'!B14</f>
        <v>0.00159744408945687</v>
      </c>
      <c r="Q14" s="12">
        <f>C14-'0331'!C14</f>
        <v>-9</v>
      </c>
      <c r="R14" s="15">
        <f>D14-'0331'!D14</f>
        <v>0</v>
      </c>
    </row>
    <row r="15" ht="16" customHeight="1">
      <c r="A15" s="8">
        <v>43905</v>
      </c>
      <c r="B15" s="9">
        <v>1004</v>
      </c>
      <c r="C15" s="9">
        <v>188</v>
      </c>
      <c r="D15" s="9">
        <v>5</v>
      </c>
      <c r="E15" s="10"/>
      <c r="F15" s="9">
        <f>SUM(B$2:B15)</f>
        <v>2930</v>
      </c>
      <c r="G15" s="9">
        <f>SUM(C$2:C15)</f>
        <v>670</v>
      </c>
      <c r="H15" s="9">
        <f>SUM(D$2:D15)</f>
        <v>8</v>
      </c>
      <c r="I15" s="11"/>
      <c r="J15" s="16">
        <f>B15/F14</f>
        <v>0.52128764278297</v>
      </c>
      <c r="K15" s="16">
        <f>C15/G14</f>
        <v>0.390041493775934</v>
      </c>
      <c r="L15" s="16">
        <f>D15/H14</f>
        <v>1.66666666666667</v>
      </c>
      <c r="M15" s="11"/>
      <c r="N15" s="12">
        <f>B15-'0331'!B15</f>
        <v>0</v>
      </c>
      <c r="O15" s="13">
        <f>O16+1</f>
        <v>17</v>
      </c>
      <c r="P15" s="14">
        <f>N15/'0331'!B15</f>
        <v>0</v>
      </c>
      <c r="Q15" s="12">
        <f>C15-'0331'!C15</f>
        <v>4</v>
      </c>
      <c r="R15" s="15">
        <f>D15-'0331'!D15</f>
        <v>0</v>
      </c>
    </row>
    <row r="16" ht="16" customHeight="1">
      <c r="A16" s="8">
        <v>43906</v>
      </c>
      <c r="B16" s="9">
        <v>2025</v>
      </c>
      <c r="C16" s="9">
        <v>299</v>
      </c>
      <c r="D16" s="9">
        <v>9</v>
      </c>
      <c r="E16" s="10"/>
      <c r="F16" s="9">
        <f>SUM(B$2:B16)</f>
        <v>4955</v>
      </c>
      <c r="G16" s="9">
        <f>SUM(C$2:C16)</f>
        <v>969</v>
      </c>
      <c r="H16" s="9">
        <f>SUM(D$2:D16)</f>
        <v>17</v>
      </c>
      <c r="I16" s="11"/>
      <c r="J16" s="16">
        <f>B16/F15</f>
        <v>0.691126279863481</v>
      </c>
      <c r="K16" s="16">
        <f>C16/G15</f>
        <v>0.446268656716418</v>
      </c>
      <c r="L16" s="16">
        <f>D16/H15</f>
        <v>1.125</v>
      </c>
      <c r="M16" s="11"/>
      <c r="N16" s="12">
        <f>B16-'0331'!B16</f>
        <v>3</v>
      </c>
      <c r="O16" s="13">
        <f>O17+1</f>
        <v>16</v>
      </c>
      <c r="P16" s="14">
        <f>N16/'0331'!B16</f>
        <v>0.00148367952522255</v>
      </c>
      <c r="Q16" s="12">
        <f>C16-'0331'!C16</f>
        <v>13</v>
      </c>
      <c r="R16" s="15">
        <f>D16-'0331'!D16</f>
        <v>0</v>
      </c>
    </row>
    <row r="17" ht="16" customHeight="1">
      <c r="A17" s="8">
        <v>43907</v>
      </c>
      <c r="B17" s="9">
        <v>2314</v>
      </c>
      <c r="C17" s="9">
        <v>325</v>
      </c>
      <c r="D17" s="9">
        <v>7</v>
      </c>
      <c r="E17" s="10"/>
      <c r="F17" s="9">
        <f>SUM(B$2:B17)</f>
        <v>7269</v>
      </c>
      <c r="G17" s="9">
        <f>SUM(C$2:C17)</f>
        <v>1294</v>
      </c>
      <c r="H17" s="9">
        <f>SUM(D$2:D17)</f>
        <v>24</v>
      </c>
      <c r="I17" s="11"/>
      <c r="J17" s="16">
        <f>B17/F16</f>
        <v>0.467003027245207</v>
      </c>
      <c r="K17" s="16">
        <f>C17/G16</f>
        <v>0.335397316821465</v>
      </c>
      <c r="L17" s="16">
        <f>D17/H16</f>
        <v>0.411764705882353</v>
      </c>
      <c r="M17" s="11"/>
      <c r="N17" s="12">
        <f>B17-'0331'!B17</f>
        <v>3</v>
      </c>
      <c r="O17" s="13">
        <f>O18+1</f>
        <v>15</v>
      </c>
      <c r="P17" s="14">
        <f>N17/'0331'!B17</f>
        <v>0.00129813933362181</v>
      </c>
      <c r="Q17" s="12">
        <f>C17-'0331'!C17</f>
        <v>10</v>
      </c>
      <c r="R17" s="15">
        <f>D17-'0331'!D17</f>
        <v>0</v>
      </c>
    </row>
    <row r="18" ht="16" customHeight="1">
      <c r="A18" s="8">
        <v>43908</v>
      </c>
      <c r="B18" s="9">
        <v>2746</v>
      </c>
      <c r="C18" s="9">
        <v>391</v>
      </c>
      <c r="D18" s="9">
        <v>21</v>
      </c>
      <c r="E18" s="10"/>
      <c r="F18" s="9">
        <f>SUM(B$2:B18)</f>
        <v>10015</v>
      </c>
      <c r="G18" s="9">
        <f>SUM(C$2:C18)</f>
        <v>1685</v>
      </c>
      <c r="H18" s="9">
        <f>SUM(D$2:D18)</f>
        <v>45</v>
      </c>
      <c r="I18" s="11"/>
      <c r="J18" s="16">
        <f>B18/F17</f>
        <v>0.377768606410786</v>
      </c>
      <c r="K18" s="16">
        <f>C18/G17</f>
        <v>0.302163833075734</v>
      </c>
      <c r="L18" s="16">
        <f>D18/H17</f>
        <v>0.875</v>
      </c>
      <c r="M18" s="11"/>
      <c r="N18" s="12">
        <f>B18-'0331'!B18</f>
        <v>17</v>
      </c>
      <c r="O18" s="13">
        <f>O19+1</f>
        <v>14</v>
      </c>
      <c r="P18" s="14">
        <f>N18/'0331'!B18</f>
        <v>0.00622938805423232</v>
      </c>
      <c r="Q18" s="12">
        <f>C18-'0331'!C18</f>
        <v>37</v>
      </c>
      <c r="R18" s="15">
        <f>D18-'0331'!D18</f>
        <v>1</v>
      </c>
    </row>
    <row r="19" ht="16" customHeight="1">
      <c r="A19" s="8">
        <v>43909</v>
      </c>
      <c r="B19" s="9">
        <v>3431</v>
      </c>
      <c r="C19" s="9">
        <v>477</v>
      </c>
      <c r="D19" s="9">
        <v>23</v>
      </c>
      <c r="E19" s="10"/>
      <c r="F19" s="9">
        <f>SUM(B$2:B19)</f>
        <v>13446</v>
      </c>
      <c r="G19" s="9">
        <f>SUM(C$2:C19)</f>
        <v>2162</v>
      </c>
      <c r="H19" s="9">
        <f>SUM(D$2:D19)</f>
        <v>68</v>
      </c>
      <c r="I19" s="11"/>
      <c r="J19" s="16">
        <f>B19/F18</f>
        <v>0.342586120818772</v>
      </c>
      <c r="K19" s="16">
        <f>C19/G18</f>
        <v>0.283086053412463</v>
      </c>
      <c r="L19" s="16">
        <f>D19/H18</f>
        <v>0.511111111111111</v>
      </c>
      <c r="M19" s="11"/>
      <c r="N19" s="12">
        <f>B19-'0331'!B19</f>
        <v>38</v>
      </c>
      <c r="O19" s="13">
        <f>O20+1</f>
        <v>13</v>
      </c>
      <c r="P19" s="14">
        <f>N19/'0331'!B19</f>
        <v>0.0111995284409078</v>
      </c>
      <c r="Q19" s="12">
        <f>C19-'0331'!C19</f>
        <v>4</v>
      </c>
      <c r="R19" s="15">
        <f>D19-'0331'!D19</f>
        <v>1</v>
      </c>
    </row>
    <row r="20" ht="16" customHeight="1">
      <c r="A20" s="8">
        <v>43910</v>
      </c>
      <c r="B20" s="9">
        <v>3644</v>
      </c>
      <c r="C20" s="9">
        <v>550</v>
      </c>
      <c r="D20" s="9">
        <v>43</v>
      </c>
      <c r="E20" s="10"/>
      <c r="F20" s="9">
        <f>SUM(B$2:B20)</f>
        <v>17090</v>
      </c>
      <c r="G20" s="9">
        <f>SUM(C$2:C20)</f>
        <v>2712</v>
      </c>
      <c r="H20" s="9">
        <f>SUM(D$2:D20)</f>
        <v>111</v>
      </c>
      <c r="I20" s="11"/>
      <c r="J20" s="16">
        <f>B20/F19</f>
        <v>0.271009965789082</v>
      </c>
      <c r="K20" s="16">
        <f>C20/G19</f>
        <v>0.254394079555967</v>
      </c>
      <c r="L20" s="16">
        <f>D20/H19</f>
        <v>0.632352941176471</v>
      </c>
      <c r="M20" s="11"/>
      <c r="N20" s="12">
        <f>B20-'0331'!B20</f>
        <v>5</v>
      </c>
      <c r="O20" s="13">
        <f>O21+1</f>
        <v>12</v>
      </c>
      <c r="P20" s="14">
        <f>N20/'0331'!B20</f>
        <v>0.00137400384721077</v>
      </c>
      <c r="Q20" s="12">
        <f>C20-'0331'!C20</f>
        <v>-10</v>
      </c>
      <c r="R20" s="15">
        <f>D20-'0331'!D20</f>
        <v>1</v>
      </c>
    </row>
    <row r="21" ht="16" customHeight="1">
      <c r="A21" s="8">
        <v>43911</v>
      </c>
      <c r="B21" s="9">
        <v>2127</v>
      </c>
      <c r="C21" s="9">
        <v>543</v>
      </c>
      <c r="D21" s="9">
        <v>33</v>
      </c>
      <c r="E21" s="10"/>
      <c r="F21" s="9">
        <f>SUM(B$2:B21)</f>
        <v>19217</v>
      </c>
      <c r="G21" s="9">
        <f>SUM(C$2:C21)</f>
        <v>3255</v>
      </c>
      <c r="H21" s="9">
        <f>SUM(D$2:D21)</f>
        <v>144</v>
      </c>
      <c r="I21" s="11"/>
      <c r="J21" s="16">
        <f>B21/F20</f>
        <v>0.124458747805734</v>
      </c>
      <c r="K21" s="16">
        <f>C21/G20</f>
        <v>0.200221238938053</v>
      </c>
      <c r="L21" s="16">
        <f>D21/H20</f>
        <v>0.297297297297297</v>
      </c>
      <c r="M21" s="11"/>
      <c r="N21" s="12">
        <f>B21-'0331'!B21</f>
        <v>7</v>
      </c>
      <c r="O21" s="13">
        <f>O22+1</f>
        <v>11</v>
      </c>
      <c r="P21" s="14">
        <f>N21/'0331'!B21</f>
        <v>0.00330188679245283</v>
      </c>
      <c r="Q21" s="12">
        <f>C21-'0331'!C21</f>
        <v>34</v>
      </c>
      <c r="R21" s="15">
        <f>D21-'0331'!D21</f>
        <v>1</v>
      </c>
    </row>
    <row r="22" ht="16" customHeight="1">
      <c r="A22" s="8">
        <v>43912</v>
      </c>
      <c r="B22" s="9">
        <v>2005</v>
      </c>
      <c r="C22" s="9">
        <v>567</v>
      </c>
      <c r="D22" s="9">
        <v>44</v>
      </c>
      <c r="E22" s="10"/>
      <c r="F22" s="9">
        <f>SUM(B$2:B22)</f>
        <v>21222</v>
      </c>
      <c r="G22" s="9">
        <f>SUM(C$2:C22)</f>
        <v>3822</v>
      </c>
      <c r="H22" s="9">
        <f>SUM(D$2:D22)</f>
        <v>188</v>
      </c>
      <c r="I22" s="11"/>
      <c r="J22" s="16">
        <f>B22/F21</f>
        <v>0.104334703647812</v>
      </c>
      <c r="K22" s="16">
        <f>C22/G21</f>
        <v>0.174193548387097</v>
      </c>
      <c r="L22" s="16">
        <f>D22/H21</f>
        <v>0.305555555555556</v>
      </c>
      <c r="M22" s="11"/>
      <c r="N22" s="12">
        <f>B22-'0331'!B22</f>
        <v>23</v>
      </c>
      <c r="O22" s="13">
        <f>O23+1</f>
        <v>10</v>
      </c>
      <c r="P22" s="14">
        <f>N22/'0331'!B22</f>
        <v>0.0116044399596367</v>
      </c>
      <c r="Q22" s="12">
        <f>C22-'0331'!C22</f>
        <v>38</v>
      </c>
      <c r="R22" s="15">
        <f>D22-'0331'!D22</f>
        <v>0</v>
      </c>
    </row>
    <row r="23" ht="16" customHeight="1">
      <c r="A23" s="8">
        <v>43913</v>
      </c>
      <c r="B23" s="9">
        <v>2996</v>
      </c>
      <c r="C23" s="9">
        <v>768</v>
      </c>
      <c r="D23" s="9">
        <v>75</v>
      </c>
      <c r="E23" s="10"/>
      <c r="F23" s="9">
        <f>SUM(B$2:B23)</f>
        <v>24218</v>
      </c>
      <c r="G23" s="9">
        <f>SUM(C$2:C23)</f>
        <v>4590</v>
      </c>
      <c r="H23" s="9">
        <f>SUM(D$2:D23)</f>
        <v>263</v>
      </c>
      <c r="I23" s="11"/>
      <c r="J23" s="16">
        <f>B23/F22</f>
        <v>0.141174253133541</v>
      </c>
      <c r="K23" s="16">
        <f>C23/G22</f>
        <v>0.20094191522763</v>
      </c>
      <c r="L23" s="16">
        <f>D23/H22</f>
        <v>0.398936170212766</v>
      </c>
      <c r="M23" s="11"/>
      <c r="N23" s="12">
        <f>B23-'0331'!B23</f>
        <v>20</v>
      </c>
      <c r="O23" s="13">
        <f>O24+1</f>
        <v>9</v>
      </c>
      <c r="P23" s="14">
        <f>N23/'0331'!B23</f>
        <v>0.00672043010752688</v>
      </c>
      <c r="Q23" s="12">
        <f>C23-'0331'!C23</f>
        <v>66</v>
      </c>
      <c r="R23" s="15">
        <f>D23-'0331'!D23</f>
        <v>2</v>
      </c>
    </row>
    <row r="24" ht="16" customHeight="1">
      <c r="A24" s="8">
        <v>43914</v>
      </c>
      <c r="B24" s="9">
        <v>3374</v>
      </c>
      <c r="C24" s="9">
        <v>717</v>
      </c>
      <c r="D24" s="9">
        <v>77</v>
      </c>
      <c r="E24" s="10"/>
      <c r="F24" s="9">
        <f>SUM(B$2:B24)</f>
        <v>27592</v>
      </c>
      <c r="G24" s="9">
        <f>SUM(C$2:C24)</f>
        <v>5307</v>
      </c>
      <c r="H24" s="9">
        <f>SUM(D$2:D24)</f>
        <v>340</v>
      </c>
      <c r="I24" s="11"/>
      <c r="J24" s="16">
        <f>B24/F23</f>
        <v>0.139317862746717</v>
      </c>
      <c r="K24" s="16">
        <f>C24/G23</f>
        <v>0.156209150326797</v>
      </c>
      <c r="L24" s="16">
        <f>D24/H23</f>
        <v>0.29277566539924</v>
      </c>
      <c r="M24" s="11"/>
      <c r="N24" s="12">
        <f>B24-'0331'!B24</f>
        <v>161</v>
      </c>
      <c r="O24" s="13">
        <f>O25+1</f>
        <v>8</v>
      </c>
      <c r="P24" s="14">
        <f>N24/'0331'!B24</f>
        <v>0.0501089324618736</v>
      </c>
      <c r="Q24" s="12">
        <f>C24-'0331'!C24</f>
        <v>61</v>
      </c>
      <c r="R24" s="15">
        <f>D24-'0331'!D24</f>
        <v>3</v>
      </c>
    </row>
    <row r="25" ht="16" customHeight="1">
      <c r="A25" s="8">
        <v>43915</v>
      </c>
      <c r="B25" s="9">
        <v>3436</v>
      </c>
      <c r="C25" s="9">
        <v>772</v>
      </c>
      <c r="D25" s="9">
        <v>101</v>
      </c>
      <c r="E25" s="10"/>
      <c r="F25" s="9">
        <f>SUM(B$2:B25)</f>
        <v>31028</v>
      </c>
      <c r="G25" s="9">
        <f>SUM(C$2:C25)</f>
        <v>6079</v>
      </c>
      <c r="H25" s="9">
        <f>SUM(D$2:D25)</f>
        <v>441</v>
      </c>
      <c r="I25" s="11"/>
      <c r="J25" s="16">
        <f>B25/F24</f>
        <v>0.124528848941722</v>
      </c>
      <c r="K25" s="16">
        <f>C25/G24</f>
        <v>0.145468249481816</v>
      </c>
      <c r="L25" s="16">
        <f>D25/H24</f>
        <v>0.297058823529412</v>
      </c>
      <c r="M25" s="11"/>
      <c r="N25" s="12">
        <f>B25-'0331'!B25</f>
        <v>227</v>
      </c>
      <c r="O25" s="13">
        <f>O26+1</f>
        <v>7</v>
      </c>
      <c r="P25" s="14">
        <f>N25/'0331'!B25</f>
        <v>0.07073854783421631</v>
      </c>
      <c r="Q25" s="12">
        <f>C25-'0331'!C25</f>
        <v>51</v>
      </c>
      <c r="R25" s="15">
        <f>D25-'0331'!D25</f>
        <v>2</v>
      </c>
    </row>
    <row r="26" ht="16" customHeight="1">
      <c r="A26" s="8">
        <v>43916</v>
      </c>
      <c r="B26" s="9">
        <v>3292</v>
      </c>
      <c r="C26" s="9">
        <v>790</v>
      </c>
      <c r="D26" s="9">
        <v>140</v>
      </c>
      <c r="E26" s="10"/>
      <c r="F26" s="9">
        <f>SUM(B$2:B26)</f>
        <v>34320</v>
      </c>
      <c r="G26" s="9">
        <f>SUM(C$2:C26)</f>
        <v>6869</v>
      </c>
      <c r="H26" s="9">
        <f>SUM(D$2:D26)</f>
        <v>581</v>
      </c>
      <c r="I26" s="11"/>
      <c r="J26" s="16">
        <f>B26/F25</f>
        <v>0.106097718190022</v>
      </c>
      <c r="K26" s="16">
        <f>C26/G25</f>
        <v>0.129955584800132</v>
      </c>
      <c r="L26" s="16">
        <f>D26/H25</f>
        <v>0.317460317460317</v>
      </c>
      <c r="M26" s="11"/>
      <c r="N26" s="12">
        <f>B26-'0331'!B26</f>
        <v>215</v>
      </c>
      <c r="O26" s="13">
        <f>O27+1</f>
        <v>6</v>
      </c>
      <c r="P26" s="14">
        <f>N26/'0331'!B26</f>
        <v>0.0698732531686708</v>
      </c>
      <c r="Q26" s="12">
        <f>C26-'0331'!C26</f>
        <v>45</v>
      </c>
      <c r="R26" s="15">
        <f>D26-'0331'!D26</f>
        <v>5</v>
      </c>
    </row>
    <row r="27" ht="16" customHeight="1">
      <c r="A27" s="8">
        <v>43917</v>
      </c>
      <c r="B27" s="9">
        <v>3067</v>
      </c>
      <c r="C27" s="9">
        <v>791</v>
      </c>
      <c r="D27" s="9">
        <v>142</v>
      </c>
      <c r="E27" s="10"/>
      <c r="F27" s="9">
        <f>SUM(B$2:B27)</f>
        <v>37387</v>
      </c>
      <c r="G27" s="9">
        <f>SUM(C$2:C27)</f>
        <v>7660</v>
      </c>
      <c r="H27" s="9">
        <f>SUM(D$2:D27)</f>
        <v>723</v>
      </c>
      <c r="I27" s="11"/>
      <c r="J27" s="16">
        <f>B27/F26</f>
        <v>0.0893648018648019</v>
      </c>
      <c r="K27" s="16">
        <f>C27/G26</f>
        <v>0.115155044402388</v>
      </c>
      <c r="L27" s="16">
        <f>D27/H26</f>
        <v>0.244406196213425</v>
      </c>
      <c r="M27" s="11"/>
      <c r="N27" s="12">
        <f>B27-'0331'!B27</f>
        <v>107</v>
      </c>
      <c r="O27" s="13">
        <f>O28+1</f>
        <v>5</v>
      </c>
      <c r="P27" s="14">
        <f>N27/'0331'!B27</f>
        <v>0.0361486486486486</v>
      </c>
      <c r="Q27" s="12">
        <f>C27-'0331'!C27</f>
        <v>22</v>
      </c>
      <c r="R27" s="15">
        <f>D27-'0331'!D27</f>
        <v>12</v>
      </c>
    </row>
    <row r="28" ht="16" customHeight="1">
      <c r="A28" s="8">
        <v>43918</v>
      </c>
      <c r="B28" s="9">
        <v>2085</v>
      </c>
      <c r="C28" s="9">
        <v>659</v>
      </c>
      <c r="D28" s="9">
        <v>148</v>
      </c>
      <c r="E28" s="10"/>
      <c r="F28" s="9">
        <f>SUM(B$2:B28)</f>
        <v>39472</v>
      </c>
      <c r="G28" s="9">
        <f>SUM(C$2:C28)</f>
        <v>8319</v>
      </c>
      <c r="H28" s="9">
        <f>SUM(D$2:D28)</f>
        <v>871</v>
      </c>
      <c r="I28" s="11"/>
      <c r="J28" s="16">
        <f>B28/F27</f>
        <v>0.0557680477171209</v>
      </c>
      <c r="K28" s="16">
        <f>C28/G27</f>
        <v>0.0860313315926893</v>
      </c>
      <c r="L28" s="16">
        <f>D28/H27</f>
        <v>0.204702627939142</v>
      </c>
      <c r="M28" s="11"/>
      <c r="N28" s="12">
        <f>B28-'0331'!B28</f>
        <v>81</v>
      </c>
      <c r="O28" s="13">
        <f>O29+1</f>
        <v>4</v>
      </c>
      <c r="P28" s="14">
        <f>N28/'0331'!B28</f>
        <v>0.0404191616766467</v>
      </c>
      <c r="Q28" s="12">
        <f>C28-'0331'!C28</f>
        <v>47</v>
      </c>
      <c r="R28" s="15">
        <f>D28-'0331'!D28</f>
        <v>16</v>
      </c>
    </row>
    <row r="29" ht="16" customHeight="1">
      <c r="A29" s="8">
        <v>43919</v>
      </c>
      <c r="B29" s="9">
        <v>2237</v>
      </c>
      <c r="C29" s="9">
        <v>691</v>
      </c>
      <c r="D29" s="9">
        <v>161</v>
      </c>
      <c r="E29" s="10"/>
      <c r="F29" s="9">
        <f>SUM(B$2:B29)</f>
        <v>41709</v>
      </c>
      <c r="G29" s="9">
        <f>SUM(C$2:C29)</f>
        <v>9010</v>
      </c>
      <c r="H29" s="9">
        <f>SUM(D$2:D29)</f>
        <v>1032</v>
      </c>
      <c r="I29" s="11"/>
      <c r="J29" s="16">
        <f>B29/F28</f>
        <v>0.0566730847182813</v>
      </c>
      <c r="K29" s="16">
        <f>C29/G28</f>
        <v>0.0830628681331891</v>
      </c>
      <c r="L29" s="16">
        <f>D29/H28</f>
        <v>0.184845005740528</v>
      </c>
      <c r="M29" s="11"/>
      <c r="N29" s="12">
        <f>B29-'0331'!B29</f>
        <v>322</v>
      </c>
      <c r="O29" s="13">
        <f>O30+1</f>
        <v>3</v>
      </c>
      <c r="P29" s="14">
        <f>N29/'0331'!B29</f>
        <v>0.168146214099217</v>
      </c>
      <c r="Q29" s="12">
        <f>C29-'0331'!C29</f>
        <v>137</v>
      </c>
      <c r="R29" s="15">
        <f>D29-'0331'!D29</f>
        <v>25</v>
      </c>
    </row>
    <row r="30" ht="16" customHeight="1">
      <c r="A30" s="8">
        <v>43920</v>
      </c>
      <c r="B30" s="9">
        <v>3000</v>
      </c>
      <c r="C30" s="9">
        <v>644</v>
      </c>
      <c r="D30" s="9">
        <v>151</v>
      </c>
      <c r="E30" s="10"/>
      <c r="F30" s="9">
        <f>SUM(B$2:B30)</f>
        <v>44709</v>
      </c>
      <c r="G30" s="9">
        <f>SUM(C$2:C30)</f>
        <v>9654</v>
      </c>
      <c r="H30" s="9">
        <f>SUM(D$2:D30)</f>
        <v>1183</v>
      </c>
      <c r="I30" s="11"/>
      <c r="J30" s="16">
        <f>B30/F29</f>
        <v>0.07192692224699709</v>
      </c>
      <c r="K30" s="16">
        <f>C30/G29</f>
        <v>0.0714761376248613</v>
      </c>
      <c r="L30" s="16">
        <f>D30/H29</f>
        <v>0.146317829457364</v>
      </c>
      <c r="M30" s="11"/>
      <c r="N30" s="12">
        <f>B30-'0331'!B30</f>
        <v>1759</v>
      </c>
      <c r="O30" s="13">
        <f>O31+1</f>
        <v>2</v>
      </c>
      <c r="P30" s="14">
        <f>N30/'0331'!B30</f>
        <v>1.4174053182917</v>
      </c>
      <c r="Q30" s="12">
        <f>C30-'0331'!C30</f>
        <v>577</v>
      </c>
      <c r="R30" s="15">
        <f>D30-'0331'!D30</f>
        <v>46</v>
      </c>
    </row>
    <row r="31" ht="16" customHeight="1">
      <c r="A31" s="8">
        <v>43921</v>
      </c>
      <c r="B31" s="9">
        <v>953</v>
      </c>
      <c r="C31" s="9">
        <v>101</v>
      </c>
      <c r="D31" s="9">
        <v>148</v>
      </c>
      <c r="E31" s="10"/>
      <c r="F31" s="9">
        <f>SUM(B$2:B31)</f>
        <v>45662</v>
      </c>
      <c r="G31" s="9">
        <f>SUM(C$2:C31)</f>
        <v>9755</v>
      </c>
      <c r="H31" s="9">
        <f>SUM(D$2:D31)</f>
        <v>1331</v>
      </c>
      <c r="I31" s="11"/>
      <c r="J31" s="16">
        <f>B31/F30</f>
        <v>0.0213156187792167</v>
      </c>
      <c r="K31" s="16">
        <f>C31/G30</f>
        <v>0.010461984669567</v>
      </c>
      <c r="L31" s="16">
        <f>D31/H30</f>
        <v>0.125105663567202</v>
      </c>
      <c r="M31" s="11"/>
      <c r="N31" s="12">
        <f>B31-'0331'!B31</f>
        <v>899</v>
      </c>
      <c r="O31" s="13">
        <v>1</v>
      </c>
      <c r="P31" s="14">
        <f>N31/'0331'!B31</f>
        <v>16.6481481481481</v>
      </c>
      <c r="Q31" s="12">
        <f>C31-'0331'!C31</f>
        <v>101</v>
      </c>
      <c r="R31" s="15">
        <f>D31-'0331'!D31</f>
        <v>125</v>
      </c>
    </row>
    <row r="32" ht="16" customHeight="1">
      <c r="A32" s="8">
        <v>43922</v>
      </c>
      <c r="B32" s="9">
        <v>43</v>
      </c>
      <c r="C32" s="10"/>
      <c r="D32" s="9">
        <v>37</v>
      </c>
      <c r="E32" s="10"/>
      <c r="F32" s="9">
        <f>SUM(B$2:B32)</f>
        <v>45705</v>
      </c>
      <c r="G32" s="9">
        <f>SUM(C$2:C32)</f>
        <v>9755</v>
      </c>
      <c r="H32" s="9">
        <f>SUM(D$2:D32)</f>
        <v>1368</v>
      </c>
      <c r="I32" s="11"/>
      <c r="J32" s="16">
        <f>B32/F31</f>
        <v>0.000941702071744558</v>
      </c>
      <c r="K32" s="16">
        <f>C32/G31</f>
        <v>0</v>
      </c>
      <c r="L32" s="16">
        <f>D32/H31</f>
        <v>0.0277986476333584</v>
      </c>
      <c r="M32" s="11"/>
      <c r="N32" s="12">
        <f>B32-'0331'!B32</f>
        <v>43</v>
      </c>
      <c r="O32" s="12"/>
      <c r="P32" s="17">
        <f>N32/'0331'!B32</f>
      </c>
      <c r="Q32" s="12">
        <f>C32-'0331'!C32</f>
        <v>0</v>
      </c>
      <c r="R32" s="15">
        <f>D32-'0331'!D32</f>
        <v>37</v>
      </c>
    </row>
    <row r="33" ht="16" customHeight="1">
      <c r="A33" s="18"/>
      <c r="B33" s="10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1"/>
      <c r="R33" s="19"/>
    </row>
    <row r="34" ht="16" customHeight="1">
      <c r="A34" s="18"/>
      <c r="B34" s="10"/>
      <c r="C34" s="10"/>
      <c r="D34" s="10"/>
      <c r="E34" s="10"/>
      <c r="F34" s="10"/>
      <c r="G34" s="10"/>
      <c r="H34" s="10"/>
      <c r="I34" s="11"/>
      <c r="J34" s="11"/>
      <c r="K34" s="11"/>
      <c r="L34" s="20"/>
      <c r="M34" t="s" s="21">
        <v>11</v>
      </c>
      <c r="N34" s="22">
        <f>SUM(N2:N30)</f>
        <v>2994</v>
      </c>
      <c r="O34" s="22"/>
      <c r="P34" s="22"/>
      <c r="Q34" s="11"/>
      <c r="R34" s="19"/>
    </row>
    <row r="35" ht="16" customHeight="1">
      <c r="A35" s="18"/>
      <c r="B35" s="10"/>
      <c r="C35" s="10"/>
      <c r="D35" s="10"/>
      <c r="E35" s="10"/>
      <c r="F35" s="10"/>
      <c r="G35" s="10"/>
      <c r="H35" s="10"/>
      <c r="I35" s="11"/>
      <c r="J35" s="11"/>
      <c r="K35" s="23"/>
      <c r="L35" s="24"/>
      <c r="M35" t="s" s="25">
        <v>12</v>
      </c>
      <c r="N35" s="26">
        <f>B31</f>
        <v>953</v>
      </c>
      <c r="O35" s="26"/>
      <c r="P35" s="26"/>
      <c r="Q35" s="27"/>
      <c r="R35" s="19"/>
    </row>
    <row r="36" ht="16" customHeight="1">
      <c r="A36" s="18"/>
      <c r="B36" s="10"/>
      <c r="C36" s="10"/>
      <c r="D36" s="10"/>
      <c r="E36" s="10"/>
      <c r="F36" s="10"/>
      <c r="G36" s="10"/>
      <c r="H36" s="10"/>
      <c r="I36" s="11"/>
      <c r="J36" s="11"/>
      <c r="K36" s="23"/>
      <c r="L36" s="24"/>
      <c r="M36" t="s" s="25">
        <v>13</v>
      </c>
      <c r="N36" s="26">
        <f>SUM(N34:N35)</f>
        <v>3947</v>
      </c>
      <c r="O36" s="26"/>
      <c r="P36" s="26"/>
      <c r="Q36" s="27"/>
      <c r="R36" s="19"/>
    </row>
    <row r="37" ht="16" customHeight="1">
      <c r="A37" s="18"/>
      <c r="B37" s="10"/>
      <c r="C37" s="10"/>
      <c r="D37" s="10"/>
      <c r="E37" s="10"/>
      <c r="F37" s="10"/>
      <c r="G37" s="10"/>
      <c r="H37" s="10"/>
      <c r="I37" s="11"/>
      <c r="J37" s="11"/>
      <c r="K37" s="23"/>
      <c r="L37" s="24"/>
      <c r="M37" s="28"/>
      <c r="N37" s="26"/>
      <c r="O37" s="26"/>
      <c r="P37" s="26"/>
      <c r="Q37" s="27"/>
      <c r="R37" s="19"/>
    </row>
    <row r="38" ht="16" customHeight="1">
      <c r="A38" t="s" s="29">
        <v>14</v>
      </c>
      <c r="B38" s="10"/>
      <c r="C38" s="10"/>
      <c r="D38" s="10"/>
      <c r="E38" s="10"/>
      <c r="F38" s="10"/>
      <c r="G38" s="10"/>
      <c r="H38" s="10"/>
      <c r="I38" s="11"/>
      <c r="J38" s="11"/>
      <c r="K38" s="11"/>
      <c r="L38" s="30"/>
      <c r="M38" s="31"/>
      <c r="N38" s="32"/>
      <c r="O38" s="32"/>
      <c r="P38" s="32"/>
      <c r="Q38" s="11"/>
      <c r="R38" s="19"/>
    </row>
    <row r="39" ht="16" customHeight="1">
      <c r="A39" t="s" s="33">
        <v>15</v>
      </c>
      <c r="B39" s="34"/>
      <c r="C39" s="34"/>
      <c r="D39" s="34"/>
      <c r="E39" s="34"/>
      <c r="F39" s="34"/>
      <c r="G39" s="34"/>
      <c r="H39" s="34"/>
      <c r="I39" s="35"/>
      <c r="J39" s="35"/>
      <c r="K39" s="35"/>
      <c r="L39" s="36"/>
      <c r="M39" s="37"/>
      <c r="N39" s="38"/>
      <c r="O39" s="38"/>
      <c r="P39" s="38"/>
      <c r="Q39" s="35"/>
      <c r="R39" s="3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L32"/>
  <sheetViews>
    <sheetView workbookViewId="0" showGridLines="0" defaultGridColor="1"/>
  </sheetViews>
  <sheetFormatPr defaultColWidth="8.83333" defaultRowHeight="15" customHeight="1" outlineLevelRow="0" outlineLevelCol="0"/>
  <cols>
    <col min="1" max="1" width="18.5" style="40" customWidth="1"/>
    <col min="2" max="2" width="25.3516" style="40" customWidth="1"/>
    <col min="3" max="3" width="26.8516" style="40" customWidth="1"/>
    <col min="4" max="4" width="14.5" style="40" customWidth="1"/>
    <col min="5" max="5" width="9.17188" style="40" customWidth="1"/>
    <col min="6" max="6" width="10.5" style="40" customWidth="1"/>
    <col min="7" max="8" width="9.5" style="40" customWidth="1"/>
    <col min="9" max="12" width="8.85156" style="40" customWidth="1"/>
    <col min="13" max="16384" width="8.85156" style="40" customWidth="1"/>
  </cols>
  <sheetData>
    <row r="1" ht="16" customHeight="1">
      <c r="A1" t="s" s="2">
        <v>0</v>
      </c>
      <c r="B1" t="s" s="3">
        <v>1</v>
      </c>
      <c r="C1" t="s" s="3">
        <v>2</v>
      </c>
      <c r="D1" t="s" s="3">
        <v>3</v>
      </c>
      <c r="E1" s="4"/>
      <c r="F1" t="s" s="3">
        <v>4</v>
      </c>
      <c r="G1" t="s" s="3">
        <v>5</v>
      </c>
      <c r="H1" t="s" s="3">
        <v>6</v>
      </c>
      <c r="I1" s="5"/>
      <c r="J1" t="s" s="6">
        <v>7</v>
      </c>
      <c r="K1" t="s" s="6">
        <v>8</v>
      </c>
      <c r="L1" t="s" s="41">
        <v>9</v>
      </c>
    </row>
    <row r="2" ht="16" customHeight="1">
      <c r="A2" s="8">
        <v>43892</v>
      </c>
      <c r="B2" s="9">
        <v>1</v>
      </c>
      <c r="C2" s="9">
        <v>1</v>
      </c>
      <c r="D2" s="10"/>
      <c r="E2" s="10"/>
      <c r="F2" s="9">
        <f>SUM(B$2:B2)</f>
        <v>1</v>
      </c>
      <c r="G2" s="9">
        <f>SUM(C$2:C2)</f>
        <v>1</v>
      </c>
      <c r="H2" s="9">
        <f>SUM(D$2:D2)</f>
        <v>0</v>
      </c>
      <c r="I2" s="11"/>
      <c r="J2" s="11"/>
      <c r="K2" s="11"/>
      <c r="L2" s="19"/>
    </row>
    <row r="3" ht="16" customHeight="1">
      <c r="A3" s="8">
        <v>43893</v>
      </c>
      <c r="B3" s="9">
        <v>2</v>
      </c>
      <c r="C3" s="9">
        <v>5</v>
      </c>
      <c r="D3" s="10"/>
      <c r="E3" s="10"/>
      <c r="F3" s="9">
        <f>SUM(B$2:B3)</f>
        <v>3</v>
      </c>
      <c r="G3" s="9">
        <f>SUM(C$2:C3)</f>
        <v>6</v>
      </c>
      <c r="H3" s="9">
        <f>SUM(D$2:D3)</f>
        <v>0</v>
      </c>
      <c r="I3" s="11"/>
      <c r="J3" s="16">
        <f>B3/F2</f>
        <v>2</v>
      </c>
      <c r="K3" s="16">
        <f>C3/G2</f>
        <v>5</v>
      </c>
      <c r="L3" s="42">
        <f>D3/H2</f>
      </c>
    </row>
    <row r="4" ht="16" customHeight="1">
      <c r="A4" s="8">
        <v>43894</v>
      </c>
      <c r="B4" s="9">
        <v>9</v>
      </c>
      <c r="C4" s="9">
        <v>3</v>
      </c>
      <c r="D4" s="10"/>
      <c r="E4" s="10"/>
      <c r="F4" s="9">
        <f>SUM(B$2:B4)</f>
        <v>12</v>
      </c>
      <c r="G4" s="9">
        <f>SUM(C$2:C4)</f>
        <v>9</v>
      </c>
      <c r="H4" s="9">
        <f>SUM(D$2:D4)</f>
        <v>0</v>
      </c>
      <c r="I4" s="11"/>
      <c r="J4" s="16">
        <f>B4/F3</f>
        <v>3</v>
      </c>
      <c r="K4" s="16">
        <f>C4/G3</f>
        <v>0.5</v>
      </c>
      <c r="L4" s="42">
        <f>D4/H3</f>
      </c>
    </row>
    <row r="5" ht="16" customHeight="1">
      <c r="A5" s="8">
        <v>43895</v>
      </c>
      <c r="B5" s="9">
        <v>2</v>
      </c>
      <c r="C5" s="9">
        <v>4</v>
      </c>
      <c r="D5" s="10"/>
      <c r="E5" s="10"/>
      <c r="F5" s="9">
        <f>SUM(B$2:B5)</f>
        <v>14</v>
      </c>
      <c r="G5" s="9">
        <f>SUM(C$2:C5)</f>
        <v>13</v>
      </c>
      <c r="H5" s="9">
        <f>SUM(D$2:D5)</f>
        <v>0</v>
      </c>
      <c r="I5" s="11"/>
      <c r="J5" s="16">
        <f>B5/F4</f>
        <v>0.166666666666667</v>
      </c>
      <c r="K5" s="16">
        <f>C5/G4</f>
        <v>0.444444444444444</v>
      </c>
      <c r="L5" s="42">
        <f>D5/H4</f>
      </c>
    </row>
    <row r="6" ht="16" customHeight="1">
      <c r="A6" s="8">
        <v>43896</v>
      </c>
      <c r="B6" s="9">
        <v>8</v>
      </c>
      <c r="C6" s="9">
        <v>5</v>
      </c>
      <c r="D6" s="10"/>
      <c r="E6" s="10"/>
      <c r="F6" s="9">
        <f>SUM(B$2:B6)</f>
        <v>22</v>
      </c>
      <c r="G6" s="9">
        <f>SUM(C$2:C6)</f>
        <v>18</v>
      </c>
      <c r="H6" s="9">
        <f>SUM(D$2:D6)</f>
        <v>0</v>
      </c>
      <c r="I6" s="11"/>
      <c r="J6" s="16">
        <f>B6/F5</f>
        <v>0.571428571428571</v>
      </c>
      <c r="K6" s="16">
        <f>C6/G5</f>
        <v>0.384615384615385</v>
      </c>
      <c r="L6" s="42">
        <f>D6/H5</f>
      </c>
    </row>
    <row r="7" ht="16" customHeight="1">
      <c r="A7" s="8">
        <v>43897</v>
      </c>
      <c r="B7" s="9">
        <v>11</v>
      </c>
      <c r="C7" s="9">
        <v>9</v>
      </c>
      <c r="D7" s="10"/>
      <c r="E7" s="10"/>
      <c r="F7" s="9">
        <f>SUM(B$2:B7)</f>
        <v>33</v>
      </c>
      <c r="G7" s="9">
        <f>SUM(C$2:C7)</f>
        <v>27</v>
      </c>
      <c r="H7" s="9">
        <f>SUM(D$2:D7)</f>
        <v>0</v>
      </c>
      <c r="I7" s="11"/>
      <c r="J7" s="16">
        <f>B7/F6</f>
        <v>0.5</v>
      </c>
      <c r="K7" s="16">
        <f>C7/G6</f>
        <v>0.5</v>
      </c>
      <c r="L7" s="42">
        <f>D7/H6</f>
      </c>
    </row>
    <row r="8" ht="16" customHeight="1">
      <c r="A8" s="8">
        <v>43898</v>
      </c>
      <c r="B8" s="9">
        <v>20</v>
      </c>
      <c r="C8" s="9">
        <v>18</v>
      </c>
      <c r="D8" s="10"/>
      <c r="E8" s="10"/>
      <c r="F8" s="9">
        <f>SUM(B$2:B8)</f>
        <v>53</v>
      </c>
      <c r="G8" s="9">
        <f>SUM(C$2:C8)</f>
        <v>45</v>
      </c>
      <c r="H8" s="9">
        <f>SUM(D$2:D8)</f>
        <v>0</v>
      </c>
      <c r="I8" s="11"/>
      <c r="J8" s="16">
        <f>B8/F7</f>
        <v>0.606060606060606</v>
      </c>
      <c r="K8" s="16">
        <f>C8/G7</f>
        <v>0.666666666666667</v>
      </c>
      <c r="L8" s="42">
        <f>D8/H7</f>
      </c>
    </row>
    <row r="9" ht="16" customHeight="1">
      <c r="A9" s="8">
        <v>43899</v>
      </c>
      <c r="B9" s="9">
        <v>53</v>
      </c>
      <c r="C9" s="9">
        <v>27</v>
      </c>
      <c r="D9" s="10"/>
      <c r="E9" s="10"/>
      <c r="F9" s="9">
        <f>SUM(B$2:B9)</f>
        <v>106</v>
      </c>
      <c r="G9" s="9">
        <f>SUM(C$2:C9)</f>
        <v>72</v>
      </c>
      <c r="H9" s="9">
        <f>SUM(D$2:D9)</f>
        <v>0</v>
      </c>
      <c r="I9" s="11"/>
      <c r="J9" s="16">
        <f>B9/F8</f>
        <v>1</v>
      </c>
      <c r="K9" s="16">
        <f>C9/G8</f>
        <v>0.6</v>
      </c>
      <c r="L9" s="42">
        <f>D9/H8</f>
      </c>
    </row>
    <row r="10" ht="16" customHeight="1">
      <c r="A10" s="8">
        <v>43900</v>
      </c>
      <c r="B10" s="9">
        <v>70</v>
      </c>
      <c r="C10" s="9">
        <v>36</v>
      </c>
      <c r="D10" s="10"/>
      <c r="E10" s="10"/>
      <c r="F10" s="9">
        <f>SUM(B$2:B10)</f>
        <v>176</v>
      </c>
      <c r="G10" s="9">
        <f>SUM(C$2:C10)</f>
        <v>108</v>
      </c>
      <c r="H10" s="9">
        <f>SUM(D$2:D10)</f>
        <v>0</v>
      </c>
      <c r="I10" s="11"/>
      <c r="J10" s="16">
        <f>B10/F9</f>
        <v>0.660377358490566</v>
      </c>
      <c r="K10" s="16">
        <f>C10/G9</f>
        <v>0.5</v>
      </c>
      <c r="L10" s="42">
        <f>D10/H9</f>
      </c>
    </row>
    <row r="11" ht="16" customHeight="1">
      <c r="A11" s="8">
        <v>43901</v>
      </c>
      <c r="B11" s="9">
        <v>156</v>
      </c>
      <c r="C11" s="9">
        <v>46</v>
      </c>
      <c r="D11" s="9">
        <v>1</v>
      </c>
      <c r="E11" s="10"/>
      <c r="F11" s="9">
        <f>SUM(B$2:B11)</f>
        <v>332</v>
      </c>
      <c r="G11" s="9">
        <f>SUM(C$2:C11)</f>
        <v>154</v>
      </c>
      <c r="H11" s="9">
        <f>SUM(D$2:D11)</f>
        <v>1</v>
      </c>
      <c r="I11" s="11"/>
      <c r="J11" s="16">
        <f>B11/F10</f>
        <v>0.886363636363636</v>
      </c>
      <c r="K11" s="16">
        <f>C11/G10</f>
        <v>0.425925925925926</v>
      </c>
      <c r="L11" s="42">
        <f>D11/H10</f>
      </c>
    </row>
    <row r="12" ht="16" customHeight="1">
      <c r="A12" s="8">
        <v>43902</v>
      </c>
      <c r="B12" s="9">
        <v>355</v>
      </c>
      <c r="C12" s="9">
        <v>76</v>
      </c>
      <c r="D12" s="10"/>
      <c r="E12" s="10"/>
      <c r="F12" s="9">
        <f>SUM(B$2:B12)</f>
        <v>687</v>
      </c>
      <c r="G12" s="9">
        <f>SUM(C$2:C12)</f>
        <v>230</v>
      </c>
      <c r="H12" s="9">
        <f>SUM(D$2:D12)</f>
        <v>1</v>
      </c>
      <c r="I12" s="11"/>
      <c r="J12" s="16">
        <f>B12/F11</f>
        <v>1.06927710843373</v>
      </c>
      <c r="K12" s="16">
        <f>C12/G11</f>
        <v>0.493506493506494</v>
      </c>
      <c r="L12" s="42">
        <f>D12/H11</f>
        <v>0</v>
      </c>
    </row>
    <row r="13" ht="16" customHeight="1">
      <c r="A13" s="8">
        <v>43903</v>
      </c>
      <c r="B13" s="9">
        <v>607</v>
      </c>
      <c r="C13" s="9">
        <v>117</v>
      </c>
      <c r="D13" s="10"/>
      <c r="E13" s="10"/>
      <c r="F13" s="9">
        <f>SUM(B$2:B13)</f>
        <v>1294</v>
      </c>
      <c r="G13" s="9">
        <f>SUM(C$2:C13)</f>
        <v>347</v>
      </c>
      <c r="H13" s="9">
        <f>SUM(D$2:D13)</f>
        <v>1</v>
      </c>
      <c r="I13" s="11"/>
      <c r="J13" s="16">
        <f>B13/F12</f>
        <v>0.883551673944687</v>
      </c>
      <c r="K13" s="16">
        <f>C13/G12</f>
        <v>0.508695652173913</v>
      </c>
      <c r="L13" s="42">
        <f>D13/H12</f>
        <v>0</v>
      </c>
    </row>
    <row r="14" ht="16" customHeight="1">
      <c r="A14" s="8">
        <v>43904</v>
      </c>
      <c r="B14" s="9">
        <v>626</v>
      </c>
      <c r="C14" s="9">
        <v>154</v>
      </c>
      <c r="D14" s="9">
        <v>2</v>
      </c>
      <c r="E14" s="10"/>
      <c r="F14" s="9">
        <f>SUM(B$2:B14)</f>
        <v>1920</v>
      </c>
      <c r="G14" s="9">
        <f>SUM(C$2:C14)</f>
        <v>501</v>
      </c>
      <c r="H14" s="9">
        <f>SUM(D$2:D14)</f>
        <v>3</v>
      </c>
      <c r="I14" s="11"/>
      <c r="J14" s="16">
        <f>B14/F13</f>
        <v>0.483771251931994</v>
      </c>
      <c r="K14" s="16">
        <f>C14/G13</f>
        <v>0.443804034582133</v>
      </c>
      <c r="L14" s="42">
        <f>D14/H13</f>
        <v>2</v>
      </c>
    </row>
    <row r="15" ht="16" customHeight="1">
      <c r="A15" s="8">
        <v>43905</v>
      </c>
      <c r="B15" s="9">
        <v>1004</v>
      </c>
      <c r="C15" s="9">
        <v>184</v>
      </c>
      <c r="D15" s="9">
        <v>5</v>
      </c>
      <c r="E15" s="10"/>
      <c r="F15" s="9">
        <f>SUM(B$2:B15)</f>
        <v>2924</v>
      </c>
      <c r="G15" s="9">
        <f>SUM(C$2:C15)</f>
        <v>685</v>
      </c>
      <c r="H15" s="9">
        <f>SUM(D$2:D15)</f>
        <v>8</v>
      </c>
      <c r="I15" s="11"/>
      <c r="J15" s="16">
        <f>B15/F14</f>
        <v>0.522916666666667</v>
      </c>
      <c r="K15" s="16">
        <f>C15/G14</f>
        <v>0.367265469061876</v>
      </c>
      <c r="L15" s="42">
        <f>D15/H14</f>
        <v>1.66666666666667</v>
      </c>
    </row>
    <row r="16" ht="16" customHeight="1">
      <c r="A16" s="8">
        <v>43906</v>
      </c>
      <c r="B16" s="9">
        <v>2022</v>
      </c>
      <c r="C16" s="9">
        <v>286</v>
      </c>
      <c r="D16" s="9">
        <v>9</v>
      </c>
      <c r="E16" s="10"/>
      <c r="F16" s="9">
        <f>SUM(B$2:B16)</f>
        <v>4946</v>
      </c>
      <c r="G16" s="9">
        <f>SUM(C$2:C16)</f>
        <v>971</v>
      </c>
      <c r="H16" s="9">
        <f>SUM(D$2:D16)</f>
        <v>17</v>
      </c>
      <c r="I16" s="11"/>
      <c r="J16" s="16">
        <f>B16/F15</f>
        <v>0.691518467852257</v>
      </c>
      <c r="K16" s="16">
        <f>C16/G15</f>
        <v>0.417518248175182</v>
      </c>
      <c r="L16" s="42">
        <f>D16/H15</f>
        <v>1.125</v>
      </c>
    </row>
    <row r="17" ht="16" customHeight="1">
      <c r="A17" s="8">
        <v>43907</v>
      </c>
      <c r="B17" s="9">
        <v>2311</v>
      </c>
      <c r="C17" s="9">
        <v>315</v>
      </c>
      <c r="D17" s="9">
        <v>7</v>
      </c>
      <c r="E17" s="10"/>
      <c r="F17" s="9">
        <f>SUM(B$2:B17)</f>
        <v>7257</v>
      </c>
      <c r="G17" s="9">
        <f>SUM(C$2:C17)</f>
        <v>1286</v>
      </c>
      <c r="H17" s="9">
        <f>SUM(D$2:D17)</f>
        <v>24</v>
      </c>
      <c r="I17" s="11"/>
      <c r="J17" s="16">
        <f>B17/F16</f>
        <v>0.46724625960372</v>
      </c>
      <c r="K17" s="16">
        <f>C17/G16</f>
        <v>0.324407826982492</v>
      </c>
      <c r="L17" s="42">
        <f>D17/H16</f>
        <v>0.411764705882353</v>
      </c>
    </row>
    <row r="18" ht="16" customHeight="1">
      <c r="A18" s="8">
        <v>43908</v>
      </c>
      <c r="B18" s="9">
        <v>2729</v>
      </c>
      <c r="C18" s="9">
        <v>354</v>
      </c>
      <c r="D18" s="9">
        <v>20</v>
      </c>
      <c r="E18" s="10"/>
      <c r="F18" s="9">
        <f>SUM(B$2:B18)</f>
        <v>9986</v>
      </c>
      <c r="G18" s="9">
        <f>SUM(C$2:C18)</f>
        <v>1640</v>
      </c>
      <c r="H18" s="9">
        <f>SUM(D$2:D18)</f>
        <v>44</v>
      </c>
      <c r="I18" s="11"/>
      <c r="J18" s="16">
        <f>B18/F17</f>
        <v>0.376050709659639</v>
      </c>
      <c r="K18" s="16">
        <f>C18/G17</f>
        <v>0.275272161741835</v>
      </c>
      <c r="L18" s="42">
        <f>D18/H17</f>
        <v>0.833333333333333</v>
      </c>
    </row>
    <row r="19" ht="16" customHeight="1">
      <c r="A19" s="8">
        <v>43909</v>
      </c>
      <c r="B19" s="9">
        <v>3393</v>
      </c>
      <c r="C19" s="9">
        <v>473</v>
      </c>
      <c r="D19" s="9">
        <v>22</v>
      </c>
      <c r="E19" s="10"/>
      <c r="F19" s="9">
        <f>SUM(B$2:B19)</f>
        <v>13379</v>
      </c>
      <c r="G19" s="9">
        <f>SUM(C$2:C19)</f>
        <v>2113</v>
      </c>
      <c r="H19" s="9">
        <f>SUM(D$2:D19)</f>
        <v>66</v>
      </c>
      <c r="I19" s="11"/>
      <c r="J19" s="16">
        <f>B19/F18</f>
        <v>0.339775685960344</v>
      </c>
      <c r="K19" s="16">
        <f>C19/G18</f>
        <v>0.288414634146341</v>
      </c>
      <c r="L19" s="42">
        <f>D19/H18</f>
        <v>0.5</v>
      </c>
    </row>
    <row r="20" ht="16" customHeight="1">
      <c r="A20" s="8">
        <v>43910</v>
      </c>
      <c r="B20" s="9">
        <v>3639</v>
      </c>
      <c r="C20" s="9">
        <v>560</v>
      </c>
      <c r="D20" s="9">
        <v>42</v>
      </c>
      <c r="E20" s="10"/>
      <c r="F20" s="9">
        <f>SUM(B$2:B20)</f>
        <v>17018</v>
      </c>
      <c r="G20" s="9">
        <f>SUM(C$2:C20)</f>
        <v>2673</v>
      </c>
      <c r="H20" s="9">
        <f>SUM(D$2:D20)</f>
        <v>108</v>
      </c>
      <c r="I20" s="11"/>
      <c r="J20" s="16">
        <f>B20/F19</f>
        <v>0.271993422527842</v>
      </c>
      <c r="K20" s="16">
        <f>C20/G19</f>
        <v>0.265026029342168</v>
      </c>
      <c r="L20" s="42">
        <f>D20/H19</f>
        <v>0.636363636363636</v>
      </c>
    </row>
    <row r="21" ht="16" customHeight="1">
      <c r="A21" s="8">
        <v>43911</v>
      </c>
      <c r="B21" s="9">
        <v>2120</v>
      </c>
      <c r="C21" s="9">
        <v>509</v>
      </c>
      <c r="D21" s="9">
        <v>32</v>
      </c>
      <c r="E21" s="10"/>
      <c r="F21" s="9">
        <f>SUM(B$2:B21)</f>
        <v>19138</v>
      </c>
      <c r="G21" s="9">
        <f>SUM(C$2:C21)</f>
        <v>3182</v>
      </c>
      <c r="H21" s="9">
        <f>SUM(D$2:D21)</f>
        <v>140</v>
      </c>
      <c r="I21" s="11"/>
      <c r="J21" s="16">
        <f>B21/F20</f>
        <v>0.124573980491245</v>
      </c>
      <c r="K21" s="16">
        <f>C21/G20</f>
        <v>0.190422745978302</v>
      </c>
      <c r="L21" s="42">
        <f>D21/H20</f>
        <v>0.296296296296296</v>
      </c>
    </row>
    <row r="22" ht="16" customHeight="1">
      <c r="A22" s="8">
        <v>43912</v>
      </c>
      <c r="B22" s="9">
        <v>1982</v>
      </c>
      <c r="C22" s="9">
        <v>529</v>
      </c>
      <c r="D22" s="9">
        <v>44</v>
      </c>
      <c r="E22" s="10"/>
      <c r="F22" s="9">
        <f>SUM(B$2:B22)</f>
        <v>21120</v>
      </c>
      <c r="G22" s="9">
        <f>SUM(C$2:C22)</f>
        <v>3711</v>
      </c>
      <c r="H22" s="9">
        <f>SUM(D$2:D22)</f>
        <v>184</v>
      </c>
      <c r="I22" s="11"/>
      <c r="J22" s="16">
        <f>B22/F21</f>
        <v>0.103563590761835</v>
      </c>
      <c r="K22" s="16">
        <f>C22/G21</f>
        <v>0.166247642991829</v>
      </c>
      <c r="L22" s="42">
        <f>D22/H21</f>
        <v>0.314285714285714</v>
      </c>
    </row>
    <row r="23" ht="16" customHeight="1">
      <c r="A23" s="8">
        <v>43913</v>
      </c>
      <c r="B23" s="9">
        <v>2976</v>
      </c>
      <c r="C23" s="9">
        <v>702</v>
      </c>
      <c r="D23" s="9">
        <v>73</v>
      </c>
      <c r="E23" s="10"/>
      <c r="F23" s="9">
        <f>SUM(B$2:B23)</f>
        <v>24096</v>
      </c>
      <c r="G23" s="9">
        <f>SUM(C$2:C23)</f>
        <v>4413</v>
      </c>
      <c r="H23" s="9">
        <f>SUM(D$2:D23)</f>
        <v>257</v>
      </c>
      <c r="I23" s="11"/>
      <c r="J23" s="16">
        <f>B23/F22</f>
        <v>0.140909090909091</v>
      </c>
      <c r="K23" s="16">
        <f>C23/G22</f>
        <v>0.189167340339531</v>
      </c>
      <c r="L23" s="42">
        <f>D23/H22</f>
        <v>0.396739130434783</v>
      </c>
    </row>
    <row r="24" ht="16" customHeight="1">
      <c r="A24" s="8">
        <v>43914</v>
      </c>
      <c r="B24" s="9">
        <v>3213</v>
      </c>
      <c r="C24" s="9">
        <v>656</v>
      </c>
      <c r="D24" s="9">
        <v>74</v>
      </c>
      <c r="E24" s="10"/>
      <c r="F24" s="9">
        <f>SUM(B$2:B24)</f>
        <v>27309</v>
      </c>
      <c r="G24" s="9">
        <f>SUM(C$2:C24)</f>
        <v>5069</v>
      </c>
      <c r="H24" s="9">
        <f>SUM(D$2:D24)</f>
        <v>331</v>
      </c>
      <c r="I24" s="11"/>
      <c r="J24" s="16">
        <f>B24/F23</f>
        <v>0.133341633466135</v>
      </c>
      <c r="K24" s="16">
        <f>C24/G23</f>
        <v>0.148651710854294</v>
      </c>
      <c r="L24" s="42">
        <f>D24/H23</f>
        <v>0.287937743190661</v>
      </c>
    </row>
    <row r="25" ht="16" customHeight="1">
      <c r="A25" s="8">
        <v>43915</v>
      </c>
      <c r="B25" s="9">
        <v>3209</v>
      </c>
      <c r="C25" s="9">
        <v>721</v>
      </c>
      <c r="D25" s="9">
        <v>99</v>
      </c>
      <c r="E25" s="10"/>
      <c r="F25" s="9">
        <f>SUM(B$2:B25)</f>
        <v>30518</v>
      </c>
      <c r="G25" s="9">
        <f>SUM(C$2:C25)</f>
        <v>5790</v>
      </c>
      <c r="H25" s="9">
        <f>SUM(D$2:D25)</f>
        <v>430</v>
      </c>
      <c r="I25" s="11"/>
      <c r="J25" s="16">
        <f>B25/F24</f>
        <v>0.117507048958219</v>
      </c>
      <c r="K25" s="16">
        <f>C25/G24</f>
        <v>0.142237127638587</v>
      </c>
      <c r="L25" s="42">
        <f>D25/H24</f>
        <v>0.299093655589124</v>
      </c>
    </row>
    <row r="26" ht="16" customHeight="1">
      <c r="A26" s="8">
        <v>43916</v>
      </c>
      <c r="B26" s="9">
        <v>3077</v>
      </c>
      <c r="C26" s="9">
        <v>745</v>
      </c>
      <c r="D26" s="9">
        <v>135</v>
      </c>
      <c r="E26" s="10"/>
      <c r="F26" s="9">
        <f>SUM(B$2:B26)</f>
        <v>33595</v>
      </c>
      <c r="G26" s="9">
        <f>SUM(C$2:C26)</f>
        <v>6535</v>
      </c>
      <c r="H26" s="9">
        <f>SUM(D$2:D26)</f>
        <v>565</v>
      </c>
      <c r="I26" s="11"/>
      <c r="J26" s="16">
        <f>B26/F25</f>
        <v>0.10082574218494</v>
      </c>
      <c r="K26" s="16">
        <f>C26/G25</f>
        <v>0.1286701208981</v>
      </c>
      <c r="L26" s="42">
        <f>D26/H25</f>
        <v>0.313953488372093</v>
      </c>
    </row>
    <row r="27" ht="16" customHeight="1">
      <c r="A27" s="8">
        <v>43917</v>
      </c>
      <c r="B27" s="9">
        <v>2960</v>
      </c>
      <c r="C27" s="9">
        <v>769</v>
      </c>
      <c r="D27" s="9">
        <v>130</v>
      </c>
      <c r="E27" s="10"/>
      <c r="F27" s="9">
        <f>SUM(B$2:B27)</f>
        <v>36555</v>
      </c>
      <c r="G27" s="9">
        <f>SUM(C$2:C27)</f>
        <v>7304</v>
      </c>
      <c r="H27" s="9">
        <f>SUM(D$2:D27)</f>
        <v>695</v>
      </c>
      <c r="I27" s="11"/>
      <c r="J27" s="16">
        <f>B27/F26</f>
        <v>0.08810834945676441</v>
      </c>
      <c r="K27" s="16">
        <f>C27/G26</f>
        <v>0.117674062739097</v>
      </c>
      <c r="L27" s="42">
        <f>D27/H26</f>
        <v>0.230088495575221</v>
      </c>
    </row>
    <row r="28" ht="16" customHeight="1">
      <c r="A28" s="8">
        <v>43918</v>
      </c>
      <c r="B28" s="9">
        <v>2004</v>
      </c>
      <c r="C28" s="9">
        <v>612</v>
      </c>
      <c r="D28" s="9">
        <v>132</v>
      </c>
      <c r="E28" s="10"/>
      <c r="F28" s="9">
        <f>SUM(B$2:B28)</f>
        <v>38559</v>
      </c>
      <c r="G28" s="9">
        <f>SUM(C$2:C28)</f>
        <v>7916</v>
      </c>
      <c r="H28" s="9">
        <f>SUM(D$2:D28)</f>
        <v>827</v>
      </c>
      <c r="I28" s="11"/>
      <c r="J28" s="16">
        <f>B28/F27</f>
        <v>0.0548215018465326</v>
      </c>
      <c r="K28" s="16">
        <f>C28/G27</f>
        <v>0.083789704271632</v>
      </c>
      <c r="L28" s="42">
        <f>D28/H27</f>
        <v>0.189928057553957</v>
      </c>
    </row>
    <row r="29" ht="16" customHeight="1">
      <c r="A29" s="8">
        <v>43919</v>
      </c>
      <c r="B29" s="9">
        <v>1915</v>
      </c>
      <c r="C29" s="9">
        <v>554</v>
      </c>
      <c r="D29" s="9">
        <v>136</v>
      </c>
      <c r="E29" s="10"/>
      <c r="F29" s="9">
        <f>SUM(B$2:B29)</f>
        <v>40474</v>
      </c>
      <c r="G29" s="9">
        <f>SUM(C$2:C29)</f>
        <v>8470</v>
      </c>
      <c r="H29" s="9">
        <f>SUM(D$2:D29)</f>
        <v>963</v>
      </c>
      <c r="I29" s="11"/>
      <c r="J29" s="16">
        <f>B29/F28</f>
        <v>0.0496641510412614</v>
      </c>
      <c r="K29" s="16">
        <f>C29/G28</f>
        <v>0.06998484082870141</v>
      </c>
      <c r="L29" s="42">
        <f>D29/H28</f>
        <v>0.164449818621524</v>
      </c>
    </row>
    <row r="30" ht="16" customHeight="1">
      <c r="A30" s="8">
        <v>43920</v>
      </c>
      <c r="B30" s="9">
        <v>1241</v>
      </c>
      <c r="C30" s="9">
        <v>67</v>
      </c>
      <c r="D30" s="9">
        <v>105</v>
      </c>
      <c r="E30" s="10"/>
      <c r="F30" s="9">
        <f>SUM(B$2:B30)</f>
        <v>41715</v>
      </c>
      <c r="G30" s="9">
        <f>SUM(C$2:C30)</f>
        <v>8537</v>
      </c>
      <c r="H30" s="9">
        <f>SUM(D$2:D30)</f>
        <v>1068</v>
      </c>
      <c r="I30" s="11"/>
      <c r="J30" s="16">
        <f>B30/F29</f>
        <v>0.0306616593368582</v>
      </c>
      <c r="K30" s="16">
        <f>C30/G29</f>
        <v>0.00791027154663518</v>
      </c>
      <c r="L30" s="42">
        <f>D30/H29</f>
        <v>0.109034267912773</v>
      </c>
    </row>
    <row r="31" ht="16" customHeight="1">
      <c r="A31" s="8">
        <v>43921</v>
      </c>
      <c r="B31" s="9">
        <v>54</v>
      </c>
      <c r="C31" s="10"/>
      <c r="D31" s="9">
        <v>23</v>
      </c>
      <c r="E31" s="10"/>
      <c r="F31" s="9">
        <f>SUM(B$2:B31)</f>
        <v>41769</v>
      </c>
      <c r="G31" s="9">
        <f>SUM(C$2:C31)</f>
        <v>8537</v>
      </c>
      <c r="H31" s="9">
        <f>SUM(D$2:D31)</f>
        <v>1091</v>
      </c>
      <c r="I31" s="11"/>
      <c r="J31" s="16">
        <f>B31/F30</f>
        <v>0.00129449838187702</v>
      </c>
      <c r="K31" s="16">
        <f>C31/G30</f>
        <v>0</v>
      </c>
      <c r="L31" s="42">
        <f>D31/H30</f>
        <v>0.0215355805243446</v>
      </c>
    </row>
    <row r="32" ht="16" customHeight="1">
      <c r="A32" s="43"/>
      <c r="B32" s="34"/>
      <c r="C32" s="34"/>
      <c r="D32" s="34"/>
      <c r="E32" s="34"/>
      <c r="F32" s="34"/>
      <c r="G32" s="34"/>
      <c r="H32" s="34"/>
      <c r="I32" s="35"/>
      <c r="J32" s="35"/>
      <c r="K32" s="35"/>
      <c r="L32" s="3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3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5.4" customHeight="1" outlineLevelRow="0" outlineLevelCol="0"/>
  <cols>
    <col min="1" max="5" width="16.3516" style="44" customWidth="1"/>
    <col min="6" max="16384" width="16.3516" style="44" customWidth="1"/>
  </cols>
  <sheetData>
    <row r="1" ht="18" customHeight="1">
      <c r="A1" t="s" s="45">
        <v>16</v>
      </c>
      <c r="B1" s="45"/>
      <c r="C1" s="45"/>
      <c r="D1" s="45"/>
      <c r="E1" s="45"/>
    </row>
    <row r="2" ht="15.55" customHeight="1">
      <c r="A2" s="46"/>
      <c r="B2" t="s" s="47">
        <v>17</v>
      </c>
      <c r="C2" t="s" s="47">
        <v>18</v>
      </c>
      <c r="D2" s="46"/>
      <c r="E2" s="46"/>
    </row>
    <row r="3" ht="15.55" customHeight="1">
      <c r="A3" s="48">
        <v>30</v>
      </c>
      <c r="B3" s="49">
        <v>0</v>
      </c>
      <c r="C3" s="50"/>
      <c r="D3" s="50"/>
      <c r="E3" s="50"/>
    </row>
    <row r="4" ht="15.35" customHeight="1">
      <c r="A4" s="51">
        <v>29</v>
      </c>
      <c r="B4" s="52">
        <v>0</v>
      </c>
      <c r="C4" s="53"/>
      <c r="D4" s="53"/>
      <c r="E4" s="53"/>
    </row>
    <row r="5" ht="15.35" customHeight="1">
      <c r="A5" s="51">
        <v>28</v>
      </c>
      <c r="B5" s="52">
        <v>0</v>
      </c>
      <c r="C5" s="53"/>
      <c r="D5" s="53"/>
      <c r="E5" s="53"/>
    </row>
    <row r="6" ht="15.35" customHeight="1">
      <c r="A6" s="51">
        <v>27</v>
      </c>
      <c r="B6" s="52">
        <v>0</v>
      </c>
      <c r="C6" s="53"/>
      <c r="D6" s="53"/>
      <c r="E6" s="53"/>
    </row>
    <row r="7" ht="15.35" customHeight="1">
      <c r="A7" s="51">
        <v>26</v>
      </c>
      <c r="B7" s="52">
        <v>0</v>
      </c>
      <c r="C7" s="53"/>
      <c r="D7" s="53"/>
      <c r="E7" s="53"/>
    </row>
    <row r="8" ht="15.35" customHeight="1">
      <c r="A8" s="51">
        <v>25</v>
      </c>
      <c r="B8" s="52">
        <v>0.181818181818182</v>
      </c>
      <c r="C8" s="53"/>
      <c r="D8" s="53"/>
      <c r="E8" s="53"/>
    </row>
    <row r="9" ht="15.35" customHeight="1">
      <c r="A9" s="51">
        <v>24</v>
      </c>
      <c r="B9" s="52">
        <v>0</v>
      </c>
      <c r="C9" s="53"/>
      <c r="D9" s="53"/>
      <c r="E9" s="53"/>
    </row>
    <row r="10" ht="15.35" customHeight="1">
      <c r="A10" s="51">
        <v>23</v>
      </c>
      <c r="B10" s="52">
        <v>0</v>
      </c>
      <c r="C10" s="53"/>
      <c r="D10" s="53"/>
      <c r="E10" s="53"/>
    </row>
    <row r="11" ht="15.35" customHeight="1">
      <c r="A11" s="51">
        <v>22</v>
      </c>
      <c r="B11" s="52">
        <v>0</v>
      </c>
      <c r="C11" s="53"/>
      <c r="D11" s="53"/>
      <c r="E11" s="53"/>
    </row>
    <row r="12" ht="15.35" customHeight="1">
      <c r="A12" s="51">
        <v>21</v>
      </c>
      <c r="B12" s="52">
        <v>0</v>
      </c>
      <c r="C12" s="53"/>
      <c r="D12" s="53"/>
      <c r="E12" s="53"/>
    </row>
    <row r="13" ht="15.35" customHeight="1">
      <c r="A13" s="51">
        <v>20</v>
      </c>
      <c r="B13" s="52">
        <v>0</v>
      </c>
      <c r="C13" s="53"/>
      <c r="D13" s="53"/>
      <c r="E13" s="53"/>
    </row>
    <row r="14" ht="15.35" customHeight="1">
      <c r="A14" s="51">
        <v>19</v>
      </c>
      <c r="B14" s="52">
        <v>0.00494233937397035</v>
      </c>
      <c r="C14" s="53"/>
      <c r="D14" s="53"/>
      <c r="E14" s="53"/>
    </row>
    <row r="15" ht="15.35" customHeight="1">
      <c r="A15" s="51">
        <v>18</v>
      </c>
      <c r="B15" s="52">
        <v>0.00159744408945687</v>
      </c>
      <c r="C15" s="53"/>
      <c r="D15" s="53"/>
      <c r="E15" s="53"/>
    </row>
    <row r="16" ht="15.35" customHeight="1">
      <c r="A16" s="51">
        <v>17</v>
      </c>
      <c r="B16" s="52">
        <v>0</v>
      </c>
      <c r="C16" s="53"/>
      <c r="D16" s="53"/>
      <c r="E16" s="53"/>
    </row>
    <row r="17" ht="15.35" customHeight="1">
      <c r="A17" s="51">
        <v>16</v>
      </c>
      <c r="B17" s="52">
        <v>0.00148367952522255</v>
      </c>
      <c r="C17" s="53"/>
      <c r="D17" s="53"/>
      <c r="E17" s="53"/>
    </row>
    <row r="18" ht="15.35" customHeight="1">
      <c r="A18" s="51">
        <v>15</v>
      </c>
      <c r="B18" s="52">
        <v>0.00129813933362181</v>
      </c>
      <c r="C18" s="53"/>
      <c r="D18" s="53"/>
      <c r="E18" s="53"/>
    </row>
    <row r="19" ht="15.35" customHeight="1">
      <c r="A19" s="51">
        <v>14</v>
      </c>
      <c r="B19" s="52">
        <v>0.00622938805423232</v>
      </c>
      <c r="C19" s="54">
        <f>B19</f>
        <v>0.00622938805423232</v>
      </c>
      <c r="D19" s="53"/>
      <c r="E19" s="53"/>
    </row>
    <row r="20" ht="15.35" customHeight="1">
      <c r="A20" s="51">
        <v>13</v>
      </c>
      <c r="B20" s="52">
        <v>0.0111995284409078</v>
      </c>
      <c r="C20" s="54">
        <f>C19+B20</f>
        <v>0.0174289164951401</v>
      </c>
      <c r="D20" s="53"/>
      <c r="E20" s="53"/>
    </row>
    <row r="21" ht="15.35" customHeight="1">
      <c r="A21" s="51">
        <v>12</v>
      </c>
      <c r="B21" s="52">
        <v>0.00137400384721077</v>
      </c>
      <c r="C21" s="54">
        <f>C20+B21</f>
        <v>0.0188029203423509</v>
      </c>
      <c r="D21" s="53"/>
      <c r="E21" s="53"/>
    </row>
    <row r="22" ht="15.35" customHeight="1">
      <c r="A22" s="51">
        <v>11</v>
      </c>
      <c r="B22" s="52">
        <v>0.00330188679245283</v>
      </c>
      <c r="C22" s="54">
        <f>C21+B22</f>
        <v>0.0221048071348037</v>
      </c>
      <c r="D22" s="53"/>
      <c r="E22" s="53"/>
    </row>
    <row r="23" ht="15.35" customHeight="1">
      <c r="A23" s="51">
        <v>10</v>
      </c>
      <c r="B23" s="52">
        <v>0.0116044399596367</v>
      </c>
      <c r="C23" s="54">
        <f>C22+B23</f>
        <v>0.0337092470944404</v>
      </c>
      <c r="D23" s="53"/>
      <c r="E23" s="53"/>
    </row>
    <row r="24" ht="15.35" customHeight="1">
      <c r="A24" s="51">
        <v>9</v>
      </c>
      <c r="B24" s="52">
        <v>0.00672043010752688</v>
      </c>
      <c r="C24" s="54">
        <f>C23+B24</f>
        <v>0.0404296772019673</v>
      </c>
      <c r="D24" s="53"/>
      <c r="E24" s="53"/>
    </row>
    <row r="25" ht="15.35" customHeight="1">
      <c r="A25" s="51">
        <v>8</v>
      </c>
      <c r="B25" s="52">
        <v>0.0501089324618736</v>
      </c>
      <c r="C25" s="54">
        <f>C24+B25</f>
        <v>0.0905386096638409</v>
      </c>
      <c r="D25" s="53"/>
      <c r="E25" s="53"/>
    </row>
    <row r="26" ht="15.35" customHeight="1">
      <c r="A26" s="51">
        <v>7</v>
      </c>
      <c r="B26" s="52">
        <v>0.07073854783421631</v>
      </c>
      <c r="C26" s="54">
        <f>C25+B26</f>
        <v>0.161277157498057</v>
      </c>
      <c r="D26" s="53"/>
      <c r="E26" s="53"/>
    </row>
    <row r="27" ht="15.35" customHeight="1">
      <c r="A27" s="51">
        <v>6</v>
      </c>
      <c r="B27" s="52">
        <v>0.0698732531686708</v>
      </c>
      <c r="C27" s="54">
        <f>C26+B27</f>
        <v>0.231150410666728</v>
      </c>
      <c r="D27" s="53"/>
      <c r="E27" s="53"/>
    </row>
    <row r="28" ht="15.35" customHeight="1">
      <c r="A28" s="51">
        <v>5</v>
      </c>
      <c r="B28" s="52">
        <v>0.0361486486486486</v>
      </c>
      <c r="C28" s="54">
        <f>C27+B28</f>
        <v>0.267299059315377</v>
      </c>
      <c r="D28" s="53"/>
      <c r="E28" s="53"/>
    </row>
    <row r="29" ht="15.35" customHeight="1">
      <c r="A29" s="51">
        <v>4</v>
      </c>
      <c r="B29" s="52">
        <v>0.0404191616766467</v>
      </c>
      <c r="C29" s="54">
        <f>C28+B29</f>
        <v>0.307718220992024</v>
      </c>
      <c r="D29" s="53"/>
      <c r="E29" s="53"/>
    </row>
    <row r="30" ht="15.35" customHeight="1">
      <c r="A30" s="51">
        <v>3</v>
      </c>
      <c r="B30" s="52">
        <v>0.168146214099217</v>
      </c>
      <c r="C30" s="54">
        <f>C29+B30</f>
        <v>0.475864435091241</v>
      </c>
      <c r="D30" s="53"/>
      <c r="E30" s="53"/>
    </row>
    <row r="31" ht="15.35" customHeight="1">
      <c r="A31" s="51">
        <v>2</v>
      </c>
      <c r="B31" s="52">
        <v>1.4174053182917</v>
      </c>
      <c r="C31" s="53"/>
      <c r="D31" s="53"/>
      <c r="E31" s="53"/>
    </row>
    <row r="32" ht="15.35" customHeight="1">
      <c r="A32" s="51">
        <v>1</v>
      </c>
      <c r="B32" s="52">
        <v>16.6481481481481</v>
      </c>
      <c r="C32" s="53"/>
      <c r="D32" s="53"/>
      <c r="E32" s="53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