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90a4fc8e327d43a/Documents/F.O.L/"/>
    </mc:Choice>
  </mc:AlternateContent>
  <xr:revisionPtr revIDLastSave="0" documentId="14_{17A6A88E-FB03-41D3-8C3E-14DD6635A667}" xr6:coauthVersionLast="47" xr6:coauthVersionMax="47" xr10:uidLastSave="{00000000-0000-0000-0000-000000000000}"/>
  <bookViews>
    <workbookView xWindow="-110" yWindow="-110" windowWidth="19420" windowHeight="10560" xr2:uid="{8E5C9E6B-4582-403B-BE48-84F7512C1A3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8" i="1" l="1"/>
  <c r="D54" i="1"/>
  <c r="G39" i="1"/>
  <c r="E44" i="1"/>
  <c r="F4" i="1"/>
  <c r="F37" i="1"/>
  <c r="N9" i="1"/>
  <c r="N10" i="1" s="1"/>
  <c r="F32" i="1" s="1"/>
  <c r="G33" i="1" s="1"/>
  <c r="J13" i="1"/>
  <c r="K9" i="1"/>
  <c r="E21" i="1"/>
  <c r="G24" i="1" s="1"/>
  <c r="E14" i="1"/>
  <c r="E15" i="1" s="1"/>
  <c r="G15" i="1" s="1"/>
  <c r="E8" i="1"/>
  <c r="L17" i="1"/>
  <c r="E45" i="1" s="1"/>
  <c r="E9" i="1" l="1"/>
  <c r="G9" i="1" s="1"/>
  <c r="G21" i="1"/>
  <c r="G26" i="1"/>
  <c r="L18" i="1"/>
  <c r="D4" i="1"/>
  <c r="N3" i="1"/>
  <c r="P3" i="1" s="1"/>
  <c r="B44" i="1" l="1"/>
  <c r="D57" i="1"/>
  <c r="E51" i="1" l="1"/>
  <c r="G60" i="1" s="1"/>
  <c r="D36" i="1"/>
  <c r="C34" i="1"/>
  <c r="D38" i="1" s="1"/>
</calcChain>
</file>

<file path=xl/sharedStrings.xml><?xml version="1.0" encoding="utf-8"?>
<sst xmlns="http://schemas.openxmlformats.org/spreadsheetml/2006/main" count="111" uniqueCount="64">
  <si>
    <t>Antigüedad</t>
  </si>
  <si>
    <t>Dias trabajados</t>
  </si>
  <si>
    <t>PLANTILLA FINIQUITO</t>
  </si>
  <si>
    <t>Sala.Mes</t>
  </si>
  <si>
    <t>€</t>
  </si>
  <si>
    <t xml:space="preserve">Pagas Extra </t>
  </si>
  <si>
    <t>Dias</t>
  </si>
  <si>
    <t>Pagas extra</t>
  </si>
  <si>
    <t>X=</t>
  </si>
  <si>
    <t>Vacac. No disfrutadas</t>
  </si>
  <si>
    <t>Dias Vacac.</t>
  </si>
  <si>
    <t>Vacacionnes gastadas</t>
  </si>
  <si>
    <t>=========&gt;</t>
  </si>
  <si>
    <t>===========</t>
  </si>
  <si>
    <t>Sueldo diario</t>
  </si>
  <si>
    <t>VND</t>
  </si>
  <si>
    <t>Total VND</t>
  </si>
  <si>
    <t xml:space="preserve">Salario </t>
  </si>
  <si>
    <t>C.Convenio</t>
  </si>
  <si>
    <t>Total</t>
  </si>
  <si>
    <t>VND=vacaciones no disfrutadas</t>
  </si>
  <si>
    <t>Indemnizacion</t>
  </si>
  <si>
    <t>Dias de Salario por años trabajados</t>
  </si>
  <si>
    <t>Deducciones</t>
  </si>
  <si>
    <t>Seguridad social</t>
  </si>
  <si>
    <t>RT=</t>
  </si>
  <si>
    <t>Base Cot</t>
  </si>
  <si>
    <t>Prorrata Pex=</t>
  </si>
  <si>
    <t>€ (sueldo+VND)</t>
  </si>
  <si>
    <t>.</t>
  </si>
  <si>
    <t>Base cotiz.</t>
  </si>
  <si>
    <t>% deducciones</t>
  </si>
  <si>
    <t>Deduccion Seg.Social=</t>
  </si>
  <si>
    <t>IRPF</t>
  </si>
  <si>
    <t>Base irpf=</t>
  </si>
  <si>
    <t>%</t>
  </si>
  <si>
    <t>Deduccion IRPF</t>
  </si>
  <si>
    <t>(cont.Comunes 4,7 + desempleo 1,55 + F.P. 0.1)</t>
  </si>
  <si>
    <t>Paga extra</t>
  </si>
  <si>
    <t>Sueldo/Dia</t>
  </si>
  <si>
    <t>Pagas Extra/dia</t>
  </si>
  <si>
    <t>Total Salario/Dia</t>
  </si>
  <si>
    <t>Total Indem:</t>
  </si>
  <si>
    <t>Indemnizacion a pagar</t>
  </si>
  <si>
    <t>Tope Max</t>
  </si>
  <si>
    <t>Mensualidades</t>
  </si>
  <si>
    <t>Total Devengado</t>
  </si>
  <si>
    <t>Mes</t>
  </si>
  <si>
    <t>C.</t>
  </si>
  <si>
    <t>Salario Base</t>
  </si>
  <si>
    <t>Liquido total a percibir</t>
  </si>
  <si>
    <t>% irpf</t>
  </si>
  <si>
    <t>Dias Vacac.     X=</t>
  </si>
  <si>
    <t>dv</t>
  </si>
  <si>
    <t>=</t>
  </si>
  <si>
    <t>Sueldo que se debe:</t>
  </si>
  <si>
    <t>Años</t>
  </si>
  <si>
    <t>==================&gt;</t>
  </si>
  <si>
    <t>Dias trabajado este año</t>
  </si>
  <si>
    <t>Prorrata paga extra</t>
  </si>
  <si>
    <t>Junio</t>
  </si>
  <si>
    <t>Diciembre</t>
  </si>
  <si>
    <t>10 años, 3 meses</t>
  </si>
  <si>
    <t>Plus transporte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</si>
</sst>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0.2499465926084170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48118533890809E-2"/>
        <bgColor indexed="64"/>
      </patternFill>
    </fill>
  </fills>
  <borders count="37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thick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 style="thin">
        <color indexed="64"/>
      </top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medium">
        <color auto="1"/>
      </bottom>
      <diagonal/>
    </border>
    <border>
      <left/>
      <right/>
      <top style="thick">
        <color auto="1"/>
      </top>
      <bottom style="medium">
        <color auto="1"/>
      </bottom>
      <diagonal/>
    </border>
    <border>
      <left/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/>
      <top style="medium">
        <color auto="1"/>
      </top>
      <bottom/>
      <diagonal/>
    </border>
    <border>
      <left/>
      <right style="thick">
        <color auto="1"/>
      </right>
      <top style="medium">
        <color auto="1"/>
      </top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/>
      <top/>
      <bottom style="thin">
        <color indexed="64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75">
    <xf numFmtId="0" fontId="0" fillId="0" borderId="0" xfId="0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quotePrefix="1" applyBorder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right"/>
    </xf>
    <xf numFmtId="0" fontId="0" fillId="0" borderId="0" xfId="0" applyBorder="1" applyAlignment="1"/>
    <xf numFmtId="0" fontId="0" fillId="0" borderId="4" xfId="0" applyBorder="1"/>
    <xf numFmtId="0" fontId="0" fillId="0" borderId="2" xfId="0" applyBorder="1" applyAlignment="1">
      <alignment horizontal="center"/>
    </xf>
    <xf numFmtId="0" fontId="0" fillId="0" borderId="10" xfId="0" applyBorder="1"/>
    <xf numFmtId="0" fontId="0" fillId="0" borderId="7" xfId="0" applyBorder="1" applyAlignment="1">
      <alignment horizontal="right"/>
    </xf>
    <xf numFmtId="0" fontId="0" fillId="3" borderId="13" xfId="0" applyFill="1" applyBorder="1"/>
    <xf numFmtId="0" fontId="0" fillId="3" borderId="13" xfId="0" applyFill="1" applyBorder="1" applyAlignment="1">
      <alignment horizontal="left"/>
    </xf>
    <xf numFmtId="0" fontId="0" fillId="5" borderId="13" xfId="0" applyFill="1" applyBorder="1"/>
    <xf numFmtId="0" fontId="0" fillId="5" borderId="13" xfId="0" applyFill="1" applyBorder="1" applyAlignment="1">
      <alignment horizontal="left"/>
    </xf>
    <xf numFmtId="0" fontId="0" fillId="0" borderId="3" xfId="0" applyBorder="1" applyAlignment="1">
      <alignment horizontal="right"/>
    </xf>
    <xf numFmtId="10" fontId="0" fillId="0" borderId="7" xfId="0" applyNumberFormat="1" applyBorder="1"/>
    <xf numFmtId="0" fontId="0" fillId="0" borderId="0" xfId="0" applyBorder="1" applyAlignment="1">
      <alignment horizontal="center"/>
    </xf>
    <xf numFmtId="0" fontId="0" fillId="6" borderId="4" xfId="0" applyFill="1" applyBorder="1"/>
    <xf numFmtId="0" fontId="0" fillId="3" borderId="19" xfId="0" applyFill="1" applyBorder="1" applyAlignment="1">
      <alignment horizontal="center"/>
    </xf>
    <xf numFmtId="0" fontId="0" fillId="3" borderId="21" xfId="0" applyFill="1" applyBorder="1" applyAlignment="1">
      <alignment horizontal="center"/>
    </xf>
    <xf numFmtId="0" fontId="0" fillId="4" borderId="19" xfId="0" applyFill="1" applyBorder="1"/>
    <xf numFmtId="0" fontId="0" fillId="0" borderId="20" xfId="0" applyBorder="1"/>
    <xf numFmtId="0" fontId="0" fillId="3" borderId="19" xfId="0" applyFill="1" applyBorder="1" applyAlignment="1">
      <alignment horizontal="right"/>
    </xf>
    <xf numFmtId="0" fontId="0" fillId="0" borderId="19" xfId="0" applyBorder="1"/>
    <xf numFmtId="0" fontId="0" fillId="4" borderId="27" xfId="0" applyFill="1" applyBorder="1" applyAlignment="1">
      <alignment horizontal="right"/>
    </xf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4" borderId="27" xfId="0" applyFill="1" applyBorder="1"/>
    <xf numFmtId="0" fontId="0" fillId="3" borderId="31" xfId="0" applyFill="1" applyBorder="1"/>
    <xf numFmtId="0" fontId="0" fillId="0" borderId="32" xfId="0" applyBorder="1"/>
    <xf numFmtId="0" fontId="0" fillId="0" borderId="22" xfId="0" applyBorder="1"/>
    <xf numFmtId="0" fontId="0" fillId="0" borderId="23" xfId="0" applyBorder="1"/>
    <xf numFmtId="0" fontId="0" fillId="3" borderId="0" xfId="0" quotePrefix="1" applyFill="1" applyBorder="1" applyAlignment="1">
      <alignment horizontal="center"/>
    </xf>
    <xf numFmtId="0" fontId="0" fillId="3" borderId="35" xfId="0" applyFill="1" applyBorder="1"/>
    <xf numFmtId="0" fontId="0" fillId="3" borderId="36" xfId="0" applyFill="1" applyBorder="1" applyAlignment="1">
      <alignment horizontal="center"/>
    </xf>
    <xf numFmtId="0" fontId="0" fillId="3" borderId="33" xfId="0" applyFill="1" applyBorder="1"/>
    <xf numFmtId="0" fontId="0" fillId="3" borderId="2" xfId="0" applyFill="1" applyBorder="1"/>
    <xf numFmtId="0" fontId="0" fillId="3" borderId="3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20" xfId="0" applyFill="1" applyBorder="1" applyAlignment="1">
      <alignment horizontal="left"/>
    </xf>
    <xf numFmtId="0" fontId="0" fillId="4" borderId="14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0" fillId="3" borderId="3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4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4" xfId="0" applyFill="1" applyBorder="1" applyAlignment="1">
      <alignment horizontal="right"/>
    </xf>
    <xf numFmtId="0" fontId="0" fillId="2" borderId="24" xfId="0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26" xfId="0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8" xfId="0" applyFill="1" applyBorder="1" applyAlignment="1">
      <alignment horizontal="center"/>
    </xf>
    <xf numFmtId="0" fontId="0" fillId="3" borderId="0" xfId="0" quotePrefix="1" applyFill="1" applyBorder="1" applyAlignment="1">
      <alignment horizontal="center" vertical="center"/>
    </xf>
    <xf numFmtId="0" fontId="0" fillId="3" borderId="22" xfId="0" applyFill="1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0" fontId="0" fillId="3" borderId="23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D8F63-71AF-45BF-B271-E000B8AEED37}">
  <dimension ref="B1:Q63"/>
  <sheetViews>
    <sheetView tabSelected="1" workbookViewId="0">
      <selection activeCell="E49" sqref="E49"/>
    </sheetView>
  </sheetViews>
  <sheetFormatPr baseColWidth="10" defaultRowHeight="14.5" x14ac:dyDescent="0.35"/>
  <cols>
    <col min="1" max="1" width="11.26953125" customWidth="1"/>
    <col min="2" max="2" width="19.453125" customWidth="1"/>
    <col min="3" max="3" width="19.26953125" customWidth="1"/>
    <col min="4" max="4" width="20" customWidth="1"/>
    <col min="6" max="7" width="13.90625" customWidth="1"/>
    <col min="8" max="8" width="14" customWidth="1"/>
    <col min="10" max="10" width="13.453125" customWidth="1"/>
    <col min="11" max="11" width="8" customWidth="1"/>
    <col min="15" max="15" width="2.26953125" customWidth="1"/>
  </cols>
  <sheetData>
    <row r="1" spans="2:17" ht="15" thickBot="1" x14ac:dyDescent="0.4"/>
    <row r="2" spans="2:17" ht="15.5" thickTop="1" thickBot="1" x14ac:dyDescent="0.4">
      <c r="B2" s="64" t="s">
        <v>2</v>
      </c>
      <c r="C2" s="65"/>
      <c r="D2" s="65"/>
      <c r="E2" s="66"/>
      <c r="F2" s="65"/>
      <c r="G2" s="65"/>
      <c r="H2" s="67"/>
      <c r="J2" s="56" t="s">
        <v>17</v>
      </c>
      <c r="K2" s="57"/>
      <c r="L2" s="58"/>
      <c r="N2" s="68" t="s">
        <v>14</v>
      </c>
      <c r="O2" s="69"/>
      <c r="P2" s="70"/>
    </row>
    <row r="3" spans="2:17" ht="15" thickBot="1" x14ac:dyDescent="0.4">
      <c r="B3" s="28" t="s">
        <v>55</v>
      </c>
      <c r="C3" s="2"/>
      <c r="D3" s="2"/>
      <c r="E3" s="14">
        <v>12</v>
      </c>
      <c r="F3" s="2" t="s">
        <v>1</v>
      </c>
      <c r="G3" s="2"/>
      <c r="H3" s="29"/>
      <c r="J3" s="18" t="s">
        <v>49</v>
      </c>
      <c r="K3" s="18">
        <v>900</v>
      </c>
      <c r="L3" s="19" t="s">
        <v>4</v>
      </c>
      <c r="M3" s="11"/>
      <c r="N3" s="26">
        <f>K9</f>
        <v>1290</v>
      </c>
      <c r="O3" s="71" t="s">
        <v>54</v>
      </c>
      <c r="P3" s="73">
        <f>N3/N4</f>
        <v>43</v>
      </c>
    </row>
    <row r="4" spans="2:17" ht="15" thickBot="1" x14ac:dyDescent="0.4">
      <c r="B4" s="30" t="s">
        <v>3</v>
      </c>
      <c r="C4" s="9" t="s">
        <v>57</v>
      </c>
      <c r="D4" s="15">
        <f>K9</f>
        <v>1290</v>
      </c>
      <c r="E4" s="2"/>
      <c r="F4" s="3">
        <f>D4/D5*E3</f>
        <v>516</v>
      </c>
      <c r="G4" s="2" t="s">
        <v>4</v>
      </c>
      <c r="H4" s="29"/>
      <c r="J4" s="20" t="s">
        <v>18</v>
      </c>
      <c r="K4" s="20">
        <v>150</v>
      </c>
      <c r="L4" s="21" t="s">
        <v>4</v>
      </c>
      <c r="M4" s="11"/>
      <c r="N4" s="27">
        <v>30</v>
      </c>
      <c r="O4" s="72"/>
      <c r="P4" s="74"/>
    </row>
    <row r="5" spans="2:17" ht="15" thickBot="1" x14ac:dyDescent="0.4">
      <c r="B5" s="31"/>
      <c r="C5" s="2"/>
      <c r="D5" s="24">
        <v>30</v>
      </c>
      <c r="E5" s="2"/>
      <c r="F5" s="2"/>
      <c r="G5" s="2"/>
      <c r="H5" s="29"/>
      <c r="J5" s="18" t="s">
        <v>63</v>
      </c>
      <c r="K5" s="18">
        <v>90</v>
      </c>
      <c r="L5" s="19" t="s">
        <v>4</v>
      </c>
      <c r="M5" s="11"/>
      <c r="N5" s="11"/>
    </row>
    <row r="6" spans="2:17" ht="15" thickBot="1" x14ac:dyDescent="0.4">
      <c r="B6" s="32" t="s">
        <v>5</v>
      </c>
      <c r="C6" s="4" t="s">
        <v>60</v>
      </c>
      <c r="D6" s="5" t="s">
        <v>47</v>
      </c>
      <c r="E6" s="5"/>
      <c r="F6" s="5"/>
      <c r="G6" s="5"/>
      <c r="H6" s="33"/>
      <c r="J6" s="20" t="s">
        <v>48</v>
      </c>
      <c r="K6" s="20"/>
      <c r="L6" s="21" t="s">
        <v>4</v>
      </c>
      <c r="M6" s="11"/>
      <c r="N6" s="11"/>
    </row>
    <row r="7" spans="2:17" ht="15.5" thickTop="1" thickBot="1" x14ac:dyDescent="0.4">
      <c r="B7" s="31"/>
      <c r="C7" s="2"/>
      <c r="D7" s="2"/>
      <c r="E7" s="2"/>
      <c r="F7" s="2"/>
      <c r="G7" s="2"/>
      <c r="H7" s="29"/>
      <c r="J7" s="18" t="s">
        <v>0</v>
      </c>
      <c r="K7" s="18"/>
      <c r="L7" s="19" t="s">
        <v>4</v>
      </c>
      <c r="M7" s="11"/>
      <c r="N7" s="47" t="s">
        <v>0</v>
      </c>
      <c r="O7" s="47"/>
      <c r="P7" s="47"/>
      <c r="Q7" s="47"/>
    </row>
    <row r="8" spans="2:17" ht="15" thickBot="1" x14ac:dyDescent="0.4">
      <c r="B8" s="31"/>
      <c r="C8" s="12" t="s">
        <v>6</v>
      </c>
      <c r="D8" s="14">
        <v>360</v>
      </c>
      <c r="E8" s="14">
        <f>K8</f>
        <v>900</v>
      </c>
      <c r="F8" s="2" t="s">
        <v>7</v>
      </c>
      <c r="G8" s="2"/>
      <c r="H8" s="29"/>
      <c r="J8" s="20" t="s">
        <v>38</v>
      </c>
      <c r="K8" s="20">
        <v>900</v>
      </c>
      <c r="L8" s="21" t="s">
        <v>4</v>
      </c>
      <c r="M8" s="11"/>
      <c r="N8" s="62" t="s">
        <v>62</v>
      </c>
      <c r="O8" s="62"/>
      <c r="P8" s="62"/>
      <c r="Q8" s="25" t="s">
        <v>19</v>
      </c>
    </row>
    <row r="9" spans="2:17" ht="15" thickBot="1" x14ac:dyDescent="0.4">
      <c r="B9" s="34"/>
      <c r="C9" s="17" t="s">
        <v>6</v>
      </c>
      <c r="D9" s="14"/>
      <c r="E9" s="14">
        <f>(D9*E8)/D8</f>
        <v>0</v>
      </c>
      <c r="F9" s="17" t="s">
        <v>8</v>
      </c>
      <c r="G9" s="8">
        <f>E9</f>
        <v>0</v>
      </c>
      <c r="H9" s="35" t="s">
        <v>4</v>
      </c>
      <c r="J9" s="18" t="s">
        <v>19</v>
      </c>
      <c r="K9" s="18">
        <f>K3+K4+K7+K5+K6+((2*K8)/12)</f>
        <v>1290</v>
      </c>
      <c r="L9" s="19" t="s">
        <v>4</v>
      </c>
      <c r="M9" s="11"/>
      <c r="N9" s="63">
        <f>4*360+6*30</f>
        <v>1620</v>
      </c>
      <c r="O9" s="63"/>
      <c r="P9" s="63"/>
      <c r="Q9" s="25" t="s">
        <v>6</v>
      </c>
    </row>
    <row r="10" spans="2:17" ht="15" thickBot="1" x14ac:dyDescent="0.4">
      <c r="B10" s="31"/>
      <c r="C10" s="2"/>
      <c r="D10" s="2"/>
      <c r="E10" s="2"/>
      <c r="F10" s="2"/>
      <c r="G10" s="2"/>
      <c r="H10" s="29"/>
      <c r="M10" s="11"/>
      <c r="N10" s="63">
        <f>N9/360</f>
        <v>4.5</v>
      </c>
      <c r="O10" s="63"/>
      <c r="P10" s="63"/>
      <c r="Q10" s="25" t="s">
        <v>56</v>
      </c>
    </row>
    <row r="11" spans="2:17" ht="15" thickBot="1" x14ac:dyDescent="0.4">
      <c r="B11" s="31"/>
      <c r="C11" s="2"/>
      <c r="D11" s="2"/>
      <c r="E11" s="2"/>
      <c r="F11" s="2"/>
      <c r="G11" s="2"/>
      <c r="H11" s="29"/>
      <c r="M11" s="11"/>
      <c r="N11" s="11"/>
    </row>
    <row r="12" spans="2:17" ht="15" thickBot="1" x14ac:dyDescent="0.4">
      <c r="B12" s="32" t="s">
        <v>5</v>
      </c>
      <c r="C12" s="4" t="s">
        <v>61</v>
      </c>
      <c r="D12" s="5" t="s">
        <v>47</v>
      </c>
      <c r="E12" s="5"/>
      <c r="F12" s="5"/>
      <c r="G12" s="5"/>
      <c r="H12" s="33"/>
      <c r="J12" s="56" t="s">
        <v>58</v>
      </c>
      <c r="K12" s="57"/>
      <c r="L12" s="58"/>
      <c r="M12" s="11"/>
      <c r="N12" s="11"/>
    </row>
    <row r="13" spans="2:17" ht="15.5" thickTop="1" thickBot="1" x14ac:dyDescent="0.4">
      <c r="B13" s="31"/>
      <c r="C13" s="2"/>
      <c r="D13" s="2"/>
      <c r="E13" s="2"/>
      <c r="F13" s="2"/>
      <c r="G13" s="2"/>
      <c r="H13" s="29"/>
      <c r="J13" s="59">
        <f>(30*3)+12</f>
        <v>102</v>
      </c>
      <c r="K13" s="60"/>
      <c r="L13" s="61"/>
      <c r="M13" s="11"/>
      <c r="N13" s="11"/>
    </row>
    <row r="14" spans="2:17" ht="15" thickBot="1" x14ac:dyDescent="0.4">
      <c r="B14" s="31"/>
      <c r="C14" s="12" t="s">
        <v>6</v>
      </c>
      <c r="D14" s="14">
        <v>360</v>
      </c>
      <c r="E14" s="14">
        <f>K8</f>
        <v>900</v>
      </c>
      <c r="F14" s="2" t="s">
        <v>7</v>
      </c>
      <c r="G14" s="2"/>
      <c r="H14" s="29"/>
      <c r="M14" s="11"/>
      <c r="N14" s="11"/>
    </row>
    <row r="15" spans="2:17" ht="15" thickBot="1" x14ac:dyDescent="0.4">
      <c r="B15" s="34"/>
      <c r="C15" s="17" t="s">
        <v>6</v>
      </c>
      <c r="D15" s="14"/>
      <c r="E15" s="14">
        <f>D15*E14/D14</f>
        <v>0</v>
      </c>
      <c r="F15" s="17" t="s">
        <v>8</v>
      </c>
      <c r="G15" s="8">
        <f>E15</f>
        <v>0</v>
      </c>
      <c r="H15" s="35" t="s">
        <v>4</v>
      </c>
      <c r="K15" s="10"/>
      <c r="L15" s="11"/>
      <c r="M15" s="11"/>
      <c r="N15" s="11"/>
    </row>
    <row r="16" spans="2:17" x14ac:dyDescent="0.35">
      <c r="B16" s="31"/>
      <c r="C16" s="2"/>
      <c r="D16" s="2"/>
      <c r="E16" s="2"/>
      <c r="F16" s="2"/>
      <c r="G16" s="2"/>
      <c r="H16" s="29"/>
      <c r="J16" s="56" t="s">
        <v>59</v>
      </c>
      <c r="K16" s="57"/>
      <c r="L16" s="58"/>
      <c r="M16" s="11"/>
      <c r="N16" s="11"/>
    </row>
    <row r="17" spans="2:14" ht="15" thickBot="1" x14ac:dyDescent="0.4">
      <c r="B17" s="31"/>
      <c r="C17" s="2"/>
      <c r="D17" s="2"/>
      <c r="E17" s="2"/>
      <c r="F17" s="2"/>
      <c r="G17" s="2"/>
      <c r="H17" s="29"/>
      <c r="J17" s="42">
        <v>30</v>
      </c>
      <c r="K17" s="41" t="s">
        <v>54</v>
      </c>
      <c r="L17" s="43">
        <f>K8*2/12</f>
        <v>150</v>
      </c>
      <c r="M17" s="11"/>
      <c r="N17" s="11"/>
    </row>
    <row r="18" spans="2:14" ht="15" thickBot="1" x14ac:dyDescent="0.4">
      <c r="B18" s="32" t="s">
        <v>9</v>
      </c>
      <c r="C18" s="4"/>
      <c r="D18" s="5"/>
      <c r="E18" s="5"/>
      <c r="F18" s="5"/>
      <c r="G18" s="5"/>
      <c r="H18" s="33"/>
      <c r="J18" s="44">
        <v>20</v>
      </c>
      <c r="K18" s="45"/>
      <c r="L18" s="46">
        <f>J18*L17/J17</f>
        <v>100</v>
      </c>
      <c r="M18" s="11"/>
      <c r="N18" s="11"/>
    </row>
    <row r="19" spans="2:14" ht="15" thickTop="1" x14ac:dyDescent="0.35">
      <c r="B19" s="31"/>
      <c r="C19" s="2"/>
      <c r="D19" s="2"/>
      <c r="E19" s="2"/>
      <c r="F19" s="2"/>
      <c r="G19" s="2"/>
      <c r="H19" s="29"/>
    </row>
    <row r="20" spans="2:14" ht="15" thickBot="1" x14ac:dyDescent="0.4">
      <c r="B20" s="31"/>
      <c r="C20" s="12" t="s">
        <v>6</v>
      </c>
      <c r="D20" s="6">
        <v>360</v>
      </c>
      <c r="E20" s="2">
        <v>30</v>
      </c>
      <c r="F20" s="2" t="s">
        <v>10</v>
      </c>
      <c r="G20" s="2">
        <v>30</v>
      </c>
      <c r="H20" s="29" t="s">
        <v>53</v>
      </c>
    </row>
    <row r="21" spans="2:14" ht="15" thickBot="1" x14ac:dyDescent="0.4">
      <c r="B21" s="31"/>
      <c r="C21" s="12" t="s">
        <v>6</v>
      </c>
      <c r="D21" s="6">
        <v>102</v>
      </c>
      <c r="E21" s="2">
        <f>D21*E20/D20</f>
        <v>8.5</v>
      </c>
      <c r="F21" s="12" t="s">
        <v>52</v>
      </c>
      <c r="G21" s="22">
        <f>E21</f>
        <v>8.5</v>
      </c>
      <c r="H21" s="29" t="s">
        <v>53</v>
      </c>
    </row>
    <row r="22" spans="2:14" x14ac:dyDescent="0.35">
      <c r="B22" s="31"/>
      <c r="C22" s="2"/>
      <c r="D22" s="2"/>
      <c r="E22" s="2"/>
      <c r="F22" s="13"/>
      <c r="G22" s="2"/>
      <c r="H22" s="29"/>
    </row>
    <row r="23" spans="2:14" x14ac:dyDescent="0.35">
      <c r="B23" s="31"/>
      <c r="C23" s="2"/>
      <c r="D23" s="2" t="s">
        <v>11</v>
      </c>
      <c r="E23" s="9" t="s">
        <v>13</v>
      </c>
      <c r="F23" s="9" t="s">
        <v>12</v>
      </c>
      <c r="G23" s="2">
        <v>0</v>
      </c>
      <c r="H23" s="29" t="s">
        <v>6</v>
      </c>
    </row>
    <row r="24" spans="2:14" x14ac:dyDescent="0.35">
      <c r="B24" s="31"/>
      <c r="C24" s="2"/>
      <c r="D24" s="2"/>
      <c r="E24" s="2"/>
      <c r="F24" s="2" t="s">
        <v>15</v>
      </c>
      <c r="G24" s="2">
        <f>E21-G23</f>
        <v>8.5</v>
      </c>
      <c r="H24" s="29" t="s">
        <v>6</v>
      </c>
    </row>
    <row r="25" spans="2:14" x14ac:dyDescent="0.35">
      <c r="B25" s="31"/>
      <c r="C25" s="2"/>
      <c r="D25" s="2"/>
      <c r="E25" s="2"/>
      <c r="F25" s="2" t="s">
        <v>14</v>
      </c>
      <c r="G25" s="2">
        <v>40</v>
      </c>
      <c r="H25" s="29" t="s">
        <v>4</v>
      </c>
    </row>
    <row r="26" spans="2:14" ht="15" thickBot="1" x14ac:dyDescent="0.4">
      <c r="B26" s="48" t="s">
        <v>20</v>
      </c>
      <c r="C26" s="49"/>
      <c r="D26" s="6"/>
      <c r="E26" s="6"/>
      <c r="F26" s="6" t="s">
        <v>16</v>
      </c>
      <c r="G26" s="6">
        <f>G24*G25</f>
        <v>340</v>
      </c>
      <c r="H26" s="35" t="s">
        <v>4</v>
      </c>
    </row>
    <row r="27" spans="2:14" x14ac:dyDescent="0.35">
      <c r="B27" s="31"/>
      <c r="C27" s="2"/>
      <c r="D27" s="2"/>
      <c r="E27" s="2"/>
      <c r="F27" s="2"/>
      <c r="G27" s="2"/>
      <c r="H27" s="29"/>
    </row>
    <row r="28" spans="2:14" ht="15" thickBot="1" x14ac:dyDescent="0.4">
      <c r="B28" s="31"/>
      <c r="C28" s="2"/>
      <c r="D28" s="2"/>
      <c r="E28" s="2"/>
      <c r="F28" s="2"/>
      <c r="G28" s="2"/>
      <c r="H28" s="29"/>
    </row>
    <row r="29" spans="2:14" x14ac:dyDescent="0.35">
      <c r="B29" s="36" t="s">
        <v>21</v>
      </c>
      <c r="C29" s="5"/>
      <c r="D29" s="5"/>
      <c r="E29" s="5"/>
      <c r="F29" s="5"/>
      <c r="G29" s="5"/>
      <c r="H29" s="33"/>
    </row>
    <row r="30" spans="2:14" x14ac:dyDescent="0.35">
      <c r="B30" s="52" t="s">
        <v>22</v>
      </c>
      <c r="C30" s="53"/>
      <c r="D30" s="24"/>
      <c r="E30" s="2"/>
      <c r="F30" s="2"/>
      <c r="G30" s="2"/>
      <c r="H30" s="29"/>
    </row>
    <row r="31" spans="2:14" x14ac:dyDescent="0.35">
      <c r="B31" s="31"/>
      <c r="C31" s="2"/>
      <c r="D31" s="2"/>
      <c r="E31" s="2"/>
      <c r="F31" s="2"/>
      <c r="G31" s="2"/>
      <c r="H31" s="29"/>
    </row>
    <row r="32" spans="2:14" ht="15" thickBot="1" x14ac:dyDescent="0.4">
      <c r="B32" s="31" t="s">
        <v>39</v>
      </c>
      <c r="C32" s="6">
        <v>40</v>
      </c>
      <c r="D32" s="2" t="s">
        <v>4</v>
      </c>
      <c r="E32" s="12" t="s">
        <v>0</v>
      </c>
      <c r="F32" s="6">
        <f>N10</f>
        <v>4.5</v>
      </c>
      <c r="G32" s="2" t="s">
        <v>56</v>
      </c>
      <c r="H32" s="29"/>
    </row>
    <row r="33" spans="2:8" ht="15" thickBot="1" x14ac:dyDescent="0.4">
      <c r="B33" s="31" t="s">
        <v>40</v>
      </c>
      <c r="C33" s="16"/>
      <c r="D33" s="2" t="s">
        <v>4</v>
      </c>
      <c r="E33" s="2"/>
      <c r="F33" s="2">
        <v>20</v>
      </c>
      <c r="G33" s="2">
        <f>F32*F33</f>
        <v>90</v>
      </c>
      <c r="H33" s="29" t="s">
        <v>6</v>
      </c>
    </row>
    <row r="34" spans="2:8" ht="15" thickBot="1" x14ac:dyDescent="0.4">
      <c r="B34" s="31" t="s">
        <v>41</v>
      </c>
      <c r="C34" s="16">
        <f>C32+C33</f>
        <v>40</v>
      </c>
      <c r="D34" s="2" t="s">
        <v>4</v>
      </c>
      <c r="E34" s="2"/>
      <c r="F34" s="2"/>
      <c r="G34" s="2"/>
      <c r="H34" s="29"/>
    </row>
    <row r="35" spans="2:8" x14ac:dyDescent="0.35">
      <c r="B35" s="31"/>
      <c r="C35" s="2"/>
      <c r="D35" s="2"/>
      <c r="E35" s="2"/>
      <c r="F35" s="2"/>
      <c r="G35" s="2"/>
      <c r="H35" s="29"/>
    </row>
    <row r="36" spans="2:8" ht="15" thickBot="1" x14ac:dyDescent="0.4">
      <c r="B36" s="31"/>
      <c r="C36" s="12" t="s">
        <v>42</v>
      </c>
      <c r="D36" s="6">
        <f>20*4.5*C32</f>
        <v>3600</v>
      </c>
      <c r="E36" s="2" t="s">
        <v>4</v>
      </c>
      <c r="F36" s="2" t="s">
        <v>44</v>
      </c>
      <c r="G36" s="2">
        <v>12</v>
      </c>
      <c r="H36" s="29" t="s">
        <v>45</v>
      </c>
    </row>
    <row r="37" spans="2:8" ht="15" thickBot="1" x14ac:dyDescent="0.4">
      <c r="B37" s="31"/>
      <c r="C37" s="2"/>
      <c r="D37" s="2"/>
      <c r="E37" s="2"/>
      <c r="F37" s="6">
        <f>C32*30*G36</f>
        <v>14400</v>
      </c>
      <c r="G37" s="2" t="s">
        <v>4</v>
      </c>
      <c r="H37" s="29"/>
    </row>
    <row r="38" spans="2:8" ht="15" thickBot="1" x14ac:dyDescent="0.4">
      <c r="B38" s="31"/>
      <c r="C38" s="2" t="s">
        <v>43</v>
      </c>
      <c r="D38" s="6">
        <f>G33*C34</f>
        <v>3600</v>
      </c>
      <c r="E38" s="2" t="s">
        <v>4</v>
      </c>
      <c r="F38" s="2"/>
      <c r="G38" s="2"/>
      <c r="H38" s="29"/>
    </row>
    <row r="39" spans="2:8" ht="15" thickBot="1" x14ac:dyDescent="0.4">
      <c r="B39" s="34"/>
      <c r="C39" s="6"/>
      <c r="D39" s="6"/>
      <c r="E39" s="49" t="s">
        <v>46</v>
      </c>
      <c r="F39" s="49"/>
      <c r="G39" s="6">
        <f>D38+480+G15+G9+G26</f>
        <v>4420</v>
      </c>
      <c r="H39" s="35" t="s">
        <v>4</v>
      </c>
    </row>
    <row r="40" spans="2:8" x14ac:dyDescent="0.35">
      <c r="B40" s="31"/>
      <c r="C40" s="2"/>
      <c r="D40" s="2"/>
      <c r="E40" s="2"/>
      <c r="F40" s="2"/>
      <c r="G40" s="2"/>
      <c r="H40" s="29"/>
    </row>
    <row r="41" spans="2:8" ht="15" thickBot="1" x14ac:dyDescent="0.4">
      <c r="B41" s="31"/>
      <c r="C41" s="2"/>
      <c r="D41" s="2"/>
      <c r="E41" s="2"/>
      <c r="F41" s="2"/>
      <c r="G41" s="2"/>
      <c r="H41" s="29"/>
    </row>
    <row r="42" spans="2:8" x14ac:dyDescent="0.35">
      <c r="B42" s="36" t="s">
        <v>23</v>
      </c>
      <c r="C42" s="5"/>
      <c r="D42" s="5"/>
      <c r="E42" s="5"/>
      <c r="F42" s="5"/>
      <c r="G42" s="5"/>
      <c r="H42" s="33"/>
    </row>
    <row r="43" spans="2:8" x14ac:dyDescent="0.35">
      <c r="B43" s="37" t="s">
        <v>24</v>
      </c>
      <c r="C43" s="1"/>
      <c r="D43" s="1"/>
      <c r="E43" s="1"/>
      <c r="F43" s="2"/>
      <c r="G43" s="2"/>
      <c r="H43" s="29"/>
    </row>
    <row r="44" spans="2:8" ht="15" thickBot="1" x14ac:dyDescent="0.4">
      <c r="B44" s="31">
        <f>E48</f>
        <v>856</v>
      </c>
      <c r="C44" s="2" t="s">
        <v>26</v>
      </c>
      <c r="D44" s="12" t="s">
        <v>25</v>
      </c>
      <c r="E44" s="7">
        <f>480+G26</f>
        <v>820</v>
      </c>
      <c r="F44" s="2" t="s">
        <v>28</v>
      </c>
      <c r="G44" s="2"/>
      <c r="H44" s="29"/>
    </row>
    <row r="45" spans="2:8" ht="15" thickBot="1" x14ac:dyDescent="0.4">
      <c r="B45" s="31"/>
      <c r="C45" s="2"/>
      <c r="D45" s="12" t="s">
        <v>27</v>
      </c>
      <c r="E45" s="6">
        <f>G46*L17/G45</f>
        <v>0</v>
      </c>
      <c r="F45" s="2" t="s">
        <v>4</v>
      </c>
      <c r="G45" s="2">
        <v>30</v>
      </c>
      <c r="H45" s="29" t="s">
        <v>6</v>
      </c>
    </row>
    <row r="46" spans="2:8" ht="15" thickBot="1" x14ac:dyDescent="0.4">
      <c r="B46" s="31"/>
      <c r="C46" s="2"/>
      <c r="D46" s="2"/>
      <c r="E46" s="2"/>
      <c r="F46" s="2" t="s">
        <v>4</v>
      </c>
      <c r="G46" s="14"/>
      <c r="H46" s="29" t="s">
        <v>1</v>
      </c>
    </row>
    <row r="47" spans="2:8" x14ac:dyDescent="0.35">
      <c r="B47" s="31"/>
      <c r="C47" s="2"/>
      <c r="D47" s="2"/>
      <c r="E47" s="2"/>
      <c r="F47" s="2" t="s">
        <v>29</v>
      </c>
      <c r="G47" s="2"/>
      <c r="H47" s="29"/>
    </row>
    <row r="48" spans="2:8" ht="15" thickBot="1" x14ac:dyDescent="0.4">
      <c r="B48" s="31"/>
      <c r="C48" s="2"/>
      <c r="D48" s="12" t="s">
        <v>30</v>
      </c>
      <c r="E48" s="6">
        <f>G26+F4+E45</f>
        <v>856</v>
      </c>
      <c r="F48" s="2" t="s">
        <v>4</v>
      </c>
      <c r="G48" s="2"/>
      <c r="H48" s="29"/>
    </row>
    <row r="49" spans="2:10" ht="15" thickBot="1" x14ac:dyDescent="0.4">
      <c r="B49" s="31"/>
      <c r="C49" s="2"/>
      <c r="D49" s="12" t="s">
        <v>31</v>
      </c>
      <c r="E49" s="23">
        <v>6.3500000000000001E-2</v>
      </c>
      <c r="F49" s="54" t="s">
        <v>37</v>
      </c>
      <c r="G49" s="54"/>
      <c r="H49" s="55"/>
    </row>
    <row r="50" spans="2:10" x14ac:dyDescent="0.35">
      <c r="B50" s="31"/>
      <c r="C50" s="2"/>
      <c r="D50" s="2"/>
      <c r="E50" s="2"/>
      <c r="F50" s="2"/>
      <c r="G50" s="2"/>
      <c r="H50" s="29"/>
    </row>
    <row r="51" spans="2:10" ht="15" thickBot="1" x14ac:dyDescent="0.4">
      <c r="B51" s="31"/>
      <c r="C51" s="2"/>
      <c r="D51" s="12" t="s">
        <v>32</v>
      </c>
      <c r="E51" s="6">
        <f>E48*(E49)</f>
        <v>54.356000000000002</v>
      </c>
      <c r="F51" s="2" t="s">
        <v>4</v>
      </c>
      <c r="G51" s="2"/>
      <c r="H51" s="29"/>
    </row>
    <row r="52" spans="2:10" x14ac:dyDescent="0.35">
      <c r="B52" s="31"/>
      <c r="C52" s="2"/>
      <c r="D52" s="2"/>
      <c r="E52" s="2"/>
      <c r="F52" s="2"/>
      <c r="G52" s="2"/>
      <c r="H52" s="29"/>
    </row>
    <row r="53" spans="2:10" x14ac:dyDescent="0.35">
      <c r="B53" s="37" t="s">
        <v>33</v>
      </c>
      <c r="C53" s="1"/>
      <c r="D53" s="1"/>
      <c r="E53" s="1"/>
      <c r="F53" s="2"/>
      <c r="G53" s="2"/>
      <c r="H53" s="29"/>
      <c r="J53" s="2"/>
    </row>
    <row r="54" spans="2:10" ht="15" thickBot="1" x14ac:dyDescent="0.4">
      <c r="B54" s="31"/>
      <c r="C54" s="12" t="s">
        <v>34</v>
      </c>
      <c r="D54" s="7">
        <f>F4+G9+G15+G26</f>
        <v>856</v>
      </c>
      <c r="E54" s="2" t="s">
        <v>4</v>
      </c>
      <c r="F54" s="2"/>
      <c r="G54" s="2"/>
      <c r="H54" s="29"/>
    </row>
    <row r="55" spans="2:10" ht="15" thickBot="1" x14ac:dyDescent="0.4">
      <c r="B55" s="31"/>
      <c r="C55" s="12" t="s">
        <v>51</v>
      </c>
      <c r="D55" s="16">
        <v>14</v>
      </c>
      <c r="E55" s="2" t="s">
        <v>35</v>
      </c>
      <c r="F55" s="2"/>
      <c r="G55" s="2"/>
      <c r="H55" s="29"/>
    </row>
    <row r="56" spans="2:10" x14ac:dyDescent="0.35">
      <c r="B56" s="31"/>
      <c r="C56" s="2"/>
      <c r="D56" s="2"/>
      <c r="E56" s="2"/>
      <c r="F56" s="2"/>
      <c r="G56" s="2"/>
      <c r="H56" s="29"/>
    </row>
    <row r="57" spans="2:10" ht="15" thickBot="1" x14ac:dyDescent="0.4">
      <c r="B57" s="34"/>
      <c r="C57" s="6" t="s">
        <v>36</v>
      </c>
      <c r="D57" s="6">
        <f>D54*(D55/100)</f>
        <v>119.84000000000002</v>
      </c>
      <c r="E57" s="6" t="s">
        <v>4</v>
      </c>
      <c r="F57" s="6"/>
      <c r="G57" s="6"/>
      <c r="H57" s="35"/>
    </row>
    <row r="58" spans="2:10" x14ac:dyDescent="0.35">
      <c r="B58" s="31"/>
      <c r="C58" s="2"/>
      <c r="D58" s="2"/>
      <c r="E58" s="2"/>
      <c r="F58" s="2"/>
      <c r="G58" s="2"/>
      <c r="H58" s="29"/>
    </row>
    <row r="59" spans="2:10" ht="15" thickBot="1" x14ac:dyDescent="0.4">
      <c r="B59" s="31"/>
      <c r="C59" s="2"/>
      <c r="D59" s="2"/>
      <c r="E59" s="2"/>
      <c r="F59" s="2"/>
      <c r="G59" s="2"/>
      <c r="H59" s="29"/>
    </row>
    <row r="60" spans="2:10" ht="15" thickBot="1" x14ac:dyDescent="0.4">
      <c r="B60" s="31"/>
      <c r="C60" s="2"/>
      <c r="D60" s="2"/>
      <c r="E60" s="50" t="s">
        <v>50</v>
      </c>
      <c r="F60" s="51"/>
      <c r="G60" s="14">
        <f>G39-E51-D57</f>
        <v>4245.8040000000001</v>
      </c>
      <c r="H60" s="29" t="s">
        <v>4</v>
      </c>
    </row>
    <row r="61" spans="2:10" x14ac:dyDescent="0.35">
      <c r="B61" s="31"/>
      <c r="C61" s="2"/>
      <c r="D61" s="2"/>
      <c r="E61" s="2"/>
      <c r="F61" s="2"/>
      <c r="G61" s="2"/>
      <c r="H61" s="29"/>
    </row>
    <row r="62" spans="2:10" ht="15" thickBot="1" x14ac:dyDescent="0.4">
      <c r="B62" s="38"/>
      <c r="C62" s="39"/>
      <c r="D62" s="39"/>
      <c r="E62" s="39"/>
      <c r="F62" s="39"/>
      <c r="G62" s="39"/>
      <c r="H62" s="40"/>
    </row>
    <row r="63" spans="2:10" ht="15" thickTop="1" x14ac:dyDescent="0.35"/>
  </sheetData>
  <mergeCells count="17">
    <mergeCell ref="B2:H2"/>
    <mergeCell ref="J2:L2"/>
    <mergeCell ref="N2:P2"/>
    <mergeCell ref="O3:O4"/>
    <mergeCell ref="P3:P4"/>
    <mergeCell ref="N7:Q7"/>
    <mergeCell ref="B26:C26"/>
    <mergeCell ref="E60:F60"/>
    <mergeCell ref="B30:C30"/>
    <mergeCell ref="E39:F39"/>
    <mergeCell ref="F49:H49"/>
    <mergeCell ref="J12:L12"/>
    <mergeCell ref="J13:L13"/>
    <mergeCell ref="J16:L16"/>
    <mergeCell ref="N8:P8"/>
    <mergeCell ref="N9:P9"/>
    <mergeCell ref="N10:P10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a G N E V O d v L 3 S k A A A A 9 g A A A B I A H A B D b 2 5 m a W c v U G F j a 2 F n Z S 5 4 b W w g o h g A K K A U A A A A A A A A A A A A A A A A A A A A A A A A A A A A h Y 9 B D o I w F E S v Q r q n L W i M I Z + y M O 4 k M S E x b p v 6 h U Y o h h b L 3 V x 4 J K 8 g R l F 3 L u f N W 8 z c r z f I h q Y O L t h Z 3 Z q U R J S T A I 1 q D 9 q U K e n d M V y S T M B W q p M s M R h l Y 5 P B H l J S O X d O G P P e U z + j b V e y m P O I 7 f N N o S p s J P n I + r 8 c a m O d N A q J g N 1 r j I h p x D l d z M d N w C Y I u T Z f I R 6 7 Z / s D Y d X X r u 9 Q o A 3 X B b A p A n t / E A 9 Q S w M E F A A C A A g A a G N E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h j R F Q o i k e 4 D g A A A B E A A A A T A B w A R m 9 y b X V s Y X M v U 2 V j d G l v b j E u b S C i G A A o o B Q A A A A A A A A A A A A A A A A A A A A A A A A A A A A r T k 0 u y c z P U w i G 0 I b W A F B L A Q I t A B Q A A g A I A G h j R F T n b y 9 0 p A A A A P Y A A A A S A A A A A A A A A A A A A A A A A A A A A A B D b 2 5 m a W c v U G F j a 2 F n Z S 5 4 b W x Q S w E C L Q A U A A I A C A B o Y 0 R U D 8 r p q 6 Q A A A D p A A A A E w A A A A A A A A A A A A A A A A D w A A A A W 0 N v b n R l b n R f V H l w Z X N d L n h t b F B L A Q I t A B Q A A g A I A G h j R F Q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d 4 y V O M 0 F m R J r X o H w y b j F u A A A A A A I A A A A A A B B m A A A A A Q A A I A A A A C b A L y U e h p I E h e z F V 2 L r N z K s i V H Y A G L s E 2 0 q a r m J 4 c U O A A A A A A 6 A A A A A A g A A I A A A A C k 2 H r Z N f n 1 9 Q S / k U 5 N + 5 q N a T K y I 9 U X Y c j Q E Y G F Q k d 1 6 U A A A A H 9 g B 1 6 q B 3 E 0 B a w N p 1 s 6 R s s s J I y V x c W C / f i E w + t v Q C W o R 7 p v F q U 3 H g / W 8 F e 6 k R X J a M E b U z X 1 2 J R T h r j s m Z B X m B W U s A E P K 4 B 4 t w M S C i X 3 P z D v Q A A A A C O p Z 4 W l l j + / x 2 R X u S R Z 7 l U y c l b S T X 3 d j M 1 V X q 7 r 1 N q f g V n 2 y E 7 H A 4 6 h N W m h b b L p 1 O U r T A R 2 h j r C v B y D j b 2 C p q s = < / D a t a M a s h u p > 
</file>

<file path=customXml/itemProps1.xml><?xml version="1.0" encoding="utf-8"?>
<ds:datastoreItem xmlns:ds="http://schemas.openxmlformats.org/officeDocument/2006/customXml" ds:itemID="{318651FB-0E1A-423E-9679-1622CE43E2C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Tomas</dc:creator>
  <cp:lastModifiedBy>Daniel Tomas</cp:lastModifiedBy>
  <dcterms:created xsi:type="dcterms:W3CDTF">2022-02-04T11:26:48Z</dcterms:created>
  <dcterms:modified xsi:type="dcterms:W3CDTF">2022-02-14T08:55:02Z</dcterms:modified>
</cp:coreProperties>
</file>