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manchesterac-my.sharepoint.com/personal/vincent_vanhegan_student_manchester_ac_uk/Documents/ESP - Group 43/"/>
    </mc:Choice>
  </mc:AlternateContent>
  <xr:revisionPtr revIDLastSave="1473" documentId="8_{987D3E2C-5CCA-4845-A159-BC33A69F1DEB}" xr6:coauthVersionLast="47" xr6:coauthVersionMax="47" xr10:uidLastSave="{B81D65EC-67D7-47D8-80AF-CAC354FFDFE4}"/>
  <bookViews>
    <workbookView xWindow="-98" yWindow="-98" windowWidth="19396" windowHeight="11475" xr2:uid="{179B2B84-65D8-482D-8609-DCA0DDDD64AB}"/>
  </bookViews>
  <sheets>
    <sheet name="Sheet1" sheetId="1" r:id="rId1"/>
    <sheet name="Sheet2" sheetId="2" r:id="rId2"/>
  </sheet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1" l="1"/>
  <c r="W27" i="1" l="1"/>
  <c r="Z28" i="1"/>
  <c r="Z29" i="1"/>
  <c r="Z30" i="1"/>
  <c r="Z31" i="1"/>
  <c r="Z32" i="1"/>
  <c r="Z33" i="1"/>
  <c r="Z34" i="1"/>
  <c r="Z35" i="1"/>
  <c r="Z36" i="1"/>
  <c r="Z37" i="1"/>
  <c r="Z38" i="1"/>
  <c r="Z39" i="1"/>
  <c r="Z27" i="1"/>
  <c r="Q45" i="1"/>
  <c r="Q46" i="1"/>
  <c r="Q47" i="1"/>
  <c r="Q48" i="1"/>
  <c r="Q49" i="1"/>
  <c r="Q50" i="1"/>
  <c r="Q51" i="1"/>
  <c r="Q52" i="1"/>
  <c r="Q44" i="1"/>
  <c r="H40" i="1"/>
  <c r="H41" i="1"/>
  <c r="H42" i="1"/>
  <c r="H43" i="1"/>
  <c r="H44" i="1"/>
  <c r="H45" i="1"/>
  <c r="H46" i="1"/>
  <c r="H47" i="1"/>
  <c r="H48" i="1"/>
  <c r="D30" i="2" l="1"/>
  <c r="D31" i="2"/>
  <c r="D32" i="2"/>
  <c r="D33" i="2"/>
  <c r="D34" i="2"/>
  <c r="D35" i="2"/>
  <c r="D29" i="2"/>
  <c r="D17" i="2"/>
  <c r="D18" i="2"/>
  <c r="D19" i="2"/>
  <c r="D20" i="2"/>
  <c r="D21" i="2"/>
  <c r="D22" i="2"/>
  <c r="D23" i="2"/>
  <c r="D6" i="2"/>
  <c r="D7" i="2"/>
  <c r="D8" i="2"/>
  <c r="D9" i="2"/>
  <c r="D10" i="2"/>
  <c r="D11" i="2"/>
  <c r="D5" i="2"/>
  <c r="B26" i="2"/>
  <c r="B38" i="2"/>
  <c r="B14" i="2"/>
  <c r="W36" i="1"/>
  <c r="X36" i="1"/>
  <c r="W37" i="1"/>
  <c r="X37" i="1"/>
  <c r="W38" i="1"/>
  <c r="X38" i="1"/>
  <c r="W39" i="1"/>
  <c r="X39" i="1"/>
  <c r="X27" i="1"/>
  <c r="W28" i="1"/>
  <c r="X28" i="1"/>
  <c r="W29" i="1"/>
  <c r="X29" i="1"/>
  <c r="W30" i="1"/>
  <c r="X30" i="1"/>
  <c r="W31" i="1"/>
  <c r="X31" i="1"/>
  <c r="W32" i="1"/>
  <c r="X32" i="1"/>
  <c r="W33" i="1"/>
  <c r="X33" i="1"/>
  <c r="W34" i="1"/>
  <c r="X34" i="1"/>
  <c r="W35" i="1"/>
  <c r="X35" i="1"/>
  <c r="G33" i="1"/>
  <c r="P35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G28" i="1"/>
  <c r="H28" i="1"/>
  <c r="H29" i="1"/>
  <c r="H30" i="1"/>
  <c r="H31" i="1"/>
  <c r="H32" i="1"/>
  <c r="H33" i="1"/>
  <c r="H34" i="1"/>
  <c r="H35" i="1"/>
  <c r="G29" i="1"/>
  <c r="G30" i="1"/>
  <c r="G31" i="1"/>
  <c r="G32" i="1"/>
  <c r="G34" i="1"/>
  <c r="G35" i="1"/>
  <c r="G27" i="1"/>
</calcChain>
</file>

<file path=xl/sharedStrings.xml><?xml version="1.0" encoding="utf-8"?>
<sst xmlns="http://schemas.openxmlformats.org/spreadsheetml/2006/main" count="99" uniqueCount="49">
  <si>
    <t>Test 1:</t>
  </si>
  <si>
    <t>Resistance PSU Leads:</t>
  </si>
  <si>
    <t>Test 2:</t>
  </si>
  <si>
    <t>down 1</t>
  </si>
  <si>
    <t>up2</t>
  </si>
  <si>
    <t>down 2</t>
  </si>
  <si>
    <t>up3</t>
  </si>
  <si>
    <t>down 3</t>
  </si>
  <si>
    <t>up4</t>
  </si>
  <si>
    <t>down 4</t>
  </si>
  <si>
    <t>Motor Voltage (V)</t>
  </si>
  <si>
    <t>Motor Current (A)</t>
  </si>
  <si>
    <t>micro volts</t>
  </si>
  <si>
    <t xml:space="preserve"> </t>
  </si>
  <si>
    <t>Motor resistance (Ohms):</t>
  </si>
  <si>
    <t>Brush drop (Vb)</t>
  </si>
  <si>
    <t>Max current 1.4 Amps</t>
  </si>
  <si>
    <t>𝐼 = (𝑉−𝑉𝑏)/𝑅</t>
  </si>
  <si>
    <t>Vb Value being Y-intersept</t>
  </si>
  <si>
    <t>Shaft Diameter (m)</t>
  </si>
  <si>
    <t>Vb</t>
  </si>
  <si>
    <t>R</t>
  </si>
  <si>
    <t>Test 3:</t>
  </si>
  <si>
    <t>F1 (N)</t>
  </si>
  <si>
    <t>F2(N)</t>
  </si>
  <si>
    <t>Voltage at Motor (V)</t>
  </si>
  <si>
    <t>Motor Speed (rpm)</t>
  </si>
  <si>
    <t>Torque (Nm)</t>
  </si>
  <si>
    <t>Motor emf (V)</t>
  </si>
  <si>
    <t>(motor speed needs to be</t>
  </si>
  <si>
    <t>converted to rads-1)</t>
  </si>
  <si>
    <t xml:space="preserve">Torque = (F1 - F2)*d/2 </t>
  </si>
  <si>
    <t>(d is the shaft diameter)</t>
  </si>
  <si>
    <t xml:space="preserve">d = 10.1 mm </t>
  </si>
  <si>
    <t>Motor emf = V - Vb - I*R</t>
  </si>
  <si>
    <t>Stall high torque Instructions: start at max voltage for current 1.4A then uniformly decrease voltage while measuring voltage, current &amp; Stall torque</t>
  </si>
  <si>
    <t>Start current</t>
  </si>
  <si>
    <t>1.4A?</t>
  </si>
  <si>
    <t>Test No:</t>
  </si>
  <si>
    <t>Vary</t>
  </si>
  <si>
    <t>Voltage (V)</t>
  </si>
  <si>
    <t>Current (A)</t>
  </si>
  <si>
    <t>Stall Torque (N)</t>
  </si>
  <si>
    <t>F1</t>
  </si>
  <si>
    <t>F2</t>
  </si>
  <si>
    <t>Intercept V-I</t>
  </si>
  <si>
    <t>Mass</t>
  </si>
  <si>
    <t>Tension</t>
  </si>
  <si>
    <t>Motor speed (rads)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</si>
</sst>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等线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1" xfId="0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Graph of Torque against Motor</a:t>
            </a:r>
            <a:r>
              <a:rPr lang="en-US" u="sng" baseline="0"/>
              <a:t> c</a:t>
            </a:r>
            <a:r>
              <a:rPr lang="en-US" u="sng"/>
              <a:t>urrent - repeat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Sheet1!$B$35</c:f>
              <c:strCache>
                <c:ptCount val="1"/>
                <c:pt idx="0">
                  <c:v>1.141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4014912616687318E-2"/>
                  <c:y val="-2.66497358093925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Sheet1!$B$27:$B$35</c:f>
              <c:numCache>
                <c:formatCode>General</c:formatCode>
                <c:ptCount val="9"/>
                <c:pt idx="0">
                  <c:v>0.13300000000000001</c:v>
                </c:pt>
                <c:pt idx="1">
                  <c:v>0.60199999999999998</c:v>
                </c:pt>
                <c:pt idx="2">
                  <c:v>0.67500000000000004</c:v>
                </c:pt>
                <c:pt idx="3">
                  <c:v>0.81200000000000006</c:v>
                </c:pt>
                <c:pt idx="4">
                  <c:v>0.89700000000000002</c:v>
                </c:pt>
                <c:pt idx="5">
                  <c:v>1.087</c:v>
                </c:pt>
                <c:pt idx="6">
                  <c:v>1.304</c:v>
                </c:pt>
                <c:pt idx="7">
                  <c:v>0.86199999999999999</c:v>
                </c:pt>
                <c:pt idx="8">
                  <c:v>1.141</c:v>
                </c:pt>
              </c:numCache>
            </c:numRef>
          </c:xVal>
          <c:yVal>
            <c:numRef>
              <c:f>Sheet1!$G$27:$G$35</c:f>
              <c:numCache>
                <c:formatCode>General</c:formatCode>
                <c:ptCount val="9"/>
                <c:pt idx="0">
                  <c:v>0</c:v>
                </c:pt>
                <c:pt idx="1">
                  <c:v>4.0400000000000002E-3</c:v>
                </c:pt>
                <c:pt idx="2">
                  <c:v>4.5197500000000003E-3</c:v>
                </c:pt>
                <c:pt idx="3">
                  <c:v>5.3024999999999999E-3</c:v>
                </c:pt>
                <c:pt idx="4">
                  <c:v>6.0599999999999994E-3</c:v>
                </c:pt>
                <c:pt idx="5">
                  <c:v>7.0700000000000008E-3</c:v>
                </c:pt>
                <c:pt idx="6">
                  <c:v>8.5849999999999989E-3</c:v>
                </c:pt>
                <c:pt idx="7">
                  <c:v>6.0599999999999994E-3</c:v>
                </c:pt>
                <c:pt idx="8">
                  <c:v>7.069999999999999E-3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94-4707-BFBF-E2A3B2092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874015"/>
        <c:axId val="1455774895"/>
      </c:scatterChart>
      <c:valAx>
        <c:axId val="146487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Motor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774895"/>
        <c:crosses val="autoZero"/>
        <c:crossBetween val="midCat"/>
      </c:valAx>
      <c:valAx>
        <c:axId val="145577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</a:t>
                </a:r>
                <a:r>
                  <a:rPr lang="en-GB" baseline="0"/>
                  <a:t> (Nm)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87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Graph of Motor voltage against Motor current (down 1))</a:t>
            </a:r>
          </a:p>
        </c:rich>
      </c:tx>
      <c:layout>
        <c:manualLayout>
          <c:xMode val="edge"/>
          <c:yMode val="edge"/>
          <c:x val="0.1499086873483374"/>
          <c:y val="2.6490066225165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(Sheet1!$M$7:$M$13,Sheet1!$L$7:$L$13)</c:f>
              <c:numCache>
                <c:formatCode>General</c:formatCode>
                <c:ptCount val="1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0.56999999999999995</c:v>
                </c:pt>
                <c:pt idx="8">
                  <c:v>1.06</c:v>
                </c:pt>
                <c:pt idx="9">
                  <c:v>1.5</c:v>
                </c:pt>
                <c:pt idx="10">
                  <c:v>1.92</c:v>
                </c:pt>
                <c:pt idx="11">
                  <c:v>2.37</c:v>
                </c:pt>
                <c:pt idx="12">
                  <c:v>2.81</c:v>
                </c:pt>
                <c:pt idx="13">
                  <c:v>3.16</c:v>
                </c:pt>
              </c:numCache>
            </c:numRef>
          </c:xVal>
          <c:yVal>
            <c:numRef>
              <c:f>Sheet1!$L$7:$L$13</c:f>
              <c:numCache>
                <c:formatCode>General</c:formatCode>
                <c:ptCount val="7"/>
                <c:pt idx="0">
                  <c:v>0.56999999999999995</c:v>
                </c:pt>
                <c:pt idx="1">
                  <c:v>1.06</c:v>
                </c:pt>
                <c:pt idx="2">
                  <c:v>1.5</c:v>
                </c:pt>
                <c:pt idx="3">
                  <c:v>1.92</c:v>
                </c:pt>
                <c:pt idx="4">
                  <c:v>2.37</c:v>
                </c:pt>
                <c:pt idx="5">
                  <c:v>2.81</c:v>
                </c:pt>
                <c:pt idx="6">
                  <c:v>3.16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AA7-4F39-9315-9F466D333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683240"/>
        <c:axId val="1176684728"/>
      </c:scatterChart>
      <c:valAx>
        <c:axId val="1176683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684728"/>
        <c:crosses val="autoZero"/>
        <c:crossBetween val="midCat"/>
      </c:valAx>
      <c:valAx>
        <c:axId val="117668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683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Graph of Motor voltage against current (up1)</a:t>
            </a:r>
          </a:p>
        </c:rich>
      </c:tx>
      <c:layout>
        <c:manualLayout>
          <c:xMode val="edge"/>
          <c:yMode val="edge"/>
          <c:x val="0.12926404063574387"/>
          <c:y val="4.16667019879376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94003821628334"/>
          <c:y val="0.16697393920080311"/>
          <c:w val="0.83436350285971428"/>
          <c:h val="0.6331286464612377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Sheet1!$C$7:$C$13</c:f>
              <c:numCache>
                <c:formatCode>General</c:formatCode>
                <c:ptCount val="7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</c:numCache>
            </c:numRef>
          </c:xVal>
          <c:yVal>
            <c:numRef>
              <c:f>Sheet1!$B$7:$B$13</c:f>
              <c:numCache>
                <c:formatCode>General</c:formatCode>
                <c:ptCount val="7"/>
                <c:pt idx="0">
                  <c:v>0.92500000000000004</c:v>
                </c:pt>
                <c:pt idx="1">
                  <c:v>1.43</c:v>
                </c:pt>
                <c:pt idx="2">
                  <c:v>1.84</c:v>
                </c:pt>
                <c:pt idx="3">
                  <c:v>2.2200000000000002</c:v>
                </c:pt>
                <c:pt idx="4">
                  <c:v>2.64</c:v>
                </c:pt>
                <c:pt idx="5">
                  <c:v>3.15</c:v>
                </c:pt>
                <c:pt idx="6">
                  <c:v>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2B-42D1-89A8-9B7B821D8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719640"/>
        <c:axId val="1700711704"/>
      </c:scatterChart>
      <c:valAx>
        <c:axId val="1700719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711704"/>
        <c:crosses val="autoZero"/>
        <c:crossBetween val="midCat"/>
      </c:valAx>
      <c:valAx>
        <c:axId val="170071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719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Graph of Motor voltage against Motor current (up 2))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Sheet1!$P$7:$P$13</c:f>
              <c:numCache>
                <c:formatCode>General</c:formatCode>
                <c:ptCount val="7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</c:numCache>
            </c:numRef>
          </c:xVal>
          <c:yVal>
            <c:numRef>
              <c:f>Sheet1!$O$7:$O$13</c:f>
              <c:numCache>
                <c:formatCode>General</c:formatCode>
                <c:ptCount val="7"/>
                <c:pt idx="0">
                  <c:v>0.75</c:v>
                </c:pt>
                <c:pt idx="1">
                  <c:v>1.03</c:v>
                </c:pt>
                <c:pt idx="2">
                  <c:v>1.63</c:v>
                </c:pt>
                <c:pt idx="3">
                  <c:v>2.2200000000000002</c:v>
                </c:pt>
                <c:pt idx="4">
                  <c:v>2.33</c:v>
                </c:pt>
                <c:pt idx="5">
                  <c:v>2.74</c:v>
                </c:pt>
                <c:pt idx="6">
                  <c:v>3.21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58-4B85-B94A-2A7C78A82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234039"/>
        <c:axId val="1407234535"/>
      </c:scatterChart>
      <c:valAx>
        <c:axId val="1407234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234535"/>
        <c:crosses val="autoZero"/>
        <c:crossBetween val="midCat"/>
      </c:valAx>
      <c:valAx>
        <c:axId val="1407234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234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Graph of Motor voltage against Motor current (down 2))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Sheet1!$R$7:$R$13</c:f>
              <c:numCache>
                <c:formatCode>General</c:formatCode>
                <c:ptCount val="7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</c:numCache>
            </c:numRef>
          </c:xVal>
          <c:yVal>
            <c:numRef>
              <c:f>Sheet1!$Q$7:$Q$13</c:f>
              <c:numCache>
                <c:formatCode>General</c:formatCode>
                <c:ptCount val="7"/>
                <c:pt idx="0">
                  <c:v>0.65</c:v>
                </c:pt>
                <c:pt idx="1">
                  <c:v>1.43</c:v>
                </c:pt>
                <c:pt idx="2">
                  <c:v>1.66</c:v>
                </c:pt>
                <c:pt idx="3">
                  <c:v>2.21</c:v>
                </c:pt>
                <c:pt idx="4">
                  <c:v>2.62</c:v>
                </c:pt>
                <c:pt idx="5">
                  <c:v>2.86</c:v>
                </c:pt>
                <c:pt idx="6">
                  <c:v>3.35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C8-4CF2-AB81-DBFF6F668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802936"/>
        <c:axId val="286805416"/>
      </c:scatterChart>
      <c:valAx>
        <c:axId val="286802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805416"/>
        <c:crosses val="autoZero"/>
        <c:crossBetween val="midCat"/>
      </c:valAx>
      <c:valAx>
        <c:axId val="28680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802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Graph of Motor voltage against Motor current (up 3))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Sheet1!$U$7:$U$13</c:f>
              <c:numCache>
                <c:formatCode>General</c:formatCode>
                <c:ptCount val="7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</c:numCache>
            </c:numRef>
          </c:xVal>
          <c:yVal>
            <c:numRef>
              <c:f>Sheet1!$T$7:$T$13</c:f>
              <c:numCache>
                <c:formatCode>General</c:formatCode>
                <c:ptCount val="7"/>
                <c:pt idx="0">
                  <c:v>0.75</c:v>
                </c:pt>
                <c:pt idx="1">
                  <c:v>1.22</c:v>
                </c:pt>
                <c:pt idx="2">
                  <c:v>1.53</c:v>
                </c:pt>
                <c:pt idx="3">
                  <c:v>2.0099999999999998</c:v>
                </c:pt>
                <c:pt idx="4">
                  <c:v>2.42</c:v>
                </c:pt>
                <c:pt idx="5">
                  <c:v>2.86</c:v>
                </c:pt>
                <c:pt idx="6">
                  <c:v>3.33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BA-409C-A1ED-3A07E546F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730552"/>
        <c:axId val="1700712696"/>
      </c:scatterChart>
      <c:valAx>
        <c:axId val="1700730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712696"/>
        <c:crosses val="autoZero"/>
        <c:crossBetween val="midCat"/>
      </c:valAx>
      <c:valAx>
        <c:axId val="170071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730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Graph of Motor voltage against Motor current (down 3))</a:t>
            </a:r>
          </a:p>
        </c:rich>
      </c:tx>
      <c:layout>
        <c:manualLayout>
          <c:xMode val="edge"/>
          <c:yMode val="edge"/>
          <c:x val="0.15320844269466316"/>
          <c:y val="3.47220809371383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Sheet1!$W$7:$W$13</c:f>
              <c:numCache>
                <c:formatCode>General</c:formatCode>
                <c:ptCount val="7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</c:numCache>
            </c:numRef>
          </c:xVal>
          <c:yVal>
            <c:numRef>
              <c:f>Sheet1!$V$7:$V$13</c:f>
              <c:numCache>
                <c:formatCode>General</c:formatCode>
                <c:ptCount val="7"/>
                <c:pt idx="0">
                  <c:v>0.65</c:v>
                </c:pt>
                <c:pt idx="1">
                  <c:v>1.23</c:v>
                </c:pt>
                <c:pt idx="2">
                  <c:v>1.34</c:v>
                </c:pt>
                <c:pt idx="3">
                  <c:v>2.04</c:v>
                </c:pt>
                <c:pt idx="4">
                  <c:v>2.33</c:v>
                </c:pt>
                <c:pt idx="5">
                  <c:v>3.23</c:v>
                </c:pt>
                <c:pt idx="6">
                  <c:v>3.38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02-4504-A204-D3DE0B49B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140183"/>
        <c:axId val="851134231"/>
      </c:scatterChart>
      <c:valAx>
        <c:axId val="851140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134231"/>
        <c:crosses val="autoZero"/>
        <c:crossBetween val="midCat"/>
      </c:valAx>
      <c:valAx>
        <c:axId val="851134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140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Graph of Motor voltage against Motor current (up 4))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Sheet1!$Z$7:$Z$13</c:f>
              <c:numCache>
                <c:formatCode>General</c:formatCode>
                <c:ptCount val="7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</c:numCache>
            </c:numRef>
          </c:xVal>
          <c:yVal>
            <c:numRef>
              <c:f>Sheet1!$Y$7:$Y$13</c:f>
              <c:numCache>
                <c:formatCode>General</c:formatCode>
                <c:ptCount val="7"/>
                <c:pt idx="0">
                  <c:v>0.6</c:v>
                </c:pt>
                <c:pt idx="1">
                  <c:v>1.06</c:v>
                </c:pt>
                <c:pt idx="2">
                  <c:v>1.45</c:v>
                </c:pt>
                <c:pt idx="3">
                  <c:v>1.94</c:v>
                </c:pt>
                <c:pt idx="4">
                  <c:v>2.42</c:v>
                </c:pt>
                <c:pt idx="5">
                  <c:v>2.91</c:v>
                </c:pt>
                <c:pt idx="6">
                  <c:v>3.34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E4-469C-8C22-EEABC2534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784807"/>
        <c:axId val="698776871"/>
      </c:scatterChart>
      <c:valAx>
        <c:axId val="698784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776871"/>
        <c:crosses val="autoZero"/>
        <c:crossBetween val="midCat"/>
      </c:valAx>
      <c:valAx>
        <c:axId val="698776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784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Graph of Motor voltage against Motor current (down 4))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Sheet1!$AB$7:$AB$13</c:f>
              <c:numCache>
                <c:formatCode>General</c:formatCode>
                <c:ptCount val="7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</c:numCache>
            </c:numRef>
          </c:xVal>
          <c:yVal>
            <c:numRef>
              <c:f>Sheet1!$AA$7:$AA$13</c:f>
              <c:numCache>
                <c:formatCode>General</c:formatCode>
                <c:ptCount val="7"/>
                <c:pt idx="0">
                  <c:v>0.62</c:v>
                </c:pt>
                <c:pt idx="1">
                  <c:v>1.05</c:v>
                </c:pt>
                <c:pt idx="2">
                  <c:v>1.45</c:v>
                </c:pt>
                <c:pt idx="3">
                  <c:v>1.94</c:v>
                </c:pt>
                <c:pt idx="4">
                  <c:v>2.5099999999999998</c:v>
                </c:pt>
                <c:pt idx="5">
                  <c:v>2.94</c:v>
                </c:pt>
                <c:pt idx="6">
                  <c:v>3.45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7C-4B04-A461-40B669C1C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705256"/>
        <c:axId val="1700709224"/>
      </c:scatterChart>
      <c:valAx>
        <c:axId val="1700705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709224"/>
        <c:crosses val="autoZero"/>
        <c:crossBetween val="midCat"/>
      </c:valAx>
      <c:valAx>
        <c:axId val="170070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705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649891055742768E-2"/>
          <c:y val="2.5453329816631808E-2"/>
          <c:w val="0.8990818254565196"/>
          <c:h val="0.80075534259380254"/>
        </c:manualLayout>
      </c:layout>
      <c:scatterChart>
        <c:scatterStyle val="lineMarker"/>
        <c:varyColors val="0"/>
        <c:ser>
          <c:idx val="7"/>
          <c:order val="0"/>
          <c:tx>
            <c:v>Up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Sheet1!$C$6:$C$13</c:f>
              <c:numCache>
                <c:formatCode>General</c:formatCode>
                <c:ptCount val="8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</c:numCache>
            </c:numRef>
          </c:xVal>
          <c:yVal>
            <c:numRef>
              <c:f>Sheet1!$B$6:$B$13</c:f>
              <c:numCache>
                <c:formatCode>General</c:formatCode>
                <c:ptCount val="8"/>
                <c:pt idx="0">
                  <c:v>0</c:v>
                </c:pt>
                <c:pt idx="1">
                  <c:v>0.92500000000000004</c:v>
                </c:pt>
                <c:pt idx="2">
                  <c:v>1.43</c:v>
                </c:pt>
                <c:pt idx="3">
                  <c:v>1.84</c:v>
                </c:pt>
                <c:pt idx="4">
                  <c:v>2.2200000000000002</c:v>
                </c:pt>
                <c:pt idx="5">
                  <c:v>2.64</c:v>
                </c:pt>
                <c:pt idx="6">
                  <c:v>3.15</c:v>
                </c:pt>
                <c:pt idx="7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0D0-42F0-B56E-D72DD7E4B999}"/>
            </c:ext>
          </c:extLst>
        </c:ser>
        <c:ser>
          <c:idx val="0"/>
          <c:order val="1"/>
          <c:tx>
            <c:v>Down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Sheet1!$C$6:$C$13</c:f>
              <c:numCache>
                <c:formatCode>General</c:formatCode>
                <c:ptCount val="8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</c:numCache>
            </c:numRef>
          </c:xVal>
          <c:yVal>
            <c:numRef>
              <c:f>Sheet1!$L$6:$L$13</c:f>
              <c:numCache>
                <c:formatCode>General</c:formatCode>
                <c:ptCount val="8"/>
                <c:pt idx="0">
                  <c:v>0</c:v>
                </c:pt>
                <c:pt idx="1">
                  <c:v>0.56999999999999995</c:v>
                </c:pt>
                <c:pt idx="2">
                  <c:v>1.06</c:v>
                </c:pt>
                <c:pt idx="3">
                  <c:v>1.5</c:v>
                </c:pt>
                <c:pt idx="4">
                  <c:v>1.92</c:v>
                </c:pt>
                <c:pt idx="5">
                  <c:v>2.37</c:v>
                </c:pt>
                <c:pt idx="6">
                  <c:v>2.81</c:v>
                </c:pt>
                <c:pt idx="7">
                  <c:v>3.16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D0-42F0-B56E-D72DD7E4B999}"/>
            </c:ext>
          </c:extLst>
        </c:ser>
        <c:ser>
          <c:idx val="1"/>
          <c:order val="2"/>
          <c:tx>
            <c:v>Up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Sheet1!$C$6:$C$13</c:f>
              <c:numCache>
                <c:formatCode>General</c:formatCode>
                <c:ptCount val="8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</c:numCache>
            </c:numRef>
          </c:xVal>
          <c:yVal>
            <c:numRef>
              <c:f>Sheet1!$O$6:$O$13</c:f>
              <c:numCache>
                <c:formatCode>General</c:formatCode>
                <c:ptCount val="8"/>
                <c:pt idx="0">
                  <c:v>0</c:v>
                </c:pt>
                <c:pt idx="1">
                  <c:v>0.75</c:v>
                </c:pt>
                <c:pt idx="2">
                  <c:v>1.03</c:v>
                </c:pt>
                <c:pt idx="3">
                  <c:v>1.63</c:v>
                </c:pt>
                <c:pt idx="4">
                  <c:v>2.2200000000000002</c:v>
                </c:pt>
                <c:pt idx="5">
                  <c:v>2.33</c:v>
                </c:pt>
                <c:pt idx="6">
                  <c:v>2.74</c:v>
                </c:pt>
                <c:pt idx="7">
                  <c:v>3.21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D0-42F0-B56E-D72DD7E4B999}"/>
            </c:ext>
          </c:extLst>
        </c:ser>
        <c:ser>
          <c:idx val="2"/>
          <c:order val="3"/>
          <c:tx>
            <c:v>Down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Sheet1!$C$6:$C$13</c:f>
              <c:numCache>
                <c:formatCode>General</c:formatCode>
                <c:ptCount val="8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</c:numCache>
            </c:numRef>
          </c:xVal>
          <c:yVal>
            <c:numRef>
              <c:f>Sheet1!$Q$6:$Q$13</c:f>
              <c:numCache>
                <c:formatCode>General</c:formatCode>
                <c:ptCount val="8"/>
                <c:pt idx="0">
                  <c:v>0</c:v>
                </c:pt>
                <c:pt idx="1">
                  <c:v>0.65</c:v>
                </c:pt>
                <c:pt idx="2">
                  <c:v>1.43</c:v>
                </c:pt>
                <c:pt idx="3">
                  <c:v>1.66</c:v>
                </c:pt>
                <c:pt idx="4">
                  <c:v>2.21</c:v>
                </c:pt>
                <c:pt idx="5">
                  <c:v>2.62</c:v>
                </c:pt>
                <c:pt idx="6">
                  <c:v>2.86</c:v>
                </c:pt>
                <c:pt idx="7">
                  <c:v>3.35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D0-42F0-B56E-D72DD7E4B999}"/>
            </c:ext>
          </c:extLst>
        </c:ser>
        <c:ser>
          <c:idx val="3"/>
          <c:order val="4"/>
          <c:tx>
            <c:v>Up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7619695552871979E-2"/>
                  <c:y val="-4.87290893737657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Sheet1!$C$6:$C$13</c:f>
              <c:numCache>
                <c:formatCode>General</c:formatCode>
                <c:ptCount val="8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</c:numCache>
            </c:numRef>
          </c:xVal>
          <c:yVal>
            <c:numRef>
              <c:f>Sheet1!$T$6:$T$13</c:f>
              <c:numCache>
                <c:formatCode>General</c:formatCode>
                <c:ptCount val="8"/>
                <c:pt idx="0">
                  <c:v>0</c:v>
                </c:pt>
                <c:pt idx="1">
                  <c:v>0.75</c:v>
                </c:pt>
                <c:pt idx="2">
                  <c:v>1.22</c:v>
                </c:pt>
                <c:pt idx="3">
                  <c:v>1.53</c:v>
                </c:pt>
                <c:pt idx="4">
                  <c:v>2.0099999999999998</c:v>
                </c:pt>
                <c:pt idx="5">
                  <c:v>2.42</c:v>
                </c:pt>
                <c:pt idx="6">
                  <c:v>2.86</c:v>
                </c:pt>
                <c:pt idx="7">
                  <c:v>3.33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D0-42F0-B56E-D72DD7E4B999}"/>
            </c:ext>
          </c:extLst>
        </c:ser>
        <c:ser>
          <c:idx val="4"/>
          <c:order val="5"/>
          <c:tx>
            <c:v>Down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Sheet1!$C$6:$C$13</c:f>
              <c:numCache>
                <c:formatCode>General</c:formatCode>
                <c:ptCount val="8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</c:numCache>
            </c:numRef>
          </c:xVal>
          <c:yVal>
            <c:numRef>
              <c:f>Sheet1!$V$6:$V$13</c:f>
              <c:numCache>
                <c:formatCode>General</c:formatCode>
                <c:ptCount val="8"/>
                <c:pt idx="0">
                  <c:v>0</c:v>
                </c:pt>
                <c:pt idx="1">
                  <c:v>0.65</c:v>
                </c:pt>
                <c:pt idx="2">
                  <c:v>1.23</c:v>
                </c:pt>
                <c:pt idx="3">
                  <c:v>1.34</c:v>
                </c:pt>
                <c:pt idx="4">
                  <c:v>2.04</c:v>
                </c:pt>
                <c:pt idx="5">
                  <c:v>2.33</c:v>
                </c:pt>
                <c:pt idx="6">
                  <c:v>3.23</c:v>
                </c:pt>
                <c:pt idx="7">
                  <c:v>3.38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D0-42F0-B56E-D72DD7E4B999}"/>
            </c:ext>
          </c:extLst>
        </c:ser>
        <c:ser>
          <c:idx val="5"/>
          <c:order val="6"/>
          <c:tx>
            <c:v>Up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Sheet1!$C$6:$C$13</c:f>
              <c:numCache>
                <c:formatCode>General</c:formatCode>
                <c:ptCount val="8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</c:numCache>
            </c:numRef>
          </c:xVal>
          <c:yVal>
            <c:numRef>
              <c:f>Sheet1!$Y$6:$Y$13</c:f>
              <c:numCache>
                <c:formatCode>General</c:formatCode>
                <c:ptCount val="8"/>
                <c:pt idx="0">
                  <c:v>0</c:v>
                </c:pt>
                <c:pt idx="1">
                  <c:v>0.6</c:v>
                </c:pt>
                <c:pt idx="2">
                  <c:v>1.06</c:v>
                </c:pt>
                <c:pt idx="3">
                  <c:v>1.45</c:v>
                </c:pt>
                <c:pt idx="4">
                  <c:v>1.94</c:v>
                </c:pt>
                <c:pt idx="5">
                  <c:v>2.42</c:v>
                </c:pt>
                <c:pt idx="6">
                  <c:v>2.91</c:v>
                </c:pt>
                <c:pt idx="7">
                  <c:v>3.34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D0-42F0-B56E-D72DD7E4B999}"/>
            </c:ext>
          </c:extLst>
        </c:ser>
        <c:ser>
          <c:idx val="6"/>
          <c:order val="7"/>
          <c:tx>
            <c:v>Down 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Sheet1!$C$6:$C$13</c:f>
              <c:numCache>
                <c:formatCode>General</c:formatCode>
                <c:ptCount val="8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</c:numCache>
            </c:numRef>
          </c:xVal>
          <c:yVal>
            <c:numRef>
              <c:f>Sheet1!$AA$6:$AA$13</c:f>
              <c:numCache>
                <c:formatCode>General</c:formatCode>
                <c:ptCount val="8"/>
                <c:pt idx="0">
                  <c:v>0</c:v>
                </c:pt>
                <c:pt idx="1">
                  <c:v>0.62</c:v>
                </c:pt>
                <c:pt idx="2">
                  <c:v>1.05</c:v>
                </c:pt>
                <c:pt idx="3">
                  <c:v>1.45</c:v>
                </c:pt>
                <c:pt idx="4">
                  <c:v>1.94</c:v>
                </c:pt>
                <c:pt idx="5">
                  <c:v>2.5099999999999998</c:v>
                </c:pt>
                <c:pt idx="6">
                  <c:v>2.94</c:v>
                </c:pt>
                <c:pt idx="7">
                  <c:v>3.45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0D0-42F0-B56E-D72DD7E4B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575344"/>
        <c:axId val="1916051903"/>
      </c:scatterChart>
      <c:valAx>
        <c:axId val="28457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051903"/>
        <c:crosses val="autoZero"/>
        <c:crossBetween val="midCat"/>
      </c:valAx>
      <c:valAx>
        <c:axId val="191605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Voltage (V)</a:t>
                </a:r>
              </a:p>
            </c:rich>
          </c:tx>
          <c:layout>
            <c:manualLayout>
              <c:xMode val="edge"/>
              <c:yMode val="edge"/>
              <c:x val="5.2731926708918745E-3"/>
              <c:y val="0.347373387169682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75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EMF</a:t>
            </a:r>
            <a:r>
              <a:rPr lang="en-GB" baseline="0"/>
              <a:t> vs Speed - repeat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4670410872762846E-2"/>
                  <c:y val="-5.2109007465973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Sheet1!$H$27:$H$35</c:f>
              <c:numCache>
                <c:formatCode>General</c:formatCode>
                <c:ptCount val="9"/>
                <c:pt idx="0">
                  <c:v>4.5433500000000002</c:v>
                </c:pt>
                <c:pt idx="1">
                  <c:v>3.5819000000000001</c:v>
                </c:pt>
                <c:pt idx="2">
                  <c:v>3.4322499999999998</c:v>
                </c:pt>
                <c:pt idx="3">
                  <c:v>3.1513999999999998</c:v>
                </c:pt>
                <c:pt idx="4">
                  <c:v>2.97715</c:v>
                </c:pt>
                <c:pt idx="5">
                  <c:v>2.58765</c:v>
                </c:pt>
                <c:pt idx="6">
                  <c:v>2.1427999999999998</c:v>
                </c:pt>
                <c:pt idx="7">
                  <c:v>3.0488999999999997</c:v>
                </c:pt>
                <c:pt idx="8">
                  <c:v>2.47695</c:v>
                </c:pt>
              </c:numCache>
            </c:numRef>
          </c:xVal>
          <c:yVal>
            <c:numRef>
              <c:f>Sheet1!$H$40:$H$48</c:f>
              <c:numCache>
                <c:formatCode>General</c:formatCode>
                <c:ptCount val="9"/>
                <c:pt idx="0">
                  <c:v>482.19933333333336</c:v>
                </c:pt>
                <c:pt idx="1">
                  <c:v>346.97</c:v>
                </c:pt>
                <c:pt idx="2">
                  <c:v>329.7</c:v>
                </c:pt>
                <c:pt idx="3">
                  <c:v>279.87866666666667</c:v>
                </c:pt>
                <c:pt idx="4">
                  <c:v>255.596</c:v>
                </c:pt>
                <c:pt idx="5">
                  <c:v>195.72666666666666</c:v>
                </c:pt>
                <c:pt idx="6">
                  <c:v>128.94933333333333</c:v>
                </c:pt>
                <c:pt idx="7">
                  <c:v>174.16533333333334</c:v>
                </c:pt>
                <c:pt idx="8">
                  <c:v>174.89800000000002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C-44F1-99B5-1A88B118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826368"/>
        <c:axId val="1240477616"/>
      </c:scatterChart>
      <c:valAx>
        <c:axId val="162982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emf</a:t>
                </a:r>
                <a:r>
                  <a:rPr lang="en-GB" baseline="0"/>
                  <a:t> (Volts)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477616"/>
        <c:crosses val="autoZero"/>
        <c:crossBetween val="midCat"/>
      </c:valAx>
      <c:valAx>
        <c:axId val="124047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Motor</a:t>
                </a:r>
                <a:r>
                  <a:rPr lang="en-GB" baseline="0"/>
                  <a:t> Speed (rads)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82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u="sng"/>
              <a:t>Graph of Torque</a:t>
            </a:r>
            <a:r>
              <a:rPr lang="en-GB" u="sng" baseline="0"/>
              <a:t> against </a:t>
            </a:r>
            <a:r>
              <a:rPr lang="en-GB" u="sng"/>
              <a:t>Motor</a:t>
            </a:r>
            <a:r>
              <a:rPr lang="en-GB" u="sng" baseline="0"/>
              <a:t> speed - repeat 1</a:t>
            </a:r>
            <a:endParaRPr lang="en-GB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3165770102873818E-2"/>
                  <c:y val="3.674662586743893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Sheet1!$H$40:$H$48</c:f>
              <c:numCache>
                <c:formatCode>General</c:formatCode>
                <c:ptCount val="9"/>
                <c:pt idx="0">
                  <c:v>482.19933333333336</c:v>
                </c:pt>
                <c:pt idx="1">
                  <c:v>346.97</c:v>
                </c:pt>
                <c:pt idx="2">
                  <c:v>329.7</c:v>
                </c:pt>
                <c:pt idx="3">
                  <c:v>279.87866666666667</c:v>
                </c:pt>
                <c:pt idx="4">
                  <c:v>255.596</c:v>
                </c:pt>
                <c:pt idx="5">
                  <c:v>195.72666666666666</c:v>
                </c:pt>
                <c:pt idx="6">
                  <c:v>128.94933333333333</c:v>
                </c:pt>
                <c:pt idx="7">
                  <c:v>174.16533333333334</c:v>
                </c:pt>
                <c:pt idx="8">
                  <c:v>174.89800000000002</c:v>
                </c:pt>
              </c:numCache>
            </c:numRef>
          </c:xVal>
          <c:yVal>
            <c:numRef>
              <c:f>Sheet1!$G$27:$G$35</c:f>
              <c:numCache>
                <c:formatCode>General</c:formatCode>
                <c:ptCount val="9"/>
                <c:pt idx="0">
                  <c:v>0</c:v>
                </c:pt>
                <c:pt idx="1">
                  <c:v>4.0400000000000002E-3</c:v>
                </c:pt>
                <c:pt idx="2">
                  <c:v>4.5197500000000003E-3</c:v>
                </c:pt>
                <c:pt idx="3">
                  <c:v>5.3024999999999999E-3</c:v>
                </c:pt>
                <c:pt idx="4">
                  <c:v>6.0599999999999994E-3</c:v>
                </c:pt>
                <c:pt idx="5">
                  <c:v>7.0700000000000008E-3</c:v>
                </c:pt>
                <c:pt idx="6">
                  <c:v>8.5849999999999989E-3</c:v>
                </c:pt>
                <c:pt idx="7">
                  <c:v>6.0599999999999994E-3</c:v>
                </c:pt>
                <c:pt idx="8">
                  <c:v>7.069999999999999E-3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9-4BE1-90D5-39DF27540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974223"/>
        <c:axId val="1157964479"/>
      </c:scatterChart>
      <c:valAx>
        <c:axId val="1149974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Motor</a:t>
                </a:r>
                <a:r>
                  <a:rPr lang="en-GB" baseline="0"/>
                  <a:t> Speed (rads-1)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964479"/>
        <c:crosses val="autoZero"/>
        <c:crossBetween val="midCat"/>
      </c:valAx>
      <c:valAx>
        <c:axId val="115796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</a:t>
                </a:r>
                <a:r>
                  <a:rPr lang="en-GB" baseline="0"/>
                  <a:t> (Nm)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974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EMF</a:t>
            </a:r>
            <a:r>
              <a:rPr lang="en-GB" baseline="0"/>
              <a:t> vs speed - repeat 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2105424321959753E-2"/>
                  <c:y val="-2.81113298337707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Sheet1!$Q$44:$Q$52</c:f>
              <c:numCache>
                <c:formatCode>General</c:formatCode>
                <c:ptCount val="9"/>
                <c:pt idx="0">
                  <c:v>484.71133333333336</c:v>
                </c:pt>
                <c:pt idx="1">
                  <c:v>395.11666666666667</c:v>
                </c:pt>
                <c:pt idx="2">
                  <c:v>329.28133333333335</c:v>
                </c:pt>
                <c:pt idx="3">
                  <c:v>268.88866666666667</c:v>
                </c:pt>
                <c:pt idx="4">
                  <c:v>137.63666666666668</c:v>
                </c:pt>
                <c:pt idx="5">
                  <c:v>205.56533333333334</c:v>
                </c:pt>
                <c:pt idx="6">
                  <c:v>162.23333333333332</c:v>
                </c:pt>
                <c:pt idx="7">
                  <c:v>77.087000000000003</c:v>
                </c:pt>
                <c:pt idx="8">
                  <c:v>455.09066666666672</c:v>
                </c:pt>
              </c:numCache>
            </c:numRef>
          </c:xVal>
          <c:yVal>
            <c:numRef>
              <c:f>Sheet1!$P$27:$P$35</c:f>
              <c:numCache>
                <c:formatCode>General</c:formatCode>
                <c:ptCount val="9"/>
                <c:pt idx="0">
                  <c:v>4.57</c:v>
                </c:pt>
                <c:pt idx="1">
                  <c:v>3.9344999999999999</c:v>
                </c:pt>
                <c:pt idx="2">
                  <c:v>3.57985</c:v>
                </c:pt>
                <c:pt idx="3">
                  <c:v>3.1124499999999999</c:v>
                </c:pt>
                <c:pt idx="4">
                  <c:v>2.2412000000000001</c:v>
                </c:pt>
                <c:pt idx="5">
                  <c:v>2.7393500000000004</c:v>
                </c:pt>
                <c:pt idx="6">
                  <c:v>2.4831000000000003</c:v>
                </c:pt>
                <c:pt idx="7">
                  <c:v>2.0669500000000003</c:v>
                </c:pt>
                <c:pt idx="8">
                  <c:v>4.3793499999999996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03-4E30-AD1C-304F6E164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606224"/>
        <c:axId val="1683040448"/>
      </c:scatterChart>
      <c:valAx>
        <c:axId val="82460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Motor Speed (rads)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040448"/>
        <c:crosses val="autoZero"/>
        <c:crossBetween val="midCat"/>
      </c:valAx>
      <c:valAx>
        <c:axId val="168304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Back</a:t>
                </a:r>
                <a:r>
                  <a:rPr lang="en-GB" baseline="0"/>
                  <a:t> emf (Volts)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9444444444444445E-2"/>
              <c:y val="0.380362715077282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0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EMF</a:t>
            </a:r>
            <a:r>
              <a:rPr lang="en-GB" baseline="0"/>
              <a:t> vs speed - repeat 3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2105424321959753E-2"/>
                  <c:y val="-2.81113298337707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Sheet1!$X$27:$X$39</c:f>
              <c:numCache>
                <c:formatCode>General</c:formatCode>
                <c:ptCount val="13"/>
                <c:pt idx="0">
                  <c:v>4.5843499999999997</c:v>
                </c:pt>
                <c:pt idx="1">
                  <c:v>4.4654499999999997</c:v>
                </c:pt>
                <c:pt idx="2">
                  <c:v>4.2911999999999999</c:v>
                </c:pt>
                <c:pt idx="3">
                  <c:v>4.1928000000000001</c:v>
                </c:pt>
                <c:pt idx="4">
                  <c:v>3.9098999999999999</c:v>
                </c:pt>
                <c:pt idx="5">
                  <c:v>3.6700499999999998</c:v>
                </c:pt>
                <c:pt idx="6">
                  <c:v>3.4506999999999999</c:v>
                </c:pt>
                <c:pt idx="7">
                  <c:v>3.0488999999999997</c:v>
                </c:pt>
                <c:pt idx="8">
                  <c:v>2.95255</c:v>
                </c:pt>
                <c:pt idx="9">
                  <c:v>2.7024500000000002</c:v>
                </c:pt>
                <c:pt idx="10">
                  <c:v>2.4257000000000004</c:v>
                </c:pt>
                <c:pt idx="11">
                  <c:v>2.2760499999999997</c:v>
                </c:pt>
                <c:pt idx="12">
                  <c:v>2.1079500000000002</c:v>
                </c:pt>
              </c:numCache>
            </c:numRef>
          </c:xVal>
          <c:yVal>
            <c:numRef>
              <c:f>Sheet1!$Z$27:$Z$39</c:f>
              <c:numCache>
                <c:formatCode>General</c:formatCode>
                <c:ptCount val="13"/>
                <c:pt idx="0">
                  <c:v>483.66466666666668</c:v>
                </c:pt>
                <c:pt idx="1">
                  <c:v>470.79066666666671</c:v>
                </c:pt>
                <c:pt idx="2">
                  <c:v>490.78200000000004</c:v>
                </c:pt>
                <c:pt idx="3">
                  <c:v>428.71466666666669</c:v>
                </c:pt>
                <c:pt idx="4">
                  <c:v>381.19600000000003</c:v>
                </c:pt>
                <c:pt idx="5">
                  <c:v>345.19066666666669</c:v>
                </c:pt>
                <c:pt idx="6">
                  <c:v>309.81333333333333</c:v>
                </c:pt>
                <c:pt idx="7">
                  <c:v>261.87600000000003</c:v>
                </c:pt>
                <c:pt idx="8">
                  <c:v>252.77</c:v>
                </c:pt>
                <c:pt idx="9">
                  <c:v>207.86799999999999</c:v>
                </c:pt>
                <c:pt idx="10">
                  <c:v>167.98999999999998</c:v>
                </c:pt>
                <c:pt idx="11">
                  <c:v>148.83599999999998</c:v>
                </c:pt>
                <c:pt idx="12">
                  <c:v>116.59866666666667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70-4BFE-9DBB-21895907D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606224"/>
        <c:axId val="1683040448"/>
      </c:scatterChart>
      <c:valAx>
        <c:axId val="82460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Back</a:t>
                </a:r>
                <a:r>
                  <a:rPr lang="en-GB" baseline="0"/>
                  <a:t> emf (Volts)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040448"/>
        <c:crosses val="autoZero"/>
        <c:crossBetween val="midCat"/>
      </c:valAx>
      <c:valAx>
        <c:axId val="168304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Motor</a:t>
                </a:r>
                <a:r>
                  <a:rPr lang="en-GB" baseline="0"/>
                  <a:t> Speed (rads)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9444444444444445E-2"/>
              <c:y val="0.380362715077282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0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Test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Sheet2!$C$5:$C$11</c:f>
              <c:numCache>
                <c:formatCode>General</c:formatCode>
                <c:ptCount val="7"/>
                <c:pt idx="0">
                  <c:v>1.4</c:v>
                </c:pt>
                <c:pt idx="1">
                  <c:v>1.2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0.4</c:v>
                </c:pt>
                <c:pt idx="6">
                  <c:v>0.2</c:v>
                </c:pt>
              </c:numCache>
            </c:numRef>
          </c:xVal>
          <c:yVal>
            <c:numRef>
              <c:f>Sheet2!$B$5:$B$11</c:f>
              <c:numCache>
                <c:formatCode>General</c:formatCode>
                <c:ptCount val="7"/>
                <c:pt idx="0">
                  <c:v>3.21</c:v>
                </c:pt>
                <c:pt idx="1">
                  <c:v>2.367</c:v>
                </c:pt>
                <c:pt idx="2">
                  <c:v>2.3079999999999998</c:v>
                </c:pt>
                <c:pt idx="3">
                  <c:v>1.601</c:v>
                </c:pt>
                <c:pt idx="4">
                  <c:v>1.4850000000000001</c:v>
                </c:pt>
                <c:pt idx="5">
                  <c:v>1.0209999999999999</c:v>
                </c:pt>
                <c:pt idx="6">
                  <c:v>0.52600000000000002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17-4B97-9976-9637257614D6}"/>
            </c:ext>
          </c:extLst>
        </c:ser>
        <c:ser>
          <c:idx val="1"/>
          <c:order val="1"/>
          <c:tx>
            <c:v>Test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Sheet2!$C$17:$C$23</c:f>
              <c:numCache>
                <c:formatCode>General</c:formatCode>
                <c:ptCount val="7"/>
                <c:pt idx="0">
                  <c:v>1.4</c:v>
                </c:pt>
                <c:pt idx="1">
                  <c:v>1.2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0.4</c:v>
                </c:pt>
                <c:pt idx="6">
                  <c:v>0.2</c:v>
                </c:pt>
              </c:numCache>
            </c:numRef>
          </c:xVal>
          <c:yVal>
            <c:numRef>
              <c:f>Sheet2!$B$17:$B$23</c:f>
              <c:numCache>
                <c:formatCode>General</c:formatCode>
                <c:ptCount val="7"/>
                <c:pt idx="0">
                  <c:v>3.0609999999999999</c:v>
                </c:pt>
                <c:pt idx="1">
                  <c:v>2.6680000000000001</c:v>
                </c:pt>
                <c:pt idx="2">
                  <c:v>2.2309999999999999</c:v>
                </c:pt>
                <c:pt idx="3">
                  <c:v>1.873</c:v>
                </c:pt>
                <c:pt idx="4">
                  <c:v>1.411</c:v>
                </c:pt>
                <c:pt idx="5">
                  <c:v>0.95199999999999996</c:v>
                </c:pt>
                <c:pt idx="6">
                  <c:v>0.49199999999999999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17-4B97-9976-9637257614D6}"/>
            </c:ext>
          </c:extLst>
        </c:ser>
        <c:ser>
          <c:idx val="2"/>
          <c:order val="2"/>
          <c:tx>
            <c:v>Test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Sheet2!$C$29:$C$35</c:f>
              <c:numCache>
                <c:formatCode>General</c:formatCode>
                <c:ptCount val="7"/>
                <c:pt idx="0">
                  <c:v>1.4</c:v>
                </c:pt>
                <c:pt idx="1">
                  <c:v>1.2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0.4</c:v>
                </c:pt>
                <c:pt idx="6">
                  <c:v>0.2</c:v>
                </c:pt>
              </c:numCache>
            </c:numRef>
          </c:xVal>
          <c:yVal>
            <c:numRef>
              <c:f>Sheet2!$B$29:$B$35</c:f>
              <c:numCache>
                <c:formatCode>General</c:formatCode>
                <c:ptCount val="7"/>
                <c:pt idx="0">
                  <c:v>3.5329999999999999</c:v>
                </c:pt>
                <c:pt idx="1">
                  <c:v>2.9359999999999999</c:v>
                </c:pt>
                <c:pt idx="2">
                  <c:v>2.6440000000000001</c:v>
                </c:pt>
                <c:pt idx="3">
                  <c:v>1.6879999999999999</c:v>
                </c:pt>
                <c:pt idx="4">
                  <c:v>1.282</c:v>
                </c:pt>
                <c:pt idx="5">
                  <c:v>1.075</c:v>
                </c:pt>
                <c:pt idx="6">
                  <c:v>0.59099999999999997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17-4B97-9976-963725761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123327"/>
        <c:axId val="1149464047"/>
      </c:scatterChart>
      <c:valAx>
        <c:axId val="51012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464047"/>
        <c:crosses val="autoZero"/>
        <c:crossBetween val="midCat"/>
      </c:valAx>
      <c:valAx>
        <c:axId val="114946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2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Test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Sheet2!$C$5:$C$11</c:f>
              <c:numCache>
                <c:formatCode>General</c:formatCode>
                <c:ptCount val="7"/>
                <c:pt idx="0">
                  <c:v>1.4</c:v>
                </c:pt>
                <c:pt idx="1">
                  <c:v>1.2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0.4</c:v>
                </c:pt>
                <c:pt idx="6">
                  <c:v>0.2</c:v>
                </c:pt>
              </c:numCache>
            </c:numRef>
          </c:xVal>
          <c:yVal>
            <c:numRef>
              <c:f>Sheet2!$D$5:$D$11</c:f>
              <c:numCache>
                <c:formatCode>General</c:formatCode>
                <c:ptCount val="7"/>
                <c:pt idx="0">
                  <c:v>6.5649999999999988E-3</c:v>
                </c:pt>
                <c:pt idx="1">
                  <c:v>5.5550000000000026E-3</c:v>
                </c:pt>
                <c:pt idx="2">
                  <c:v>5.8075000000000019E-3</c:v>
                </c:pt>
                <c:pt idx="3">
                  <c:v>5.0499999999999989E-3</c:v>
                </c:pt>
                <c:pt idx="4">
                  <c:v>4.5449999999999996E-3</c:v>
                </c:pt>
                <c:pt idx="5">
                  <c:v>2.7774999999999996E-3</c:v>
                </c:pt>
                <c:pt idx="6">
                  <c:v>1.01E-3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07-4EF6-A1C2-20DC7235B3AD}"/>
            </c:ext>
          </c:extLst>
        </c:ser>
        <c:ser>
          <c:idx val="1"/>
          <c:order val="1"/>
          <c:tx>
            <c:v>Test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Sheet2!$C$17:$C$23</c:f>
              <c:numCache>
                <c:formatCode>General</c:formatCode>
                <c:ptCount val="7"/>
                <c:pt idx="0">
                  <c:v>1.4</c:v>
                </c:pt>
                <c:pt idx="1">
                  <c:v>1.2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0.4</c:v>
                </c:pt>
                <c:pt idx="6">
                  <c:v>0.2</c:v>
                </c:pt>
              </c:numCache>
            </c:numRef>
          </c:xVal>
          <c:yVal>
            <c:numRef>
              <c:f>Sheet2!$D$17:$D$23</c:f>
              <c:numCache>
                <c:formatCode>General</c:formatCode>
                <c:ptCount val="7"/>
                <c:pt idx="0">
                  <c:v>1.0100000000000001E-2</c:v>
                </c:pt>
                <c:pt idx="1">
                  <c:v>8.5849999999999989E-3</c:v>
                </c:pt>
                <c:pt idx="2">
                  <c:v>6.5649999999999997E-3</c:v>
                </c:pt>
                <c:pt idx="3">
                  <c:v>5.0499999999999998E-3</c:v>
                </c:pt>
                <c:pt idx="4">
                  <c:v>1.7675000000000004E-3</c:v>
                </c:pt>
                <c:pt idx="5">
                  <c:v>1.7675000000000004E-3</c:v>
                </c:pt>
                <c:pt idx="6">
                  <c:v>1.5149999999999999E-3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07-4EF6-A1C2-20DC7235B3AD}"/>
            </c:ext>
          </c:extLst>
        </c:ser>
        <c:ser>
          <c:idx val="2"/>
          <c:order val="2"/>
          <c:tx>
            <c:v>Test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Sheet2!$C$29:$C$35</c:f>
              <c:numCache>
                <c:formatCode>General</c:formatCode>
                <c:ptCount val="7"/>
                <c:pt idx="0">
                  <c:v>1.4</c:v>
                </c:pt>
                <c:pt idx="1">
                  <c:v>1.2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0.4</c:v>
                </c:pt>
                <c:pt idx="6">
                  <c:v>0.2</c:v>
                </c:pt>
              </c:numCache>
            </c:numRef>
          </c:xVal>
          <c:yVal>
            <c:numRef>
              <c:f>Sheet2!$D$29:$D$35</c:f>
              <c:numCache>
                <c:formatCode>General</c:formatCode>
                <c:ptCount val="7"/>
                <c:pt idx="0">
                  <c:v>9.5949999999999994E-3</c:v>
                </c:pt>
                <c:pt idx="1">
                  <c:v>8.5850000000000006E-3</c:v>
                </c:pt>
                <c:pt idx="2">
                  <c:v>6.8174999999999998E-3</c:v>
                </c:pt>
                <c:pt idx="3">
                  <c:v>5.0500000000000007E-3</c:v>
                </c:pt>
                <c:pt idx="4">
                  <c:v>4.0399999999999993E-3</c:v>
                </c:pt>
                <c:pt idx="5">
                  <c:v>2.5250000000000003E-3</c:v>
                </c:pt>
                <c:pt idx="6">
                  <c:v>1.5149999999999999E-3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07-4EF6-A1C2-20DC7235B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175263"/>
        <c:axId val="1188709823"/>
      </c:scatterChart>
      <c:valAx>
        <c:axId val="66417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709823"/>
        <c:crosses val="autoZero"/>
        <c:crossBetween val="midCat"/>
      </c:valAx>
      <c:valAx>
        <c:axId val="118870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175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altLang="ja-JP"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Torque against the mass of the buggy on the  ramp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altLang="ja-JP"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Sheet2!$B$61</c:f>
              <c:strCache>
                <c:ptCount val="1"/>
                <c:pt idx="0">
                  <c:v>Tension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Sheet2!$A$62:$A$69</c:f>
              <c:numCache>
                <c:formatCode>General</c:formatCode>
                <c:ptCount val="8"/>
                <c:pt idx="0">
                  <c:v>1.2</c:v>
                </c:pt>
                <c:pt idx="1">
                  <c:v>1.25</c:v>
                </c:pt>
                <c:pt idx="2">
                  <c:v>1.3</c:v>
                </c:pt>
                <c:pt idx="3">
                  <c:v>1.35</c:v>
                </c:pt>
                <c:pt idx="4">
                  <c:v>1.4</c:v>
                </c:pt>
                <c:pt idx="5">
                  <c:v>1.45</c:v>
                </c:pt>
                <c:pt idx="6">
                  <c:v>1.5</c:v>
                </c:pt>
                <c:pt idx="7">
                  <c:v>1.55</c:v>
                </c:pt>
              </c:numCache>
            </c:numRef>
          </c:xVal>
          <c:yVal>
            <c:numRef>
              <c:f>Sheet2!$B$62:$B$69</c:f>
              <c:numCache>
                <c:formatCode>General</c:formatCode>
                <c:ptCount val="8"/>
                <c:pt idx="0">
                  <c:v>0.15892054</c:v>
                </c:pt>
                <c:pt idx="1">
                  <c:v>0.16554222900000001</c:v>
                </c:pt>
                <c:pt idx="2">
                  <c:v>0.172163919</c:v>
                </c:pt>
                <c:pt idx="3">
                  <c:v>0.17878560800000001</c:v>
                </c:pt>
                <c:pt idx="4">
                  <c:v>0.185407297</c:v>
                </c:pt>
                <c:pt idx="5">
                  <c:v>0.19202898600000001</c:v>
                </c:pt>
                <c:pt idx="6">
                  <c:v>0.198650675</c:v>
                </c:pt>
                <c:pt idx="7">
                  <c:v>0.20527236500000001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DB-42DB-B580-F81D7620A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905320"/>
        <c:axId val="1235896392"/>
      </c:scatterChart>
      <c:valAx>
        <c:axId val="1235905320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alt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The mass of buggy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alt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896392"/>
        <c:crosses val="autoZero"/>
        <c:crossBetween val="midCat"/>
      </c:valAx>
      <c:valAx>
        <c:axId val="1235896392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alt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ja-JP"/>
                  <a:t>Torque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alt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35905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u="sng"/>
              <a:t>Graph</a:t>
            </a:r>
            <a:r>
              <a:rPr lang="en-GB" u="sng" baseline="0"/>
              <a:t> of </a:t>
            </a:r>
            <a:r>
              <a:rPr lang="en-GB" u="sng"/>
              <a:t>Torque</a:t>
            </a:r>
            <a:r>
              <a:rPr lang="en-GB" u="sng" baseline="0"/>
              <a:t> against Motor emf - repeat 1</a:t>
            </a:r>
            <a:endParaRPr lang="en-GB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81084621295498E-2"/>
          <c:y val="0.1285026030066706"/>
          <c:w val="0.8712246281714786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8476344873891274E-2"/>
                  <c:y val="1.01691143097152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Sheet1!$G$27:$G$35</c:f>
              <c:numCache>
                <c:formatCode>General</c:formatCode>
                <c:ptCount val="9"/>
                <c:pt idx="0">
                  <c:v>0</c:v>
                </c:pt>
                <c:pt idx="1">
                  <c:v>4.0400000000000002E-3</c:v>
                </c:pt>
                <c:pt idx="2">
                  <c:v>4.5197500000000003E-3</c:v>
                </c:pt>
                <c:pt idx="3">
                  <c:v>5.3024999999999999E-3</c:v>
                </c:pt>
                <c:pt idx="4">
                  <c:v>6.0599999999999994E-3</c:v>
                </c:pt>
                <c:pt idx="5">
                  <c:v>7.0700000000000008E-3</c:v>
                </c:pt>
                <c:pt idx="6">
                  <c:v>8.5849999999999989E-3</c:v>
                </c:pt>
                <c:pt idx="7">
                  <c:v>6.0599999999999994E-3</c:v>
                </c:pt>
                <c:pt idx="8">
                  <c:v>7.069999999999999E-3</c:v>
                </c:pt>
              </c:numCache>
            </c:numRef>
          </c:xVal>
          <c:yVal>
            <c:numRef>
              <c:f>Sheet1!$H$27:$H$35</c:f>
              <c:numCache>
                <c:formatCode>General</c:formatCode>
                <c:ptCount val="9"/>
                <c:pt idx="0">
                  <c:v>4.5433500000000002</c:v>
                </c:pt>
                <c:pt idx="1">
                  <c:v>3.5819000000000001</c:v>
                </c:pt>
                <c:pt idx="2">
                  <c:v>3.4322499999999998</c:v>
                </c:pt>
                <c:pt idx="3">
                  <c:v>3.1513999999999998</c:v>
                </c:pt>
                <c:pt idx="4">
                  <c:v>2.97715</c:v>
                </c:pt>
                <c:pt idx="5">
                  <c:v>2.58765</c:v>
                </c:pt>
                <c:pt idx="6">
                  <c:v>2.1427999999999998</c:v>
                </c:pt>
                <c:pt idx="7">
                  <c:v>3.0488999999999997</c:v>
                </c:pt>
                <c:pt idx="8">
                  <c:v>2.47695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F7-48AA-9187-4C145CA8A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985743"/>
        <c:axId val="1157920335"/>
      </c:scatterChart>
      <c:valAx>
        <c:axId val="114998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</a:t>
                </a:r>
                <a:r>
                  <a:rPr lang="en-GB" baseline="0"/>
                  <a:t> (Nm)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920335"/>
        <c:crosses val="autoZero"/>
        <c:crossBetween val="midCat"/>
      </c:valAx>
      <c:valAx>
        <c:axId val="115792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Motor emf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98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Graph of Torque against Motor</a:t>
            </a:r>
            <a:r>
              <a:rPr lang="en-US" u="sng" baseline="0"/>
              <a:t> c</a:t>
            </a:r>
            <a:r>
              <a:rPr lang="en-US" u="sng"/>
              <a:t>urrent - repeat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Sheet1!$B$35</c:f>
              <c:strCache>
                <c:ptCount val="1"/>
                <c:pt idx="0">
                  <c:v>1.141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2787115963304959E-2"/>
                  <c:y val="-3.543138667442722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Sheet1!$J$27:$J$35</c:f>
              <c:numCache>
                <c:formatCode>General</c:formatCode>
                <c:ptCount val="9"/>
                <c:pt idx="0">
                  <c:v>0.12</c:v>
                </c:pt>
                <c:pt idx="1">
                  <c:v>0.43</c:v>
                </c:pt>
                <c:pt idx="2">
                  <c:v>0.60299999999999998</c:v>
                </c:pt>
                <c:pt idx="3">
                  <c:v>0.83099999999999996</c:v>
                </c:pt>
                <c:pt idx="4">
                  <c:v>1.256</c:v>
                </c:pt>
                <c:pt idx="5">
                  <c:v>1.0129999999999999</c:v>
                </c:pt>
                <c:pt idx="6">
                  <c:v>1.1379999999999999</c:v>
                </c:pt>
                <c:pt idx="7">
                  <c:v>1.341</c:v>
                </c:pt>
                <c:pt idx="8">
                  <c:v>0.21299999999999999</c:v>
                </c:pt>
              </c:numCache>
            </c:numRef>
          </c:xVal>
          <c:yVal>
            <c:numRef>
              <c:f>Sheet1!$O$27:$O$35</c:f>
              <c:numCache>
                <c:formatCode>General</c:formatCode>
                <c:ptCount val="9"/>
                <c:pt idx="0">
                  <c:v>0</c:v>
                </c:pt>
                <c:pt idx="1">
                  <c:v>2.5249999999999999E-3</c:v>
                </c:pt>
                <c:pt idx="2">
                  <c:v>4.0400000000000002E-3</c:v>
                </c:pt>
                <c:pt idx="3">
                  <c:v>5.0499999999999998E-3</c:v>
                </c:pt>
                <c:pt idx="4">
                  <c:v>8.5849999999999989E-3</c:v>
                </c:pt>
                <c:pt idx="5">
                  <c:v>7.069999999999999E-3</c:v>
                </c:pt>
                <c:pt idx="6">
                  <c:v>7.5750000000000001E-3</c:v>
                </c:pt>
                <c:pt idx="7">
                  <c:v>9.0899999999999991E-3</c:v>
                </c:pt>
                <c:pt idx="8">
                  <c:v>1.01E-3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6B-46DD-8570-C7E020631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874015"/>
        <c:axId val="1455774895"/>
      </c:scatterChart>
      <c:valAx>
        <c:axId val="146487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Motor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774895"/>
        <c:crosses val="autoZero"/>
        <c:crossBetween val="midCat"/>
      </c:valAx>
      <c:valAx>
        <c:axId val="145577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</a:t>
                </a:r>
                <a:r>
                  <a:rPr lang="en-GB" baseline="0"/>
                  <a:t> (Nm)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87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u="sng"/>
              <a:t>Graph of Torque</a:t>
            </a:r>
            <a:r>
              <a:rPr lang="en-GB" u="sng" baseline="0"/>
              <a:t> against </a:t>
            </a:r>
            <a:r>
              <a:rPr lang="en-GB" u="sng"/>
              <a:t>Motor</a:t>
            </a:r>
            <a:r>
              <a:rPr lang="en-GB" u="sng" baseline="0"/>
              <a:t> speed - repeat 2</a:t>
            </a:r>
            <a:endParaRPr lang="en-GB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82203614748713"/>
          <c:y val="0.13069095354346855"/>
          <c:w val="0.84840262128355348"/>
          <c:h val="0.7128487999309703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4491363179213038E-2"/>
                  <c:y val="-0.114203755509813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Sheet1!$O$27:$O$35</c:f>
              <c:numCache>
                <c:formatCode>General</c:formatCode>
                <c:ptCount val="9"/>
                <c:pt idx="0">
                  <c:v>0</c:v>
                </c:pt>
                <c:pt idx="1">
                  <c:v>2.5249999999999999E-3</c:v>
                </c:pt>
                <c:pt idx="2">
                  <c:v>4.0400000000000002E-3</c:v>
                </c:pt>
                <c:pt idx="3">
                  <c:v>5.0499999999999998E-3</c:v>
                </c:pt>
                <c:pt idx="4">
                  <c:v>8.5849999999999989E-3</c:v>
                </c:pt>
                <c:pt idx="5">
                  <c:v>7.069999999999999E-3</c:v>
                </c:pt>
                <c:pt idx="6">
                  <c:v>7.5750000000000001E-3</c:v>
                </c:pt>
                <c:pt idx="7">
                  <c:v>9.0899999999999991E-3</c:v>
                </c:pt>
                <c:pt idx="8">
                  <c:v>1.01E-3</c:v>
                </c:pt>
              </c:numCache>
            </c:numRef>
          </c:xVal>
          <c:yVal>
            <c:numRef>
              <c:f>Sheet1!$Q$44:$Q$52</c:f>
              <c:numCache>
                <c:formatCode>General</c:formatCode>
                <c:ptCount val="9"/>
                <c:pt idx="0">
                  <c:v>484.71133333333336</c:v>
                </c:pt>
                <c:pt idx="1">
                  <c:v>395.11666666666667</c:v>
                </c:pt>
                <c:pt idx="2">
                  <c:v>329.28133333333335</c:v>
                </c:pt>
                <c:pt idx="3">
                  <c:v>268.88866666666667</c:v>
                </c:pt>
                <c:pt idx="4">
                  <c:v>137.63666666666668</c:v>
                </c:pt>
                <c:pt idx="5">
                  <c:v>205.56533333333334</c:v>
                </c:pt>
                <c:pt idx="6">
                  <c:v>162.23333333333332</c:v>
                </c:pt>
                <c:pt idx="7">
                  <c:v>77.087000000000003</c:v>
                </c:pt>
                <c:pt idx="8">
                  <c:v>455.09066666666672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44-4A5B-A402-A136F8134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974223"/>
        <c:axId val="1157964479"/>
      </c:scatterChart>
      <c:valAx>
        <c:axId val="1149974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</a:t>
                </a:r>
                <a:r>
                  <a:rPr lang="en-GB" baseline="0"/>
                  <a:t> (Nm)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964479"/>
        <c:crosses val="autoZero"/>
        <c:crossBetween val="midCat"/>
      </c:valAx>
      <c:valAx>
        <c:axId val="115796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Motor Speed (rads-1)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974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u="sng"/>
              <a:t>Graph</a:t>
            </a:r>
            <a:r>
              <a:rPr lang="en-GB" u="sng" baseline="0"/>
              <a:t> of </a:t>
            </a:r>
            <a:r>
              <a:rPr lang="en-GB" u="sng"/>
              <a:t>Torque</a:t>
            </a:r>
            <a:r>
              <a:rPr lang="en-GB" u="sng" baseline="0"/>
              <a:t> against Motor emf - repeat 2</a:t>
            </a:r>
            <a:endParaRPr lang="en-GB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81084621295498E-2"/>
          <c:y val="0.1285026030066706"/>
          <c:w val="0.8712246281714786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3572184443022378E-2"/>
                  <c:y val="2.50568104385417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Sheet1!$O$27:$O$35</c:f>
              <c:numCache>
                <c:formatCode>General</c:formatCode>
                <c:ptCount val="9"/>
                <c:pt idx="0">
                  <c:v>0</c:v>
                </c:pt>
                <c:pt idx="1">
                  <c:v>2.5249999999999999E-3</c:v>
                </c:pt>
                <c:pt idx="2">
                  <c:v>4.0400000000000002E-3</c:v>
                </c:pt>
                <c:pt idx="3">
                  <c:v>5.0499999999999998E-3</c:v>
                </c:pt>
                <c:pt idx="4">
                  <c:v>8.5849999999999989E-3</c:v>
                </c:pt>
                <c:pt idx="5">
                  <c:v>7.069999999999999E-3</c:v>
                </c:pt>
                <c:pt idx="6">
                  <c:v>7.5750000000000001E-3</c:v>
                </c:pt>
                <c:pt idx="7">
                  <c:v>9.0899999999999991E-3</c:v>
                </c:pt>
                <c:pt idx="8">
                  <c:v>1.01E-3</c:v>
                </c:pt>
              </c:numCache>
            </c:numRef>
          </c:xVal>
          <c:yVal>
            <c:numRef>
              <c:f>Sheet1!$P$27:$P$35</c:f>
              <c:numCache>
                <c:formatCode>General</c:formatCode>
                <c:ptCount val="9"/>
                <c:pt idx="0">
                  <c:v>4.57</c:v>
                </c:pt>
                <c:pt idx="1">
                  <c:v>3.9344999999999999</c:v>
                </c:pt>
                <c:pt idx="2">
                  <c:v>3.57985</c:v>
                </c:pt>
                <c:pt idx="3">
                  <c:v>3.1124499999999999</c:v>
                </c:pt>
                <c:pt idx="4">
                  <c:v>2.2412000000000001</c:v>
                </c:pt>
                <c:pt idx="5">
                  <c:v>2.7393500000000004</c:v>
                </c:pt>
                <c:pt idx="6">
                  <c:v>2.4831000000000003</c:v>
                </c:pt>
                <c:pt idx="7">
                  <c:v>2.0669500000000003</c:v>
                </c:pt>
                <c:pt idx="8">
                  <c:v>4.3793499999999996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B9-4C08-A38E-6CD55B9A7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985743"/>
        <c:axId val="1157920335"/>
      </c:scatterChart>
      <c:valAx>
        <c:axId val="114998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</a:t>
                </a:r>
                <a:r>
                  <a:rPr lang="en-GB" baseline="0"/>
                  <a:t> (Nm)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920335"/>
        <c:crosses val="autoZero"/>
        <c:crossBetween val="midCat"/>
      </c:valAx>
      <c:valAx>
        <c:axId val="115792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Motor emf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98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Graph of Torque against Motor</a:t>
            </a:r>
            <a:r>
              <a:rPr lang="en-US" u="sng" baseline="0"/>
              <a:t> c</a:t>
            </a:r>
            <a:r>
              <a:rPr lang="en-US" u="sng"/>
              <a:t>urrent - repeat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Sheet1!$B$35</c:f>
              <c:strCache>
                <c:ptCount val="1"/>
                <c:pt idx="0">
                  <c:v>1.141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0763769016288636E-2"/>
                  <c:y val="-1.285492596806852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Sheet1!$R$27:$R$39</c:f>
              <c:numCache>
                <c:formatCode>General</c:formatCode>
                <c:ptCount val="13"/>
                <c:pt idx="0">
                  <c:v>0.113</c:v>
                </c:pt>
                <c:pt idx="1">
                  <c:v>0.17100000000000001</c:v>
                </c:pt>
                <c:pt idx="2">
                  <c:v>0.25600000000000001</c:v>
                </c:pt>
                <c:pt idx="3">
                  <c:v>0.30399999999999999</c:v>
                </c:pt>
                <c:pt idx="4">
                  <c:v>0.442</c:v>
                </c:pt>
                <c:pt idx="5">
                  <c:v>0.55900000000000005</c:v>
                </c:pt>
                <c:pt idx="6">
                  <c:v>0.66600000000000004</c:v>
                </c:pt>
                <c:pt idx="7">
                  <c:v>0.86199999999999999</c:v>
                </c:pt>
                <c:pt idx="8">
                  <c:v>0.90900000000000003</c:v>
                </c:pt>
                <c:pt idx="9">
                  <c:v>1.0309999999999999</c:v>
                </c:pt>
                <c:pt idx="10">
                  <c:v>1.1659999999999999</c:v>
                </c:pt>
                <c:pt idx="11">
                  <c:v>1.2390000000000001</c:v>
                </c:pt>
                <c:pt idx="12">
                  <c:v>1.321</c:v>
                </c:pt>
              </c:numCache>
            </c:numRef>
          </c:xVal>
          <c:yVal>
            <c:numRef>
              <c:f>Sheet1!$W$27:$W$39</c:f>
              <c:numCache>
                <c:formatCode>General</c:formatCode>
                <c:ptCount val="13"/>
                <c:pt idx="0">
                  <c:v>0</c:v>
                </c:pt>
                <c:pt idx="1">
                  <c:v>5.0500000000000002E-4</c:v>
                </c:pt>
                <c:pt idx="2">
                  <c:v>1.01E-3</c:v>
                </c:pt>
                <c:pt idx="3">
                  <c:v>1.5149999999999999E-3</c:v>
                </c:pt>
                <c:pt idx="4">
                  <c:v>2.5249999999999999E-3</c:v>
                </c:pt>
                <c:pt idx="5">
                  <c:v>3.5349999999999995E-3</c:v>
                </c:pt>
                <c:pt idx="6">
                  <c:v>4.5449999999999996E-3</c:v>
                </c:pt>
                <c:pt idx="7">
                  <c:v>5.8074999999999993E-3</c:v>
                </c:pt>
                <c:pt idx="8">
                  <c:v>6.0599999999999994E-3</c:v>
                </c:pt>
                <c:pt idx="9">
                  <c:v>7.069999999999999E-3</c:v>
                </c:pt>
                <c:pt idx="10">
                  <c:v>8.0799999999999986E-3</c:v>
                </c:pt>
                <c:pt idx="11">
                  <c:v>8.5849999999999989E-3</c:v>
                </c:pt>
                <c:pt idx="12">
                  <c:v>8.5849999999999989E-3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6D-44B8-8DB8-93B30129F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874015"/>
        <c:axId val="1455774895"/>
      </c:scatterChart>
      <c:valAx>
        <c:axId val="146487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Motor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774895"/>
        <c:crosses val="autoZero"/>
        <c:crossBetween val="midCat"/>
      </c:valAx>
      <c:valAx>
        <c:axId val="145577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</a:t>
                </a:r>
                <a:r>
                  <a:rPr lang="en-GB" baseline="0"/>
                  <a:t> (Nm)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87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u="sng"/>
              <a:t>Graph of Torque</a:t>
            </a:r>
            <a:r>
              <a:rPr lang="en-GB" u="sng" baseline="0"/>
              <a:t> against </a:t>
            </a:r>
            <a:r>
              <a:rPr lang="en-GB" u="sng"/>
              <a:t>Motor</a:t>
            </a:r>
            <a:r>
              <a:rPr lang="en-GB" u="sng" baseline="0"/>
              <a:t> speed - repeat 3</a:t>
            </a:r>
            <a:endParaRPr lang="en-GB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7668603821275251E-2"/>
                  <c:y val="-0.197205549745233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Sheet1!$Z$27:$Z$39</c:f>
              <c:numCache>
                <c:formatCode>General</c:formatCode>
                <c:ptCount val="13"/>
                <c:pt idx="0">
                  <c:v>483.66466666666668</c:v>
                </c:pt>
                <c:pt idx="1">
                  <c:v>470.79066666666671</c:v>
                </c:pt>
                <c:pt idx="2">
                  <c:v>490.78200000000004</c:v>
                </c:pt>
                <c:pt idx="3">
                  <c:v>428.71466666666669</c:v>
                </c:pt>
                <c:pt idx="4">
                  <c:v>381.19600000000003</c:v>
                </c:pt>
                <c:pt idx="5">
                  <c:v>345.19066666666669</c:v>
                </c:pt>
                <c:pt idx="6">
                  <c:v>309.81333333333333</c:v>
                </c:pt>
                <c:pt idx="7">
                  <c:v>261.87600000000003</c:v>
                </c:pt>
                <c:pt idx="8">
                  <c:v>252.77</c:v>
                </c:pt>
                <c:pt idx="9">
                  <c:v>207.86799999999999</c:v>
                </c:pt>
                <c:pt idx="10">
                  <c:v>167.98999999999998</c:v>
                </c:pt>
                <c:pt idx="11">
                  <c:v>148.83599999999998</c:v>
                </c:pt>
                <c:pt idx="12">
                  <c:v>116.59866666666667</c:v>
                </c:pt>
              </c:numCache>
            </c:numRef>
          </c:xVal>
          <c:yVal>
            <c:numRef>
              <c:f>Sheet1!$W$27:$W$39</c:f>
              <c:numCache>
                <c:formatCode>General</c:formatCode>
                <c:ptCount val="13"/>
                <c:pt idx="0">
                  <c:v>0</c:v>
                </c:pt>
                <c:pt idx="1">
                  <c:v>5.0500000000000002E-4</c:v>
                </c:pt>
                <c:pt idx="2">
                  <c:v>1.01E-3</c:v>
                </c:pt>
                <c:pt idx="3">
                  <c:v>1.5149999999999999E-3</c:v>
                </c:pt>
                <c:pt idx="4">
                  <c:v>2.5249999999999999E-3</c:v>
                </c:pt>
                <c:pt idx="5">
                  <c:v>3.5349999999999995E-3</c:v>
                </c:pt>
                <c:pt idx="6">
                  <c:v>4.5449999999999996E-3</c:v>
                </c:pt>
                <c:pt idx="7">
                  <c:v>5.8074999999999993E-3</c:v>
                </c:pt>
                <c:pt idx="8">
                  <c:v>6.0599999999999994E-3</c:v>
                </c:pt>
                <c:pt idx="9">
                  <c:v>7.069999999999999E-3</c:v>
                </c:pt>
                <c:pt idx="10">
                  <c:v>8.0799999999999986E-3</c:v>
                </c:pt>
                <c:pt idx="11">
                  <c:v>8.5849999999999989E-3</c:v>
                </c:pt>
                <c:pt idx="12">
                  <c:v>8.5849999999999989E-3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7A-4CB1-A3C3-0C0DEF019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974223"/>
        <c:axId val="1157964479"/>
      </c:scatterChart>
      <c:valAx>
        <c:axId val="1149974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Motor</a:t>
                </a:r>
                <a:r>
                  <a:rPr lang="en-GB" baseline="0"/>
                  <a:t> Speed (rads-1)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964479"/>
        <c:crosses val="autoZero"/>
        <c:crossBetween val="midCat"/>
      </c:valAx>
      <c:valAx>
        <c:axId val="115796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</a:t>
                </a:r>
                <a:r>
                  <a:rPr lang="en-GB" baseline="0"/>
                  <a:t> (Nm)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974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u="sng"/>
              <a:t>Graph</a:t>
            </a:r>
            <a:r>
              <a:rPr lang="en-GB" u="sng" baseline="0"/>
              <a:t> of </a:t>
            </a:r>
            <a:r>
              <a:rPr lang="en-GB" u="sng"/>
              <a:t>Torque</a:t>
            </a:r>
            <a:r>
              <a:rPr lang="en-GB" u="sng" baseline="0"/>
              <a:t> against Motor emf - repeat 3</a:t>
            </a:r>
            <a:endParaRPr lang="en-GB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810831280462488E-2"/>
          <c:y val="0.13194326483229638"/>
          <c:w val="0.8712246281714786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6399448341366628E-2"/>
                  <c:y val="-0.109329117884906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Sheet1!$W$27:$W$39</c:f>
              <c:numCache>
                <c:formatCode>General</c:formatCode>
                <c:ptCount val="13"/>
                <c:pt idx="0">
                  <c:v>0</c:v>
                </c:pt>
                <c:pt idx="1">
                  <c:v>5.0500000000000002E-4</c:v>
                </c:pt>
                <c:pt idx="2">
                  <c:v>1.01E-3</c:v>
                </c:pt>
                <c:pt idx="3">
                  <c:v>1.5149999999999999E-3</c:v>
                </c:pt>
                <c:pt idx="4">
                  <c:v>2.5249999999999999E-3</c:v>
                </c:pt>
                <c:pt idx="5">
                  <c:v>3.5349999999999995E-3</c:v>
                </c:pt>
                <c:pt idx="6">
                  <c:v>4.5449999999999996E-3</c:v>
                </c:pt>
                <c:pt idx="7">
                  <c:v>5.8074999999999993E-3</c:v>
                </c:pt>
                <c:pt idx="8">
                  <c:v>6.0599999999999994E-3</c:v>
                </c:pt>
                <c:pt idx="9">
                  <c:v>7.069999999999999E-3</c:v>
                </c:pt>
                <c:pt idx="10">
                  <c:v>8.0799999999999986E-3</c:v>
                </c:pt>
                <c:pt idx="11">
                  <c:v>8.5849999999999989E-3</c:v>
                </c:pt>
                <c:pt idx="12">
                  <c:v>8.5849999999999989E-3</c:v>
                </c:pt>
              </c:numCache>
            </c:numRef>
          </c:xVal>
          <c:yVal>
            <c:numRef>
              <c:f>Sheet1!$X$27:$X$39</c:f>
              <c:numCache>
                <c:formatCode>General</c:formatCode>
                <c:ptCount val="13"/>
                <c:pt idx="0">
                  <c:v>4.5843499999999997</c:v>
                </c:pt>
                <c:pt idx="1">
                  <c:v>4.4654499999999997</c:v>
                </c:pt>
                <c:pt idx="2">
                  <c:v>4.2911999999999999</c:v>
                </c:pt>
                <c:pt idx="3">
                  <c:v>4.1928000000000001</c:v>
                </c:pt>
                <c:pt idx="4">
                  <c:v>3.9098999999999999</c:v>
                </c:pt>
                <c:pt idx="5">
                  <c:v>3.6700499999999998</c:v>
                </c:pt>
                <c:pt idx="6">
                  <c:v>3.4506999999999999</c:v>
                </c:pt>
                <c:pt idx="7">
                  <c:v>3.0488999999999997</c:v>
                </c:pt>
                <c:pt idx="8">
                  <c:v>2.95255</c:v>
                </c:pt>
                <c:pt idx="9">
                  <c:v>2.7024500000000002</c:v>
                </c:pt>
                <c:pt idx="10">
                  <c:v>2.4257000000000004</c:v>
                </c:pt>
                <c:pt idx="11">
                  <c:v>2.2760499999999997</c:v>
                </c:pt>
                <c:pt idx="12">
                  <c:v>2.1079500000000002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77-4EA4-87E5-740C0980E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985743"/>
        <c:axId val="1157920335"/>
      </c:scatterChart>
      <c:valAx>
        <c:axId val="114998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</a:t>
                </a:r>
                <a:r>
                  <a:rPr lang="en-GB" baseline="0"/>
                  <a:t> (Nm)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920335"/>
        <c:crosses val="autoZero"/>
        <c:crossBetween val="midCat"/>
      </c:valAx>
      <c:valAx>
        <c:axId val="115792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Motor emf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98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1378462</xdr:colOff>
      <xdr:row>36</xdr:row>
      <xdr:rowOff>131950</xdr:rowOff>
    </xdr:from>
    <xdr:to>
      <xdr:col>6</xdr:col>
      <xdr:colOff>31331</xdr:colOff>
      <xdr:row>54</xdr:row>
      <xdr:rowOff>43865</xdr:rowOff>
    </xdr:to>
    <xdr:graphicFrame macro="">
      <xdr:nvGraphicFramePr>
        <xdr:cNvPr id="155" name="Chart 3">
          <a:extLst>
            <a:ext uri="{FF2B5EF4-FFF2-40B4-BE49-F238E27FC236}">
              <a16:creationId xmlns:a16="http://schemas.microsoft.com/office/drawing/2014/main" id="{5545431D-B264-98F0-201A-6FCE555CB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1248077</xdr:colOff>
      <xdr:row>54</xdr:row>
      <xdr:rowOff>143630</xdr:rowOff>
    </xdr:from>
    <xdr:to>
      <xdr:col>6</xdr:col>
      <xdr:colOff>45356</xdr:colOff>
      <xdr:row>74</xdr:row>
      <xdr:rowOff>158751</xdr:rowOff>
    </xdr:to>
    <xdr:graphicFrame macro="">
      <xdr:nvGraphicFramePr>
        <xdr:cNvPr id="15" name="Chart 5">
          <a:extLst>
            <a:ext uri="{FF2B5EF4-FFF2-40B4-BE49-F238E27FC236}">
              <a16:creationId xmlns:a16="http://schemas.microsoft.com/office/drawing/2014/main" id="{241F5A43-F1EA-334A-6842-4D0D599B3A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1190625</xdr:colOff>
      <xdr:row>75</xdr:row>
      <xdr:rowOff>175078</xdr:rowOff>
    </xdr:from>
    <xdr:to>
      <xdr:col>5</xdr:col>
      <xdr:colOff>1156608</xdr:colOff>
      <xdr:row>97</xdr:row>
      <xdr:rowOff>11339</xdr:rowOff>
    </xdr:to>
    <xdr:graphicFrame macro="">
      <xdr:nvGraphicFramePr>
        <xdr:cNvPr id="20" name="Chart 6">
          <a:extLst>
            <a:ext uri="{FF2B5EF4-FFF2-40B4-BE49-F238E27FC236}">
              <a16:creationId xmlns:a16="http://schemas.microsoft.com/office/drawing/2014/main" id="{63369863-3C73-E0FA-ED9D-16766AF50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37</xdr:row>
      <xdr:rowOff>0</xdr:rowOff>
    </xdr:from>
    <xdr:to>
      <xdr:col>15</xdr:col>
      <xdr:colOff>81619</xdr:colOff>
      <xdr:row>54</xdr:row>
      <xdr:rowOff>93344</xdr:rowOff>
    </xdr:to>
    <xdr:graphicFrame macro="">
      <xdr:nvGraphicFramePr>
        <xdr:cNvPr id="21" name="Chart 3">
          <a:extLst>
            <a:ext uri="{FF2B5EF4-FFF2-40B4-BE49-F238E27FC236}">
              <a16:creationId xmlns:a16="http://schemas.microsoft.com/office/drawing/2014/main" id="{2D06766D-6152-47C3-9B3B-B9FCFA488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13229</xdr:colOff>
      <xdr:row>55</xdr:row>
      <xdr:rowOff>39687</xdr:rowOff>
    </xdr:from>
    <xdr:to>
      <xdr:col>15</xdr:col>
      <xdr:colOff>244020</xdr:colOff>
      <xdr:row>75</xdr:row>
      <xdr:rowOff>59569</xdr:rowOff>
    </xdr:to>
    <xdr:graphicFrame macro="">
      <xdr:nvGraphicFramePr>
        <xdr:cNvPr id="22" name="Chart 5">
          <a:extLst>
            <a:ext uri="{FF2B5EF4-FFF2-40B4-BE49-F238E27FC236}">
              <a16:creationId xmlns:a16="http://schemas.microsoft.com/office/drawing/2014/main" id="{241A826C-2172-41EA-A952-F87AF8A40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76</xdr:row>
      <xdr:rowOff>0</xdr:rowOff>
    </xdr:from>
    <xdr:to>
      <xdr:col>15</xdr:col>
      <xdr:colOff>204107</xdr:colOff>
      <xdr:row>97</xdr:row>
      <xdr:rowOff>17689</xdr:rowOff>
    </xdr:to>
    <xdr:graphicFrame macro="">
      <xdr:nvGraphicFramePr>
        <xdr:cNvPr id="24" name="Chart 6">
          <a:extLst>
            <a:ext uri="{FF2B5EF4-FFF2-40B4-BE49-F238E27FC236}">
              <a16:creationId xmlns:a16="http://schemas.microsoft.com/office/drawing/2014/main" id="{578E2CDB-D22B-4C29-97BB-144CA67EF2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362364</xdr:colOff>
      <xdr:row>42</xdr:row>
      <xdr:rowOff>-1</xdr:rowOff>
    </xdr:from>
    <xdr:to>
      <xdr:col>24</xdr:col>
      <xdr:colOff>353982</xdr:colOff>
      <xdr:row>61</xdr:row>
      <xdr:rowOff>22677</xdr:rowOff>
    </xdr:to>
    <xdr:graphicFrame macro="">
      <xdr:nvGraphicFramePr>
        <xdr:cNvPr id="25" name="Chart 3">
          <a:extLst>
            <a:ext uri="{FF2B5EF4-FFF2-40B4-BE49-F238E27FC236}">
              <a16:creationId xmlns:a16="http://schemas.microsoft.com/office/drawing/2014/main" id="{88F34C2D-C671-48F0-B73B-23D6FE9A1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63</xdr:row>
      <xdr:rowOff>-1</xdr:rowOff>
    </xdr:from>
    <xdr:to>
      <xdr:col>24</xdr:col>
      <xdr:colOff>22679</xdr:colOff>
      <xdr:row>84</xdr:row>
      <xdr:rowOff>113392</xdr:rowOff>
    </xdr:to>
    <xdr:graphicFrame macro="">
      <xdr:nvGraphicFramePr>
        <xdr:cNvPr id="26" name="Chart 5">
          <a:extLst>
            <a:ext uri="{FF2B5EF4-FFF2-40B4-BE49-F238E27FC236}">
              <a16:creationId xmlns:a16="http://schemas.microsoft.com/office/drawing/2014/main" id="{5A5BEEB2-57E1-4141-9766-BD98C9DCFC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1088573</xdr:colOff>
      <xdr:row>86</xdr:row>
      <xdr:rowOff>34018</xdr:rowOff>
    </xdr:from>
    <xdr:to>
      <xdr:col>23</xdr:col>
      <xdr:colOff>963838</xdr:colOff>
      <xdr:row>106</xdr:row>
      <xdr:rowOff>136072</xdr:rowOff>
    </xdr:to>
    <xdr:graphicFrame macro="">
      <xdr:nvGraphicFramePr>
        <xdr:cNvPr id="27" name="Chart 6">
          <a:extLst>
            <a:ext uri="{FF2B5EF4-FFF2-40B4-BE49-F238E27FC236}">
              <a16:creationId xmlns:a16="http://schemas.microsoft.com/office/drawing/2014/main" id="{440C30E8-1F4D-49F7-9809-F8A40548ED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200025</xdr:colOff>
      <xdr:row>14</xdr:row>
      <xdr:rowOff>133350</xdr:rowOff>
    </xdr:from>
    <xdr:to>
      <xdr:col>12</xdr:col>
      <xdr:colOff>123825</xdr:colOff>
      <xdr:row>21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F23B98A-66FF-C744-1434-0F7691335BD8}"/>
            </a:ext>
            <a:ext uri="{147F2762-F138-4A5C-976F-8EAC2B608ADB}">
              <a16:predDERef xmlns:a16="http://schemas.microsoft.com/office/drawing/2014/main" pred="{440C30E8-1F4D-49F7-9809-F8A40548E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216590</xdr:colOff>
      <xdr:row>2</xdr:row>
      <xdr:rowOff>154056</xdr:rowOff>
    </xdr:from>
    <xdr:to>
      <xdr:col>8</xdr:col>
      <xdr:colOff>454715</xdr:colOff>
      <xdr:row>17</xdr:row>
      <xdr:rowOff>96906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6DC77BC-9902-9503-2982-75EEC760A936}"/>
            </a:ext>
            <a:ext uri="{147F2762-F138-4A5C-976F-8EAC2B608ADB}">
              <a16:predDERef xmlns:a16="http://schemas.microsoft.com/office/drawing/2014/main" pred="{CF23B98A-66FF-C744-1434-0F7691335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133350</xdr:colOff>
      <xdr:row>14</xdr:row>
      <xdr:rowOff>152400</xdr:rowOff>
    </xdr:from>
    <xdr:to>
      <xdr:col>16</xdr:col>
      <xdr:colOff>847725</xdr:colOff>
      <xdr:row>20</xdr:row>
      <xdr:rowOff>114300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556F51F3-4810-7BBA-4F8C-76C5D8515970}"/>
            </a:ext>
            <a:ext uri="{147F2762-F138-4A5C-976F-8EAC2B608ADB}">
              <a16:predDERef xmlns:a16="http://schemas.microsoft.com/office/drawing/2014/main" pred="{F6DC77BC-9902-9503-2982-75EEC760A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866775</xdr:colOff>
      <xdr:row>14</xdr:row>
      <xdr:rowOff>142875</xdr:rowOff>
    </xdr:from>
    <xdr:to>
      <xdr:col>21</xdr:col>
      <xdr:colOff>752475</xdr:colOff>
      <xdr:row>20</xdr:row>
      <xdr:rowOff>104775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C42EEFB6-8F72-70B0-3486-15B3F80261BE}"/>
            </a:ext>
            <a:ext uri="{147F2762-F138-4A5C-976F-8EAC2B608ADB}">
              <a16:predDERef xmlns:a16="http://schemas.microsoft.com/office/drawing/2014/main" pred="{556F51F3-4810-7BBA-4F8C-76C5D8515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781050</xdr:colOff>
      <xdr:row>14</xdr:row>
      <xdr:rowOff>133350</xdr:rowOff>
    </xdr:from>
    <xdr:to>
      <xdr:col>26</xdr:col>
      <xdr:colOff>361950</xdr:colOff>
      <xdr:row>20</xdr:row>
      <xdr:rowOff>95250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89411618-703A-E91B-ED80-1F338EF94C63}"/>
            </a:ext>
            <a:ext uri="{147F2762-F138-4A5C-976F-8EAC2B608ADB}">
              <a16:predDERef xmlns:a16="http://schemas.microsoft.com/office/drawing/2014/main" pred="{C42EEFB6-8F72-70B0-3486-15B3F8026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26</xdr:col>
      <xdr:colOff>428625</xdr:colOff>
      <xdr:row>14</xdr:row>
      <xdr:rowOff>133350</xdr:rowOff>
    </xdr:from>
    <xdr:to>
      <xdr:col>32</xdr:col>
      <xdr:colOff>523875</xdr:colOff>
      <xdr:row>20</xdr:row>
      <xdr:rowOff>95250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6E3AA295-3396-6038-1E15-5CD8509E2CA2}"/>
            </a:ext>
            <a:ext uri="{147F2762-F138-4A5C-976F-8EAC2B608ADB}">
              <a16:predDERef xmlns:a16="http://schemas.microsoft.com/office/drawing/2014/main" pred="{89411618-703A-E91B-ED80-1F338EF94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28</xdr:col>
      <xdr:colOff>295275</xdr:colOff>
      <xdr:row>1</xdr:row>
      <xdr:rowOff>85725</xdr:rowOff>
    </xdr:from>
    <xdr:to>
      <xdr:col>35</xdr:col>
      <xdr:colOff>600075</xdr:colOff>
      <xdr:row>15</xdr:row>
      <xdr:rowOff>85725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F684A846-25CE-3E7C-4154-6F3A10225D1B}"/>
            </a:ext>
            <a:ext uri="{147F2762-F138-4A5C-976F-8EAC2B608ADB}">
              <a16:predDERef xmlns:a16="http://schemas.microsoft.com/office/drawing/2014/main" pred="{6E3AA295-3396-6038-1E15-5CD8509E2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36</xdr:col>
      <xdr:colOff>161925</xdr:colOff>
      <xdr:row>1</xdr:row>
      <xdr:rowOff>85725</xdr:rowOff>
    </xdr:from>
    <xdr:to>
      <xdr:col>43</xdr:col>
      <xdr:colOff>466725</xdr:colOff>
      <xdr:row>15</xdr:row>
      <xdr:rowOff>85725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0CEEA31-79CE-895C-6736-7A0615232FDE}"/>
            </a:ext>
            <a:ext uri="{147F2762-F138-4A5C-976F-8EAC2B608ADB}">
              <a16:predDERef xmlns:a16="http://schemas.microsoft.com/office/drawing/2014/main" pred="{F684A846-25CE-3E7C-4154-6F3A10225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34</xdr:col>
      <xdr:colOff>45394</xdr:colOff>
      <xdr:row>17</xdr:row>
      <xdr:rowOff>197460</xdr:rowOff>
    </xdr:from>
    <xdr:to>
      <xdr:col>46</xdr:col>
      <xdr:colOff>289888</xdr:colOff>
      <xdr:row>36</xdr:row>
      <xdr:rowOff>72473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33C519-77AA-3A2D-0E1F-BE365495D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283366</xdr:colOff>
      <xdr:row>98</xdr:row>
      <xdr:rowOff>148958</xdr:rowOff>
    </xdr:from>
    <xdr:to>
      <xdr:col>5</xdr:col>
      <xdr:colOff>424652</xdr:colOff>
      <xdr:row>113</xdr:row>
      <xdr:rowOff>94985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F03B53-CBDD-B912-D277-426F357A4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131231</xdr:colOff>
      <xdr:row>99</xdr:row>
      <xdr:rowOff>20372</xdr:rowOff>
    </xdr:from>
    <xdr:to>
      <xdr:col>13</xdr:col>
      <xdr:colOff>46565</xdr:colOff>
      <xdr:row>113</xdr:row>
      <xdr:rowOff>165894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432807-18D8-8B71-98F7-91225A89C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19</xdr:col>
      <xdr:colOff>0</xdr:colOff>
      <xdr:row>110</xdr:row>
      <xdr:rowOff>0</xdr:rowOff>
    </xdr:from>
    <xdr:to>
      <xdr:col>23</xdr:col>
      <xdr:colOff>179916</xdr:colOff>
      <xdr:row>124</xdr:row>
      <xdr:rowOff>150283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566629B-BFC8-4FC5-AE2D-84C403B4F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482600</xdr:colOff>
      <xdr:row>0</xdr:row>
      <xdr:rowOff>107950</xdr:rowOff>
    </xdr:from>
    <xdr:to>
      <xdr:col>14</xdr:col>
      <xdr:colOff>177800</xdr:colOff>
      <xdr:row>14</xdr:row>
      <xdr:rowOff>184150</xdr:rowOff>
    </xdr:to>
    <xdr:graphicFrame macro="">
      <xdr:nvGraphicFramePr>
        <xdr:cNvPr id="18" name="Chart 12">
          <a:extLst>
            <a:ext uri="{FF2B5EF4-FFF2-40B4-BE49-F238E27FC236}">
              <a16:creationId xmlns:a16="http://schemas.microsoft.com/office/drawing/2014/main" id="{D0B73FD0-BD07-DC17-1297-90BC559C8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158751</xdr:colOff>
      <xdr:row>17</xdr:row>
      <xdr:rowOff>39007</xdr:rowOff>
    </xdr:from>
    <xdr:to>
      <xdr:col>16</xdr:col>
      <xdr:colOff>476251</xdr:colOff>
      <xdr:row>32</xdr:row>
      <xdr:rowOff>60779</xdr:rowOff>
    </xdr:to>
    <xdr:graphicFrame macro="">
      <xdr:nvGraphicFramePr>
        <xdr:cNvPr id="31" name="Chart 15">
          <a:extLst>
            <a:ext uri="{FF2B5EF4-FFF2-40B4-BE49-F238E27FC236}">
              <a16:creationId xmlns:a16="http://schemas.microsoft.com/office/drawing/2014/main" id="{0571D22C-C642-6934-BD3C-7062B1EE5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771525</xdr:colOff>
      <xdr:row>58</xdr:row>
      <xdr:rowOff>152400</xdr:rowOff>
    </xdr:from>
    <xdr:to>
      <xdr:col>11</xdr:col>
      <xdr:colOff>571500</xdr:colOff>
      <xdr:row>73</xdr:row>
      <xdr:rowOff>76200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C53F9F9-AEF8-DF36-2784-2D235A6B7EF1}"/>
            </a:ext>
            <a:ext uri="{147F2762-F138-4A5C-976F-8EAC2B608ADB}">
              <a16:predDERef xmlns:a16="http://schemas.microsoft.com/office/drawing/2014/main" pred="{0571D22C-C642-6934-BD3C-7062B1EE5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69DFE-1583-4489-8397-2D1D5166B2BD}">
  <dimension ref="A1:AB52"/>
  <sheetViews>
    <sheetView tabSelected="1" zoomScale="37" zoomScaleNormal="40" workbookViewId="0">
      <selection activeCell="AD26" sqref="AD26"/>
    </sheetView>
  </sheetViews>
  <sheetFormatPr defaultRowHeight="15" customHeight="1" x14ac:dyDescent="0.25"/>
  <cols>
    <col min="1" max="1" width="28" bestFit="1" customWidth="1"/>
    <col min="2" max="2" width="21.7109375" bestFit="1" customWidth="1"/>
    <col min="3" max="3" width="18.85546875" bestFit="1" customWidth="1"/>
    <col min="4" max="4" width="7.28515625" customWidth="1"/>
    <col min="5" max="5" width="17.5703125" bestFit="1" customWidth="1"/>
    <col min="6" max="6" width="16.5703125" bestFit="1" customWidth="1"/>
    <col min="7" max="7" width="11.140625" bestFit="1" customWidth="1"/>
    <col min="8" max="8" width="19.140625" bestFit="1" customWidth="1"/>
    <col min="10" max="10" width="15.28515625" bestFit="1" customWidth="1"/>
    <col min="11" max="11" width="34.42578125" customWidth="1"/>
    <col min="12" max="13" width="15.28515625" bestFit="1" customWidth="1"/>
    <col min="14" max="14" width="16.140625" bestFit="1" customWidth="1"/>
    <col min="15" max="15" width="15.28515625" bestFit="1" customWidth="1"/>
    <col min="16" max="16" width="18" bestFit="1" customWidth="1"/>
    <col min="17" max="17" width="19.140625" bestFit="1" customWidth="1"/>
    <col min="18" max="18" width="15.28515625" bestFit="1" customWidth="1"/>
    <col min="20" max="23" width="15.28515625" bestFit="1" customWidth="1"/>
    <col min="24" max="24" width="13.7109375" customWidth="1"/>
    <col min="25" max="25" width="15.28515625" bestFit="1" customWidth="1"/>
    <col min="26" max="26" width="19.140625" bestFit="1" customWidth="1"/>
    <col min="27" max="27" width="15.28515625" bestFit="1" customWidth="1"/>
    <col min="28" max="28" width="18.85546875" bestFit="1" customWidth="1"/>
  </cols>
  <sheetData>
    <row r="1" spans="1:28" ht="21" x14ac:dyDescent="0.35">
      <c r="A1" s="2" t="s">
        <v>0</v>
      </c>
    </row>
    <row r="2" spans="1:28" x14ac:dyDescent="0.25">
      <c r="B2" s="1" t="s">
        <v>1</v>
      </c>
      <c r="C2" s="1">
        <v>0.125</v>
      </c>
    </row>
    <row r="4" spans="1:28" ht="21" x14ac:dyDescent="0.35">
      <c r="A4" s="2" t="s">
        <v>2</v>
      </c>
      <c r="L4" t="s">
        <v>3</v>
      </c>
      <c r="O4" t="s">
        <v>4</v>
      </c>
      <c r="Q4" t="s">
        <v>5</v>
      </c>
      <c r="T4" t="s">
        <v>6</v>
      </c>
      <c r="V4" t="s">
        <v>7</v>
      </c>
      <c r="Y4" t="s">
        <v>8</v>
      </c>
      <c r="AA4" t="s">
        <v>9</v>
      </c>
    </row>
    <row r="5" spans="1:28" x14ac:dyDescent="0.25">
      <c r="B5" s="1" t="s">
        <v>10</v>
      </c>
      <c r="C5" s="1" t="s">
        <v>11</v>
      </c>
      <c r="L5" s="1" t="s">
        <v>10</v>
      </c>
      <c r="M5" s="1" t="s">
        <v>11</v>
      </c>
      <c r="O5" s="1" t="s">
        <v>10</v>
      </c>
      <c r="P5" s="1" t="s">
        <v>11</v>
      </c>
      <c r="Q5" s="1" t="s">
        <v>10</v>
      </c>
      <c r="R5" s="1" t="s">
        <v>11</v>
      </c>
      <c r="T5" s="1" t="s">
        <v>10</v>
      </c>
      <c r="U5" s="1" t="s">
        <v>11</v>
      </c>
      <c r="V5" s="1" t="s">
        <v>10</v>
      </c>
      <c r="W5" s="1" t="s">
        <v>11</v>
      </c>
      <c r="Y5" s="1" t="s">
        <v>10</v>
      </c>
      <c r="Z5" s="1" t="s">
        <v>11</v>
      </c>
      <c r="AA5" s="1" t="s">
        <v>10</v>
      </c>
      <c r="AB5" s="1" t="s">
        <v>11</v>
      </c>
    </row>
    <row r="6" spans="1:28" x14ac:dyDescent="0.25">
      <c r="A6" t="s">
        <v>12</v>
      </c>
      <c r="B6" s="1">
        <v>0</v>
      </c>
      <c r="C6" s="1">
        <v>0</v>
      </c>
      <c r="L6" s="1">
        <v>0</v>
      </c>
      <c r="M6" s="1">
        <v>0</v>
      </c>
      <c r="O6" s="1">
        <v>0</v>
      </c>
      <c r="P6" s="1">
        <v>0</v>
      </c>
      <c r="Q6" s="1">
        <v>0</v>
      </c>
      <c r="R6" s="1">
        <v>0</v>
      </c>
      <c r="T6" s="1">
        <v>0</v>
      </c>
      <c r="U6" s="1">
        <v>0</v>
      </c>
      <c r="V6" s="1">
        <v>0</v>
      </c>
      <c r="W6" s="1">
        <v>0</v>
      </c>
      <c r="Y6" s="1">
        <v>0</v>
      </c>
      <c r="Z6" s="1">
        <v>0</v>
      </c>
      <c r="AA6" s="1">
        <v>0</v>
      </c>
      <c r="AB6" s="1">
        <v>0</v>
      </c>
    </row>
    <row r="7" spans="1:28" x14ac:dyDescent="0.25">
      <c r="B7" s="1">
        <v>0.92500000000000004</v>
      </c>
      <c r="C7" s="1">
        <v>0.2</v>
      </c>
      <c r="L7" s="1">
        <v>0.56999999999999995</v>
      </c>
      <c r="M7" s="1">
        <v>0.2</v>
      </c>
      <c r="O7" s="1">
        <v>0.75</v>
      </c>
      <c r="P7" s="1">
        <v>0.2</v>
      </c>
      <c r="Q7" s="1">
        <v>0.65</v>
      </c>
      <c r="R7" s="1">
        <v>0.2</v>
      </c>
      <c r="T7" s="3">
        <v>0.75</v>
      </c>
      <c r="U7" s="3">
        <v>0.2</v>
      </c>
      <c r="V7" s="1">
        <v>0.65</v>
      </c>
      <c r="W7" s="1">
        <v>0.2</v>
      </c>
      <c r="Y7" s="1">
        <v>0.6</v>
      </c>
      <c r="Z7" s="1">
        <v>0.2</v>
      </c>
      <c r="AA7" s="1">
        <v>0.62</v>
      </c>
      <c r="AB7" s="1">
        <v>0.2</v>
      </c>
    </row>
    <row r="8" spans="1:28" x14ac:dyDescent="0.25">
      <c r="B8" s="1">
        <v>1.43</v>
      </c>
      <c r="C8" s="1">
        <v>0.4</v>
      </c>
      <c r="L8" s="1">
        <v>1.06</v>
      </c>
      <c r="M8" s="1">
        <v>0.4</v>
      </c>
      <c r="O8" s="1">
        <v>1.03</v>
      </c>
      <c r="P8" s="1">
        <v>0.4</v>
      </c>
      <c r="Q8" s="1">
        <v>1.43</v>
      </c>
      <c r="R8" s="1">
        <v>0.4</v>
      </c>
      <c r="T8" s="3">
        <v>1.22</v>
      </c>
      <c r="U8" s="3">
        <v>0.4</v>
      </c>
      <c r="V8" s="1">
        <v>1.23</v>
      </c>
      <c r="W8" s="1">
        <v>0.4</v>
      </c>
      <c r="Y8" s="1">
        <v>1.06</v>
      </c>
      <c r="Z8" s="1">
        <v>0.4</v>
      </c>
      <c r="AA8" s="1">
        <v>1.05</v>
      </c>
      <c r="AB8" s="1">
        <v>0.4</v>
      </c>
    </row>
    <row r="9" spans="1:28" x14ac:dyDescent="0.25">
      <c r="B9" s="1">
        <v>1.84</v>
      </c>
      <c r="C9" s="1">
        <v>0.6</v>
      </c>
      <c r="L9" s="1">
        <v>1.5</v>
      </c>
      <c r="M9" s="1">
        <v>0.6</v>
      </c>
      <c r="O9" s="1">
        <v>1.63</v>
      </c>
      <c r="P9" s="1">
        <v>0.6</v>
      </c>
      <c r="Q9" s="1">
        <v>1.66</v>
      </c>
      <c r="R9" s="1">
        <v>0.6</v>
      </c>
      <c r="T9" s="3">
        <v>1.53</v>
      </c>
      <c r="U9" s="3">
        <v>0.6</v>
      </c>
      <c r="V9" s="1">
        <v>1.34</v>
      </c>
      <c r="W9" s="1">
        <v>0.6</v>
      </c>
      <c r="Y9" s="1">
        <v>1.45</v>
      </c>
      <c r="Z9" s="1">
        <v>0.6</v>
      </c>
      <c r="AA9" s="1">
        <v>1.45</v>
      </c>
      <c r="AB9" s="1">
        <v>0.6</v>
      </c>
    </row>
    <row r="10" spans="1:28" x14ac:dyDescent="0.25">
      <c r="B10" s="1">
        <v>2.2200000000000002</v>
      </c>
      <c r="C10" s="1">
        <v>0.8</v>
      </c>
      <c r="L10" s="1">
        <v>1.92</v>
      </c>
      <c r="M10" s="1">
        <v>0.8</v>
      </c>
      <c r="O10" s="1">
        <v>2.2200000000000002</v>
      </c>
      <c r="P10" s="1">
        <v>0.8</v>
      </c>
      <c r="Q10" s="1">
        <v>2.21</v>
      </c>
      <c r="R10" s="1">
        <v>0.8</v>
      </c>
      <c r="T10" s="3">
        <v>2.0099999999999998</v>
      </c>
      <c r="U10" s="3">
        <v>0.8</v>
      </c>
      <c r="V10" s="1">
        <v>2.04</v>
      </c>
      <c r="W10" s="1">
        <v>0.8</v>
      </c>
      <c r="Y10" s="1">
        <v>1.94</v>
      </c>
      <c r="Z10" s="1">
        <v>0.8</v>
      </c>
      <c r="AA10" s="1">
        <v>1.94</v>
      </c>
      <c r="AB10" s="1">
        <v>0.8</v>
      </c>
    </row>
    <row r="11" spans="1:28" x14ac:dyDescent="0.25">
      <c r="B11" s="1">
        <v>2.64</v>
      </c>
      <c r="C11" s="1">
        <v>1</v>
      </c>
      <c r="L11" s="1">
        <v>2.37</v>
      </c>
      <c r="M11" s="1">
        <v>1</v>
      </c>
      <c r="O11" s="1">
        <v>2.33</v>
      </c>
      <c r="P11" s="1">
        <v>1</v>
      </c>
      <c r="Q11" s="1">
        <v>2.62</v>
      </c>
      <c r="R11" s="1">
        <v>1</v>
      </c>
      <c r="T11" s="3">
        <v>2.42</v>
      </c>
      <c r="U11" s="3">
        <v>1</v>
      </c>
      <c r="V11" s="1">
        <v>2.33</v>
      </c>
      <c r="W11" s="1">
        <v>1</v>
      </c>
      <c r="Y11" s="1">
        <v>2.42</v>
      </c>
      <c r="Z11" s="1">
        <v>1</v>
      </c>
      <c r="AA11" s="1">
        <v>2.5099999999999998</v>
      </c>
      <c r="AB11" s="1">
        <v>1</v>
      </c>
    </row>
    <row r="12" spans="1:28" x14ac:dyDescent="0.25">
      <c r="B12" s="1">
        <v>3.15</v>
      </c>
      <c r="C12" s="1">
        <v>1.2</v>
      </c>
      <c r="L12" s="1">
        <v>2.81</v>
      </c>
      <c r="M12" s="1">
        <v>1.2</v>
      </c>
      <c r="O12" s="1">
        <v>2.74</v>
      </c>
      <c r="P12" s="1">
        <v>1.2</v>
      </c>
      <c r="Q12" s="1">
        <v>2.86</v>
      </c>
      <c r="R12" s="1">
        <v>1.2</v>
      </c>
      <c r="T12" s="3">
        <v>2.86</v>
      </c>
      <c r="U12" s="3">
        <v>1.2</v>
      </c>
      <c r="V12" s="1">
        <v>3.23</v>
      </c>
      <c r="W12" s="1">
        <v>1.2</v>
      </c>
      <c r="Y12" s="1">
        <v>2.91</v>
      </c>
      <c r="Z12" s="1">
        <v>1.2</v>
      </c>
      <c r="AA12" s="1">
        <v>2.94</v>
      </c>
      <c r="AB12" s="1">
        <v>1.2</v>
      </c>
    </row>
    <row r="13" spans="1:28" x14ac:dyDescent="0.25">
      <c r="B13" s="1">
        <v>3.6</v>
      </c>
      <c r="C13" s="1">
        <v>1.4</v>
      </c>
      <c r="L13" s="1">
        <v>3.16</v>
      </c>
      <c r="M13" s="1">
        <v>1.4</v>
      </c>
      <c r="O13" s="1">
        <v>3.21</v>
      </c>
      <c r="P13" s="1">
        <v>1.4</v>
      </c>
      <c r="Q13" s="1">
        <v>3.35</v>
      </c>
      <c r="R13" s="1">
        <v>1.4</v>
      </c>
      <c r="T13" s="3">
        <v>3.33</v>
      </c>
      <c r="U13" s="3">
        <v>1.4</v>
      </c>
      <c r="V13" s="1">
        <v>3.38</v>
      </c>
      <c r="W13" s="1">
        <v>1.4</v>
      </c>
      <c r="Y13" s="1">
        <v>3.34</v>
      </c>
      <c r="Z13" s="1">
        <v>1.4</v>
      </c>
      <c r="AA13" s="1">
        <v>3.45</v>
      </c>
      <c r="AB13" s="1">
        <v>1.4</v>
      </c>
    </row>
    <row r="16" spans="1:28" x14ac:dyDescent="0.25">
      <c r="A16" t="s">
        <v>13</v>
      </c>
      <c r="B16" s="1" t="s">
        <v>14</v>
      </c>
      <c r="C16" s="1" t="s">
        <v>15</v>
      </c>
    </row>
    <row r="17" spans="1:26" x14ac:dyDescent="0.25">
      <c r="B17" s="1">
        <v>2.0499999999999998</v>
      </c>
      <c r="C17" s="1">
        <v>0.184</v>
      </c>
    </row>
    <row r="18" spans="1:26" ht="144" customHeight="1" x14ac:dyDescent="0.25"/>
    <row r="20" spans="1:26" x14ac:dyDescent="0.25">
      <c r="B20" t="s">
        <v>16</v>
      </c>
    </row>
    <row r="21" spans="1:26" x14ac:dyDescent="0.25">
      <c r="B21" t="s">
        <v>17</v>
      </c>
    </row>
    <row r="22" spans="1:26" x14ac:dyDescent="0.25">
      <c r="B22" t="s">
        <v>18</v>
      </c>
      <c r="E22" t="s">
        <v>19</v>
      </c>
      <c r="F22" t="s">
        <v>20</v>
      </c>
      <c r="G22" t="s">
        <v>21</v>
      </c>
    </row>
    <row r="23" spans="1:26" x14ac:dyDescent="0.25">
      <c r="E23">
        <v>1.01E-2</v>
      </c>
    </row>
    <row r="25" spans="1:26" ht="21" x14ac:dyDescent="0.35">
      <c r="A25" s="2" t="s">
        <v>22</v>
      </c>
    </row>
    <row r="26" spans="1:26" x14ac:dyDescent="0.25">
      <c r="B26" s="1" t="s">
        <v>11</v>
      </c>
      <c r="C26" s="1" t="s">
        <v>23</v>
      </c>
      <c r="D26" s="1" t="s">
        <v>24</v>
      </c>
      <c r="E26" s="1" t="s">
        <v>25</v>
      </c>
      <c r="F26" s="1" t="s">
        <v>26</v>
      </c>
      <c r="G26" s="1" t="s">
        <v>27</v>
      </c>
      <c r="H26" s="1" t="s">
        <v>28</v>
      </c>
      <c r="J26" s="1" t="s">
        <v>11</v>
      </c>
      <c r="K26" s="1" t="s">
        <v>23</v>
      </c>
      <c r="L26" s="1" t="s">
        <v>24</v>
      </c>
      <c r="M26" s="1" t="s">
        <v>25</v>
      </c>
      <c r="N26" s="1" t="s">
        <v>26</v>
      </c>
      <c r="O26" s="1" t="s">
        <v>27</v>
      </c>
      <c r="P26" s="1" t="s">
        <v>28</v>
      </c>
      <c r="R26" s="1" t="s">
        <v>11</v>
      </c>
      <c r="S26" s="1" t="s">
        <v>23</v>
      </c>
      <c r="T26" s="1" t="s">
        <v>24</v>
      </c>
      <c r="U26" s="1" t="s">
        <v>25</v>
      </c>
      <c r="V26" s="1" t="s">
        <v>26</v>
      </c>
      <c r="W26" s="1" t="s">
        <v>27</v>
      </c>
      <c r="X26" s="1" t="s">
        <v>28</v>
      </c>
      <c r="Z26" s="1" t="s">
        <v>48</v>
      </c>
    </row>
    <row r="27" spans="1:26" x14ac:dyDescent="0.25">
      <c r="A27" t="s">
        <v>29</v>
      </c>
      <c r="B27" s="1">
        <v>0.13300000000000001</v>
      </c>
      <c r="C27" s="1">
        <v>0</v>
      </c>
      <c r="D27" s="1">
        <v>0</v>
      </c>
      <c r="E27" s="1">
        <v>5</v>
      </c>
      <c r="F27" s="1">
        <v>4607</v>
      </c>
      <c r="G27" s="1">
        <f t="shared" ref="G27:G35" si="0">(C27-D27)*($E$23/2)</f>
        <v>0</v>
      </c>
      <c r="H27" s="1">
        <f xml:space="preserve"> E27-$C$17-(B27*$B$17)</f>
        <v>4.5433500000000002</v>
      </c>
      <c r="J27" s="1">
        <v>0.12</v>
      </c>
      <c r="K27" s="1">
        <v>0</v>
      </c>
      <c r="L27" s="1">
        <v>0</v>
      </c>
      <c r="M27" s="1">
        <v>5</v>
      </c>
      <c r="N27" s="1">
        <v>4631</v>
      </c>
      <c r="O27" s="1">
        <f t="shared" ref="O27:O35" si="1">(K27-L27)*($E$23/2)</f>
        <v>0</v>
      </c>
      <c r="P27" s="1">
        <f t="shared" ref="P27:P35" si="2" xml:space="preserve"> M27-$C$17-(J27*$B$17)</f>
        <v>4.57</v>
      </c>
      <c r="R27" s="1">
        <v>0.113</v>
      </c>
      <c r="S27" s="1">
        <v>0</v>
      </c>
      <c r="T27" s="1">
        <v>0</v>
      </c>
      <c r="U27" s="1">
        <v>5</v>
      </c>
      <c r="V27" s="1">
        <v>4621</v>
      </c>
      <c r="W27" s="1">
        <f>(S27-T27)*($E$23/2)</f>
        <v>0</v>
      </c>
      <c r="X27" s="1">
        <f t="shared" ref="X27:X39" si="3" xml:space="preserve"> U27-$C$17-(R27*$B$17)</f>
        <v>4.5843499999999997</v>
      </c>
      <c r="Z27" s="1">
        <f>(V27*2*3.14)/60</f>
        <v>483.66466666666668</v>
      </c>
    </row>
    <row r="28" spans="1:26" x14ac:dyDescent="0.25">
      <c r="A28" t="s">
        <v>30</v>
      </c>
      <c r="B28" s="1">
        <v>0.60199999999999998</v>
      </c>
      <c r="C28" s="1">
        <v>0.8</v>
      </c>
      <c r="D28" s="1">
        <v>0</v>
      </c>
      <c r="E28" s="1">
        <v>5</v>
      </c>
      <c r="F28" s="1">
        <v>3315</v>
      </c>
      <c r="G28" s="1">
        <f t="shared" si="0"/>
        <v>4.0400000000000002E-3</v>
      </c>
      <c r="H28" s="1">
        <f t="shared" ref="H28:H35" si="4" xml:space="preserve"> E28-$C$17-(B28*$B$17)</f>
        <v>3.5819000000000001</v>
      </c>
      <c r="J28" s="1">
        <v>0.43</v>
      </c>
      <c r="K28" s="1">
        <v>0.5</v>
      </c>
      <c r="L28" s="1">
        <v>0</v>
      </c>
      <c r="M28" s="1">
        <v>5</v>
      </c>
      <c r="N28" s="1">
        <v>3775</v>
      </c>
      <c r="O28" s="1">
        <f t="shared" si="1"/>
        <v>2.5249999999999999E-3</v>
      </c>
      <c r="P28" s="1">
        <f t="shared" si="2"/>
        <v>3.9344999999999999</v>
      </c>
      <c r="R28" s="1">
        <v>0.17100000000000001</v>
      </c>
      <c r="S28" s="1">
        <v>0.1</v>
      </c>
      <c r="T28" s="1">
        <v>0</v>
      </c>
      <c r="U28" s="1">
        <v>5</v>
      </c>
      <c r="V28" s="1">
        <v>4498</v>
      </c>
      <c r="W28" s="1">
        <f t="shared" ref="W28:W39" si="5">(S28-T28)*($E$23/2)</f>
        <v>5.0500000000000002E-4</v>
      </c>
      <c r="X28" s="1">
        <f t="shared" si="3"/>
        <v>4.4654499999999997</v>
      </c>
      <c r="Z28" s="1">
        <f t="shared" ref="Z28:Z39" si="6">(V28*2*3.14)/60</f>
        <v>470.79066666666671</v>
      </c>
    </row>
    <row r="29" spans="1:26" x14ac:dyDescent="0.25">
      <c r="B29" s="1">
        <v>0.67500000000000004</v>
      </c>
      <c r="C29" s="1">
        <v>0.9</v>
      </c>
      <c r="D29" s="1">
        <v>5.0000000000000001E-3</v>
      </c>
      <c r="E29" s="1">
        <v>5</v>
      </c>
      <c r="F29" s="1">
        <v>3150</v>
      </c>
      <c r="G29" s="1">
        <f t="shared" si="0"/>
        <v>4.5197500000000003E-3</v>
      </c>
      <c r="H29" s="1">
        <f t="shared" si="4"/>
        <v>3.4322499999999998</v>
      </c>
      <c r="J29" s="1">
        <v>0.60299999999999998</v>
      </c>
      <c r="K29" s="1">
        <v>0.8</v>
      </c>
      <c r="L29" s="1">
        <v>0</v>
      </c>
      <c r="M29" s="1">
        <v>5</v>
      </c>
      <c r="N29" s="1">
        <v>3146</v>
      </c>
      <c r="O29" s="1">
        <f t="shared" si="1"/>
        <v>4.0400000000000002E-3</v>
      </c>
      <c r="P29" s="1">
        <f t="shared" si="2"/>
        <v>3.57985</v>
      </c>
      <c r="R29" s="1">
        <v>0.25600000000000001</v>
      </c>
      <c r="S29" s="1">
        <v>0.2</v>
      </c>
      <c r="T29" s="1">
        <v>0</v>
      </c>
      <c r="U29" s="1">
        <v>5</v>
      </c>
      <c r="V29" s="1">
        <v>4689</v>
      </c>
      <c r="W29" s="1">
        <f t="shared" si="5"/>
        <v>1.01E-3</v>
      </c>
      <c r="X29" s="1">
        <f t="shared" si="3"/>
        <v>4.2911999999999999</v>
      </c>
      <c r="Z29" s="1">
        <f t="shared" si="6"/>
        <v>490.78200000000004</v>
      </c>
    </row>
    <row r="30" spans="1:26" x14ac:dyDescent="0.25">
      <c r="A30" t="s">
        <v>31</v>
      </c>
      <c r="B30" s="1">
        <v>0.81200000000000006</v>
      </c>
      <c r="C30" s="1">
        <v>1.1000000000000001</v>
      </c>
      <c r="D30" s="1">
        <v>0.05</v>
      </c>
      <c r="E30" s="1">
        <v>5</v>
      </c>
      <c r="F30" s="1">
        <v>2674</v>
      </c>
      <c r="G30" s="1">
        <f t="shared" si="0"/>
        <v>5.3024999999999999E-3</v>
      </c>
      <c r="H30" s="1">
        <f t="shared" si="4"/>
        <v>3.1513999999999998</v>
      </c>
      <c r="J30" s="1">
        <v>0.83099999999999996</v>
      </c>
      <c r="K30" s="1">
        <v>1.1000000000000001</v>
      </c>
      <c r="L30" s="1">
        <v>0.1</v>
      </c>
      <c r="M30" s="1">
        <v>5</v>
      </c>
      <c r="N30" s="1">
        <v>2569</v>
      </c>
      <c r="O30" s="1">
        <f t="shared" si="1"/>
        <v>5.0499999999999998E-3</v>
      </c>
      <c r="P30" s="1">
        <f t="shared" si="2"/>
        <v>3.1124499999999999</v>
      </c>
      <c r="R30" s="1">
        <v>0.30399999999999999</v>
      </c>
      <c r="S30" s="1">
        <v>0.3</v>
      </c>
      <c r="T30" s="1">
        <v>0</v>
      </c>
      <c r="U30" s="1">
        <v>5</v>
      </c>
      <c r="V30" s="1">
        <v>4096</v>
      </c>
      <c r="W30" s="1">
        <f t="shared" si="5"/>
        <v>1.5149999999999999E-3</v>
      </c>
      <c r="X30" s="1">
        <f t="shared" si="3"/>
        <v>4.1928000000000001</v>
      </c>
      <c r="Z30" s="1">
        <f t="shared" si="6"/>
        <v>428.71466666666669</v>
      </c>
    </row>
    <row r="31" spans="1:26" x14ac:dyDescent="0.25">
      <c r="A31" t="s">
        <v>32</v>
      </c>
      <c r="B31" s="1">
        <v>0.89700000000000002</v>
      </c>
      <c r="C31" s="1">
        <v>1.3</v>
      </c>
      <c r="D31" s="1">
        <v>0.1</v>
      </c>
      <c r="E31" s="1">
        <v>5</v>
      </c>
      <c r="F31" s="1">
        <v>2442</v>
      </c>
      <c r="G31" s="1">
        <f t="shared" si="0"/>
        <v>6.0599999999999994E-3</v>
      </c>
      <c r="H31" s="1">
        <f t="shared" si="4"/>
        <v>2.97715</v>
      </c>
      <c r="J31" s="1">
        <v>1.256</v>
      </c>
      <c r="K31" s="1">
        <v>1.9</v>
      </c>
      <c r="L31" s="1">
        <v>0.2</v>
      </c>
      <c r="M31" s="1">
        <v>5</v>
      </c>
      <c r="N31" s="1">
        <v>1315</v>
      </c>
      <c r="O31" s="1">
        <f t="shared" si="1"/>
        <v>8.5849999999999989E-3</v>
      </c>
      <c r="P31" s="1">
        <f t="shared" si="2"/>
        <v>2.2412000000000001</v>
      </c>
      <c r="R31" s="1">
        <v>0.442</v>
      </c>
      <c r="S31" s="1">
        <v>0.5</v>
      </c>
      <c r="T31" s="1">
        <v>0</v>
      </c>
      <c r="U31" s="1">
        <v>5</v>
      </c>
      <c r="V31" s="1">
        <v>3642</v>
      </c>
      <c r="W31" s="1">
        <f t="shared" si="5"/>
        <v>2.5249999999999999E-3</v>
      </c>
      <c r="X31" s="1">
        <f t="shared" si="3"/>
        <v>3.9098999999999999</v>
      </c>
      <c r="Z31" s="1">
        <f t="shared" si="6"/>
        <v>381.19600000000003</v>
      </c>
    </row>
    <row r="32" spans="1:26" x14ac:dyDescent="0.25">
      <c r="A32" t="s">
        <v>33</v>
      </c>
      <c r="B32" s="1">
        <v>1.087</v>
      </c>
      <c r="C32" s="1">
        <v>1.6</v>
      </c>
      <c r="D32" s="1">
        <v>0.2</v>
      </c>
      <c r="E32" s="1">
        <v>5</v>
      </c>
      <c r="F32" s="1">
        <v>1870</v>
      </c>
      <c r="G32" s="1">
        <f t="shared" si="0"/>
        <v>7.0700000000000008E-3</v>
      </c>
      <c r="H32" s="1">
        <f t="shared" si="4"/>
        <v>2.58765</v>
      </c>
      <c r="J32" s="1">
        <v>1.0129999999999999</v>
      </c>
      <c r="K32" s="1">
        <v>1.5</v>
      </c>
      <c r="L32" s="1">
        <v>0.1</v>
      </c>
      <c r="M32" s="1">
        <v>5</v>
      </c>
      <c r="N32" s="1">
        <v>1964</v>
      </c>
      <c r="O32" s="1">
        <f t="shared" si="1"/>
        <v>7.069999999999999E-3</v>
      </c>
      <c r="P32" s="1">
        <f t="shared" si="2"/>
        <v>2.7393500000000004</v>
      </c>
      <c r="R32" s="1">
        <v>0.55900000000000005</v>
      </c>
      <c r="S32" s="1">
        <v>0.75</v>
      </c>
      <c r="T32" s="1">
        <v>0.05</v>
      </c>
      <c r="U32" s="1">
        <v>5</v>
      </c>
      <c r="V32" s="1">
        <v>3298</v>
      </c>
      <c r="W32" s="1">
        <f t="shared" si="5"/>
        <v>3.5349999999999995E-3</v>
      </c>
      <c r="X32" s="1">
        <f t="shared" si="3"/>
        <v>3.6700499999999998</v>
      </c>
      <c r="Z32" s="1">
        <f t="shared" si="6"/>
        <v>345.19066666666669</v>
      </c>
    </row>
    <row r="33" spans="1:26" x14ac:dyDescent="0.25">
      <c r="A33" t="s">
        <v>34</v>
      </c>
      <c r="B33" s="1">
        <v>1.304</v>
      </c>
      <c r="C33" s="1">
        <v>2</v>
      </c>
      <c r="D33" s="1">
        <v>0.3</v>
      </c>
      <c r="E33" s="1">
        <v>5</v>
      </c>
      <c r="F33" s="1">
        <v>1232</v>
      </c>
      <c r="G33" s="1">
        <f t="shared" si="0"/>
        <v>8.5849999999999989E-3</v>
      </c>
      <c r="H33" s="1">
        <f t="shared" si="4"/>
        <v>2.1427999999999998</v>
      </c>
      <c r="J33" s="1">
        <v>1.1379999999999999</v>
      </c>
      <c r="K33" s="1">
        <v>1.7</v>
      </c>
      <c r="L33" s="1">
        <v>0.2</v>
      </c>
      <c r="M33" s="1">
        <v>5</v>
      </c>
      <c r="N33" s="1">
        <v>1550</v>
      </c>
      <c r="O33" s="1">
        <f t="shared" si="1"/>
        <v>7.5750000000000001E-3</v>
      </c>
      <c r="P33" s="1">
        <f t="shared" si="2"/>
        <v>2.4831000000000003</v>
      </c>
      <c r="R33" s="1">
        <v>0.66600000000000004</v>
      </c>
      <c r="S33" s="1">
        <v>1</v>
      </c>
      <c r="T33" s="1">
        <v>0.1</v>
      </c>
      <c r="U33" s="1">
        <v>5</v>
      </c>
      <c r="V33" s="1">
        <v>2960</v>
      </c>
      <c r="W33" s="1">
        <f t="shared" si="5"/>
        <v>4.5449999999999996E-3</v>
      </c>
      <c r="X33" s="1">
        <f t="shared" si="3"/>
        <v>3.4506999999999999</v>
      </c>
      <c r="Z33" s="1">
        <f t="shared" si="6"/>
        <v>309.81333333333333</v>
      </c>
    </row>
    <row r="34" spans="1:26" x14ac:dyDescent="0.25">
      <c r="B34" s="1">
        <v>0.86199999999999999</v>
      </c>
      <c r="C34" s="1">
        <v>1.3</v>
      </c>
      <c r="D34" s="1">
        <v>0.1</v>
      </c>
      <c r="E34" s="1">
        <v>5</v>
      </c>
      <c r="F34" s="1">
        <v>1664</v>
      </c>
      <c r="G34" s="1">
        <f t="shared" si="0"/>
        <v>6.0599999999999994E-3</v>
      </c>
      <c r="H34" s="1">
        <f t="shared" si="4"/>
        <v>3.0488999999999997</v>
      </c>
      <c r="J34" s="1">
        <v>1.341</v>
      </c>
      <c r="K34" s="1">
        <v>2</v>
      </c>
      <c r="L34" s="1">
        <v>0.2</v>
      </c>
      <c r="M34" s="1">
        <v>5</v>
      </c>
      <c r="N34" s="1">
        <v>736.5</v>
      </c>
      <c r="O34" s="1">
        <f t="shared" si="1"/>
        <v>9.0899999999999991E-3</v>
      </c>
      <c r="P34" s="1">
        <f t="shared" si="2"/>
        <v>2.0669500000000003</v>
      </c>
      <c r="R34" s="1">
        <v>0.86199999999999999</v>
      </c>
      <c r="S34" s="1">
        <v>1.25</v>
      </c>
      <c r="T34" s="1">
        <v>0.1</v>
      </c>
      <c r="U34" s="1">
        <v>5</v>
      </c>
      <c r="V34" s="1">
        <v>2502</v>
      </c>
      <c r="W34" s="1">
        <f t="shared" si="5"/>
        <v>5.8074999999999993E-3</v>
      </c>
      <c r="X34" s="1">
        <f t="shared" si="3"/>
        <v>3.0488999999999997</v>
      </c>
      <c r="Z34" s="1">
        <f t="shared" si="6"/>
        <v>261.87600000000003</v>
      </c>
    </row>
    <row r="35" spans="1:26" x14ac:dyDescent="0.25">
      <c r="B35" s="1">
        <v>1.141</v>
      </c>
      <c r="C35" s="1">
        <v>1.7</v>
      </c>
      <c r="D35" s="1">
        <v>0.3</v>
      </c>
      <c r="E35" s="1">
        <v>5</v>
      </c>
      <c r="F35" s="1">
        <v>1671</v>
      </c>
      <c r="G35" s="1">
        <f t="shared" si="0"/>
        <v>7.069999999999999E-3</v>
      </c>
      <c r="H35" s="1">
        <f t="shared" si="4"/>
        <v>2.47695</v>
      </c>
      <c r="J35" s="1">
        <v>0.21299999999999999</v>
      </c>
      <c r="K35" s="1">
        <v>0.2</v>
      </c>
      <c r="L35" s="1">
        <v>0</v>
      </c>
      <c r="M35" s="1">
        <v>5</v>
      </c>
      <c r="N35" s="1">
        <v>4348</v>
      </c>
      <c r="O35" s="1">
        <f t="shared" si="1"/>
        <v>1.01E-3</v>
      </c>
      <c r="P35" s="1">
        <f t="shared" si="2"/>
        <v>4.3793499999999996</v>
      </c>
      <c r="R35" s="1">
        <v>0.90900000000000003</v>
      </c>
      <c r="S35" s="1">
        <v>1.3</v>
      </c>
      <c r="T35" s="1">
        <v>0.1</v>
      </c>
      <c r="U35" s="1">
        <v>5</v>
      </c>
      <c r="V35" s="1">
        <v>2415</v>
      </c>
      <c r="W35" s="1">
        <f t="shared" si="5"/>
        <v>6.0599999999999994E-3</v>
      </c>
      <c r="X35" s="1">
        <f t="shared" si="3"/>
        <v>2.95255</v>
      </c>
      <c r="Z35" s="1">
        <f t="shared" si="6"/>
        <v>252.77</v>
      </c>
    </row>
    <row r="36" spans="1:26" x14ac:dyDescent="0.25">
      <c r="R36" s="1">
        <v>1.0309999999999999</v>
      </c>
      <c r="S36" s="1">
        <v>1.5</v>
      </c>
      <c r="T36" s="1">
        <v>0.1</v>
      </c>
      <c r="U36" s="1">
        <v>5</v>
      </c>
      <c r="V36" s="1">
        <v>1986</v>
      </c>
      <c r="W36" s="1">
        <f t="shared" si="5"/>
        <v>7.069999999999999E-3</v>
      </c>
      <c r="X36" s="1">
        <f t="shared" si="3"/>
        <v>2.7024500000000002</v>
      </c>
      <c r="Z36" s="1">
        <f t="shared" si="6"/>
        <v>207.86799999999999</v>
      </c>
    </row>
    <row r="37" spans="1:26" x14ac:dyDescent="0.25">
      <c r="R37" s="1">
        <v>1.1659999999999999</v>
      </c>
      <c r="S37" s="1">
        <v>1.7</v>
      </c>
      <c r="T37" s="1">
        <v>0.1</v>
      </c>
      <c r="U37" s="1">
        <v>5</v>
      </c>
      <c r="V37" s="1">
        <v>1605</v>
      </c>
      <c r="W37" s="1">
        <f t="shared" si="5"/>
        <v>8.0799999999999986E-3</v>
      </c>
      <c r="X37" s="1">
        <f t="shared" si="3"/>
        <v>2.4257000000000004</v>
      </c>
      <c r="Z37" s="1">
        <f t="shared" si="6"/>
        <v>167.98999999999998</v>
      </c>
    </row>
    <row r="38" spans="1:26" x14ac:dyDescent="0.25">
      <c r="R38" s="1">
        <v>1.2390000000000001</v>
      </c>
      <c r="S38" s="1">
        <v>1.8</v>
      </c>
      <c r="T38" s="1">
        <v>0.1</v>
      </c>
      <c r="U38" s="1">
        <v>5</v>
      </c>
      <c r="V38" s="1">
        <v>1422</v>
      </c>
      <c r="W38" s="1">
        <f t="shared" si="5"/>
        <v>8.5849999999999989E-3</v>
      </c>
      <c r="X38" s="1">
        <f t="shared" si="3"/>
        <v>2.2760499999999997</v>
      </c>
      <c r="Z38" s="1">
        <f t="shared" si="6"/>
        <v>148.83599999999998</v>
      </c>
    </row>
    <row r="39" spans="1:26" x14ac:dyDescent="0.25">
      <c r="H39" s="1" t="s">
        <v>48</v>
      </c>
      <c r="R39" s="1">
        <v>1.321</v>
      </c>
      <c r="S39" s="1">
        <v>1.9</v>
      </c>
      <c r="T39" s="1">
        <v>0.2</v>
      </c>
      <c r="U39" s="1">
        <v>5</v>
      </c>
      <c r="V39" s="1">
        <v>1114</v>
      </c>
      <c r="W39" s="1">
        <f t="shared" si="5"/>
        <v>8.5849999999999989E-3</v>
      </c>
      <c r="X39" s="1">
        <f t="shared" si="3"/>
        <v>2.1079500000000002</v>
      </c>
      <c r="Z39" s="1">
        <f t="shared" si="6"/>
        <v>116.59866666666667</v>
      </c>
    </row>
    <row r="40" spans="1:26" x14ac:dyDescent="0.25">
      <c r="H40" s="1">
        <f>(F27*3.14*2)/60</f>
        <v>482.19933333333336</v>
      </c>
    </row>
    <row r="41" spans="1:26" ht="15" customHeight="1" x14ac:dyDescent="0.25">
      <c r="H41" s="1">
        <f t="shared" ref="H41:H48" si="7">(F28*3.14*2)/60</f>
        <v>346.97</v>
      </c>
    </row>
    <row r="42" spans="1:26" ht="15" customHeight="1" x14ac:dyDescent="0.25">
      <c r="H42" s="1">
        <f t="shared" si="7"/>
        <v>329.7</v>
      </c>
    </row>
    <row r="43" spans="1:26" ht="15" customHeight="1" x14ac:dyDescent="0.25">
      <c r="H43" s="1">
        <f t="shared" si="7"/>
        <v>279.87866666666667</v>
      </c>
      <c r="Q43" s="1" t="s">
        <v>48</v>
      </c>
    </row>
    <row r="44" spans="1:26" ht="15" customHeight="1" x14ac:dyDescent="0.25">
      <c r="H44" s="1">
        <f t="shared" si="7"/>
        <v>255.596</v>
      </c>
      <c r="Q44" s="1">
        <f>(N27*2*3.14)/60</f>
        <v>484.71133333333336</v>
      </c>
    </row>
    <row r="45" spans="1:26" ht="15" customHeight="1" x14ac:dyDescent="0.25">
      <c r="H45" s="1">
        <f t="shared" si="7"/>
        <v>195.72666666666666</v>
      </c>
      <c r="Q45" s="1">
        <f t="shared" ref="Q45:Q52" si="8">(N28*2*3.14)/60</f>
        <v>395.11666666666667</v>
      </c>
    </row>
    <row r="46" spans="1:26" ht="15" customHeight="1" x14ac:dyDescent="0.25">
      <c r="H46" s="1">
        <f t="shared" si="7"/>
        <v>128.94933333333333</v>
      </c>
      <c r="Q46" s="1">
        <f t="shared" si="8"/>
        <v>329.28133333333335</v>
      </c>
    </row>
    <row r="47" spans="1:26" ht="15" customHeight="1" x14ac:dyDescent="0.25">
      <c r="H47" s="1">
        <f t="shared" si="7"/>
        <v>174.16533333333334</v>
      </c>
      <c r="Q47" s="1">
        <f t="shared" si="8"/>
        <v>268.88866666666667</v>
      </c>
    </row>
    <row r="48" spans="1:26" ht="15" customHeight="1" x14ac:dyDescent="0.25">
      <c r="H48" s="1">
        <f t="shared" si="7"/>
        <v>174.89800000000002</v>
      </c>
      <c r="Q48" s="1">
        <f t="shared" si="8"/>
        <v>137.63666666666668</v>
      </c>
    </row>
    <row r="49" spans="17:17" ht="15" customHeight="1" x14ac:dyDescent="0.25">
      <c r="Q49" s="1">
        <f t="shared" si="8"/>
        <v>205.56533333333334</v>
      </c>
    </row>
    <row r="50" spans="17:17" ht="15" customHeight="1" x14ac:dyDescent="0.25">
      <c r="Q50" s="1">
        <f t="shared" si="8"/>
        <v>162.23333333333332</v>
      </c>
    </row>
    <row r="51" spans="17:17" ht="15" customHeight="1" x14ac:dyDescent="0.25">
      <c r="Q51" s="1">
        <f t="shared" si="8"/>
        <v>77.087000000000003</v>
      </c>
    </row>
    <row r="52" spans="17:17" ht="15" customHeight="1" x14ac:dyDescent="0.25">
      <c r="Q52" s="1">
        <f t="shared" si="8"/>
        <v>455.09066666666672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65E21-248A-4B3E-B306-8F5BF92388FB}">
  <dimension ref="A1:H69"/>
  <sheetViews>
    <sheetView zoomScale="62" workbookViewId="0">
      <selection activeCell="S70" sqref="S70"/>
    </sheetView>
  </sheetViews>
  <sheetFormatPr defaultRowHeight="15" x14ac:dyDescent="0.25"/>
  <cols>
    <col min="1" max="1" width="14.42578125" bestFit="1" customWidth="1"/>
    <col min="3" max="3" width="11.28515625" bestFit="1" customWidth="1"/>
    <col min="4" max="4" width="13.85546875" bestFit="1" customWidth="1"/>
    <col min="5" max="5" width="16.7109375" bestFit="1" customWidth="1"/>
  </cols>
  <sheetData>
    <row r="1" spans="1:6" x14ac:dyDescent="0.25">
      <c r="A1" t="s">
        <v>35</v>
      </c>
      <c r="C1" t="s">
        <v>36</v>
      </c>
      <c r="D1" t="s">
        <v>37</v>
      </c>
      <c r="E1" t="s">
        <v>19</v>
      </c>
      <c r="F1" t="s">
        <v>19</v>
      </c>
    </row>
    <row r="2" spans="1:6" x14ac:dyDescent="0.25">
      <c r="A2" t="s">
        <v>38</v>
      </c>
      <c r="E2" t="s">
        <v>38</v>
      </c>
      <c r="F2">
        <v>1.01E-2</v>
      </c>
    </row>
    <row r="3" spans="1:6" x14ac:dyDescent="0.25">
      <c r="A3">
        <v>1</v>
      </c>
      <c r="B3" t="s">
        <v>39</v>
      </c>
      <c r="E3">
        <v>1</v>
      </c>
    </row>
    <row r="4" spans="1:6" x14ac:dyDescent="0.25">
      <c r="B4" t="s">
        <v>40</v>
      </c>
      <c r="C4" t="s">
        <v>41</v>
      </c>
      <c r="D4" t="s">
        <v>42</v>
      </c>
      <c r="E4" t="s">
        <v>43</v>
      </c>
      <c r="F4" t="s">
        <v>44</v>
      </c>
    </row>
    <row r="5" spans="1:6" x14ac:dyDescent="0.25">
      <c r="B5">
        <v>3.21</v>
      </c>
      <c r="C5">
        <v>1.4</v>
      </c>
      <c r="D5">
        <f t="shared" ref="D5:D11" si="0">(E5-F5)*($F$2/2)</f>
        <v>6.5649999999999988E-3</v>
      </c>
      <c r="E5">
        <v>4.5</v>
      </c>
      <c r="F5">
        <v>3.2</v>
      </c>
    </row>
    <row r="6" spans="1:6" x14ac:dyDescent="0.25">
      <c r="B6">
        <v>2.367</v>
      </c>
      <c r="C6">
        <v>1.2</v>
      </c>
      <c r="D6">
        <f t="shared" si="0"/>
        <v>5.5550000000000026E-3</v>
      </c>
      <c r="E6">
        <v>4.4000000000000004</v>
      </c>
      <c r="F6">
        <v>3.3</v>
      </c>
    </row>
    <row r="7" spans="1:6" x14ac:dyDescent="0.25">
      <c r="B7">
        <v>2.3079999999999998</v>
      </c>
      <c r="C7">
        <v>1</v>
      </c>
      <c r="D7">
        <f t="shared" si="0"/>
        <v>5.8075000000000019E-3</v>
      </c>
      <c r="E7">
        <v>4.1500000000000004</v>
      </c>
      <c r="F7">
        <v>3</v>
      </c>
    </row>
    <row r="8" spans="1:6" x14ac:dyDescent="0.25">
      <c r="B8">
        <v>1.601</v>
      </c>
      <c r="C8">
        <v>0.8</v>
      </c>
      <c r="D8">
        <f t="shared" si="0"/>
        <v>5.0499999999999989E-3</v>
      </c>
      <c r="E8">
        <v>2.2999999999999998</v>
      </c>
      <c r="F8">
        <v>1.3</v>
      </c>
    </row>
    <row r="9" spans="1:6" x14ac:dyDescent="0.25">
      <c r="B9">
        <v>1.4850000000000001</v>
      </c>
      <c r="C9">
        <v>0.6</v>
      </c>
      <c r="D9">
        <f t="shared" si="0"/>
        <v>4.5449999999999996E-3</v>
      </c>
      <c r="E9">
        <v>1.9</v>
      </c>
      <c r="F9">
        <v>1</v>
      </c>
    </row>
    <row r="10" spans="1:6" x14ac:dyDescent="0.25">
      <c r="B10">
        <v>1.0209999999999999</v>
      </c>
      <c r="C10">
        <v>0.4</v>
      </c>
      <c r="D10">
        <f t="shared" si="0"/>
        <v>2.7774999999999996E-3</v>
      </c>
      <c r="E10">
        <v>1.1499999999999999</v>
      </c>
      <c r="F10">
        <v>0.6</v>
      </c>
    </row>
    <row r="11" spans="1:6" x14ac:dyDescent="0.25">
      <c r="B11">
        <v>0.52600000000000002</v>
      </c>
      <c r="C11">
        <v>0.2</v>
      </c>
      <c r="D11">
        <f t="shared" si="0"/>
        <v>1.01E-3</v>
      </c>
      <c r="E11">
        <v>0.45</v>
      </c>
      <c r="F11">
        <v>0.25</v>
      </c>
    </row>
    <row r="12" spans="1:6" x14ac:dyDescent="0.25">
      <c r="C12">
        <v>0</v>
      </c>
      <c r="D12">
        <v>1</v>
      </c>
    </row>
    <row r="13" spans="1:6" x14ac:dyDescent="0.25">
      <c r="B13" t="s">
        <v>45</v>
      </c>
    </row>
    <row r="14" spans="1:6" x14ac:dyDescent="0.25">
      <c r="B14">
        <f xml:space="preserve"> INTERCEPT(B5:B11, C5:C11)</f>
        <v>0.13585714285714312</v>
      </c>
    </row>
    <row r="15" spans="1:6" x14ac:dyDescent="0.25">
      <c r="A15">
        <v>2</v>
      </c>
      <c r="B15" t="s">
        <v>39</v>
      </c>
    </row>
    <row r="16" spans="1:6" x14ac:dyDescent="0.25">
      <c r="B16" t="s">
        <v>40</v>
      </c>
      <c r="C16" t="s">
        <v>41</v>
      </c>
      <c r="D16" t="s">
        <v>42</v>
      </c>
      <c r="E16" t="s">
        <v>43</v>
      </c>
      <c r="F16" t="s">
        <v>44</v>
      </c>
    </row>
    <row r="17" spans="1:8" x14ac:dyDescent="0.25">
      <c r="B17">
        <v>3.0609999999999999</v>
      </c>
      <c r="C17">
        <v>1.4</v>
      </c>
      <c r="D17">
        <f t="shared" ref="D17:D23" si="1">(E17-F17)*($F$2/2)</f>
        <v>1.0100000000000001E-2</v>
      </c>
      <c r="E17">
        <v>4.4000000000000004</v>
      </c>
      <c r="F17">
        <v>2.4</v>
      </c>
    </row>
    <row r="18" spans="1:8" x14ac:dyDescent="0.25">
      <c r="B18">
        <v>2.6680000000000001</v>
      </c>
      <c r="C18">
        <v>1.2</v>
      </c>
      <c r="D18">
        <f t="shared" si="1"/>
        <v>8.5849999999999989E-3</v>
      </c>
      <c r="E18">
        <v>3.8</v>
      </c>
      <c r="F18">
        <v>2.1</v>
      </c>
    </row>
    <row r="19" spans="1:8" x14ac:dyDescent="0.25">
      <c r="B19">
        <v>2.2309999999999999</v>
      </c>
      <c r="C19">
        <v>1</v>
      </c>
      <c r="D19">
        <f t="shared" si="1"/>
        <v>6.5649999999999997E-3</v>
      </c>
      <c r="E19">
        <v>3.1</v>
      </c>
      <c r="F19">
        <v>1.8</v>
      </c>
      <c r="H19" t="s">
        <v>38</v>
      </c>
    </row>
    <row r="20" spans="1:8" x14ac:dyDescent="0.25">
      <c r="B20">
        <v>1.873</v>
      </c>
      <c r="C20">
        <v>0.8</v>
      </c>
      <c r="D20">
        <f t="shared" si="1"/>
        <v>5.0499999999999998E-3</v>
      </c>
      <c r="E20">
        <v>2.4</v>
      </c>
      <c r="F20">
        <v>1.4</v>
      </c>
      <c r="H20">
        <v>2</v>
      </c>
    </row>
    <row r="21" spans="1:8" x14ac:dyDescent="0.25">
      <c r="B21">
        <v>1.411</v>
      </c>
      <c r="C21">
        <v>0.6</v>
      </c>
      <c r="D21">
        <f t="shared" si="1"/>
        <v>1.7675000000000004E-3</v>
      </c>
      <c r="E21">
        <v>1.6</v>
      </c>
      <c r="F21">
        <v>1.25</v>
      </c>
    </row>
    <row r="22" spans="1:8" x14ac:dyDescent="0.25">
      <c r="B22">
        <v>0.95199999999999996</v>
      </c>
      <c r="C22">
        <v>0.4</v>
      </c>
      <c r="D22">
        <f t="shared" si="1"/>
        <v>1.7675000000000004E-3</v>
      </c>
      <c r="E22">
        <v>1.1000000000000001</v>
      </c>
      <c r="F22">
        <v>0.75</v>
      </c>
    </row>
    <row r="23" spans="1:8" x14ac:dyDescent="0.25">
      <c r="B23">
        <v>0.49199999999999999</v>
      </c>
      <c r="C23">
        <v>0.2</v>
      </c>
      <c r="D23">
        <f t="shared" si="1"/>
        <v>1.5149999999999999E-3</v>
      </c>
      <c r="E23">
        <v>0.6</v>
      </c>
      <c r="F23">
        <v>0.3</v>
      </c>
    </row>
    <row r="24" spans="1:8" x14ac:dyDescent="0.25">
      <c r="C24">
        <v>0</v>
      </c>
      <c r="D24">
        <v>1</v>
      </c>
    </row>
    <row r="25" spans="1:8" x14ac:dyDescent="0.25">
      <c r="B25" t="s">
        <v>45</v>
      </c>
    </row>
    <row r="26" spans="1:8" x14ac:dyDescent="0.25">
      <c r="B26">
        <f xml:space="preserve"> INTERCEPT(B17:B23, C17:C23)</f>
        <v>0.10414285714285709</v>
      </c>
    </row>
    <row r="27" spans="1:8" x14ac:dyDescent="0.25">
      <c r="A27">
        <v>3</v>
      </c>
      <c r="B27" t="s">
        <v>39</v>
      </c>
    </row>
    <row r="28" spans="1:8" x14ac:dyDescent="0.25">
      <c r="B28" t="s">
        <v>40</v>
      </c>
      <c r="C28" t="s">
        <v>41</v>
      </c>
      <c r="D28" t="s">
        <v>42</v>
      </c>
      <c r="E28" t="s">
        <v>43</v>
      </c>
      <c r="F28" t="s">
        <v>44</v>
      </c>
    </row>
    <row r="29" spans="1:8" x14ac:dyDescent="0.25">
      <c r="B29">
        <v>3.5329999999999999</v>
      </c>
      <c r="C29">
        <v>1.4</v>
      </c>
      <c r="D29">
        <f t="shared" ref="D29:D35" si="2">(E29-F29)*($F$2/2)</f>
        <v>9.5949999999999994E-3</v>
      </c>
      <c r="E29">
        <v>4.3</v>
      </c>
      <c r="F29">
        <v>2.4</v>
      </c>
    </row>
    <row r="30" spans="1:8" x14ac:dyDescent="0.25">
      <c r="B30">
        <v>2.9359999999999999</v>
      </c>
      <c r="C30">
        <v>1.2</v>
      </c>
      <c r="D30">
        <f t="shared" si="2"/>
        <v>8.5850000000000006E-3</v>
      </c>
      <c r="E30">
        <v>3.7</v>
      </c>
      <c r="F30">
        <v>2</v>
      </c>
    </row>
    <row r="31" spans="1:8" x14ac:dyDescent="0.25">
      <c r="B31">
        <v>2.6440000000000001</v>
      </c>
      <c r="C31">
        <v>1</v>
      </c>
      <c r="D31">
        <f t="shared" si="2"/>
        <v>6.8174999999999998E-3</v>
      </c>
      <c r="E31">
        <v>3.1</v>
      </c>
      <c r="F31">
        <v>1.75</v>
      </c>
    </row>
    <row r="32" spans="1:8" x14ac:dyDescent="0.25">
      <c r="B32">
        <v>1.6879999999999999</v>
      </c>
      <c r="C32">
        <v>0.8</v>
      </c>
      <c r="D32">
        <f t="shared" si="2"/>
        <v>5.0500000000000007E-3</v>
      </c>
      <c r="E32">
        <v>2.2000000000000002</v>
      </c>
      <c r="F32">
        <v>1.2</v>
      </c>
    </row>
    <row r="33" spans="2:6" x14ac:dyDescent="0.25">
      <c r="B33">
        <v>1.282</v>
      </c>
      <c r="C33">
        <v>0.6</v>
      </c>
      <c r="D33">
        <f t="shared" si="2"/>
        <v>4.0399999999999993E-3</v>
      </c>
      <c r="E33">
        <v>1.7</v>
      </c>
      <c r="F33">
        <v>0.9</v>
      </c>
    </row>
    <row r="34" spans="2:6" x14ac:dyDescent="0.25">
      <c r="B34">
        <v>1.075</v>
      </c>
      <c r="C34">
        <v>0.4</v>
      </c>
      <c r="D34">
        <f t="shared" si="2"/>
        <v>2.5250000000000003E-3</v>
      </c>
      <c r="E34">
        <v>1.1000000000000001</v>
      </c>
      <c r="F34">
        <v>0.6</v>
      </c>
    </row>
    <row r="35" spans="2:6" x14ac:dyDescent="0.25">
      <c r="B35">
        <v>0.59099999999999997</v>
      </c>
      <c r="C35">
        <v>0.2</v>
      </c>
      <c r="D35">
        <f t="shared" si="2"/>
        <v>1.5149999999999999E-3</v>
      </c>
      <c r="E35">
        <v>0.5</v>
      </c>
      <c r="F35">
        <v>0.2</v>
      </c>
    </row>
    <row r="36" spans="2:6" x14ac:dyDescent="0.25">
      <c r="C36">
        <v>0</v>
      </c>
      <c r="D36">
        <v>1</v>
      </c>
    </row>
    <row r="37" spans="2:6" x14ac:dyDescent="0.25">
      <c r="B37" t="s">
        <v>45</v>
      </c>
      <c r="E37" t="s">
        <v>38</v>
      </c>
    </row>
    <row r="38" spans="2:6" x14ac:dyDescent="0.25">
      <c r="B38">
        <f xml:space="preserve"> INTERCEPT(B29:B35, C29:C35)</f>
        <v>-2.2999999999999909E-2</v>
      </c>
      <c r="E38">
        <v>3</v>
      </c>
    </row>
    <row r="52" spans="1:2" x14ac:dyDescent="0.25">
      <c r="A52" s="4"/>
      <c r="B52" s="4"/>
    </row>
    <row r="53" spans="1:2" x14ac:dyDescent="0.25">
      <c r="A53" s="4"/>
      <c r="B53" s="4"/>
    </row>
    <row r="54" spans="1:2" x14ac:dyDescent="0.25">
      <c r="A54" s="4"/>
      <c r="B54" s="4"/>
    </row>
    <row r="55" spans="1:2" x14ac:dyDescent="0.25">
      <c r="A55" s="4"/>
      <c r="B55" s="4"/>
    </row>
    <row r="56" spans="1:2" x14ac:dyDescent="0.25">
      <c r="A56" s="4"/>
      <c r="B56" s="4"/>
    </row>
    <row r="57" spans="1:2" x14ac:dyDescent="0.25">
      <c r="A57" s="4"/>
      <c r="B57" s="4"/>
    </row>
    <row r="58" spans="1:2" x14ac:dyDescent="0.25">
      <c r="A58" s="4"/>
      <c r="B58" s="4"/>
    </row>
    <row r="59" spans="1:2" x14ac:dyDescent="0.25">
      <c r="A59" s="4"/>
      <c r="B59" s="4"/>
    </row>
    <row r="60" spans="1:2" x14ac:dyDescent="0.25">
      <c r="A60" s="4"/>
      <c r="B60" s="4"/>
    </row>
    <row r="61" spans="1:2" x14ac:dyDescent="0.25">
      <c r="A61" s="4" t="s">
        <v>46</v>
      </c>
      <c r="B61" s="4" t="s">
        <v>47</v>
      </c>
    </row>
    <row r="62" spans="1:2" x14ac:dyDescent="0.25">
      <c r="A62" s="4">
        <v>1.2</v>
      </c>
      <c r="B62" s="4">
        <v>0.15892054</v>
      </c>
    </row>
    <row r="63" spans="1:2" x14ac:dyDescent="0.25">
      <c r="A63" s="4">
        <v>1.25</v>
      </c>
      <c r="B63" s="4">
        <v>0.16554222900000001</v>
      </c>
    </row>
    <row r="64" spans="1:2" x14ac:dyDescent="0.25">
      <c r="A64" s="4">
        <v>1.3</v>
      </c>
      <c r="B64" s="4">
        <v>0.172163919</v>
      </c>
    </row>
    <row r="65" spans="1:2" x14ac:dyDescent="0.25">
      <c r="A65" s="4">
        <v>1.35</v>
      </c>
      <c r="B65" s="4">
        <v>0.17878560800000001</v>
      </c>
    </row>
    <row r="66" spans="1:2" x14ac:dyDescent="0.25">
      <c r="A66" s="4">
        <v>1.4</v>
      </c>
      <c r="B66" s="4">
        <v>0.185407297</v>
      </c>
    </row>
    <row r="67" spans="1:2" x14ac:dyDescent="0.25">
      <c r="A67" s="4">
        <v>1.45</v>
      </c>
      <c r="B67" s="4">
        <v>0.19202898600000001</v>
      </c>
    </row>
    <row r="68" spans="1:2" x14ac:dyDescent="0.25">
      <c r="A68" s="4">
        <v>1.5</v>
      </c>
      <c r="B68" s="4">
        <v>0.198650675</v>
      </c>
    </row>
    <row r="69" spans="1:2" x14ac:dyDescent="0.25">
      <c r="A69" s="4">
        <v>1.55</v>
      </c>
      <c r="B69" s="4">
        <v>0.20527236500000001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diego roth</dc:creator>
  <cp:keywords/>
  <dc:description/>
  <cp:lastModifiedBy>Diego Roth</cp:lastModifiedBy>
  <cp:revision/>
  <dcterms:created xsi:type="dcterms:W3CDTF">2023-10-04T12:22:46Z</dcterms:created>
  <dcterms:modified xsi:type="dcterms:W3CDTF">2023-11-03T15:32:08Z</dcterms:modified>
  <cp:category/>
  <cp:contentStatus/>
</cp:coreProperties>
</file>