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OneDrive\Documents\SWGoH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Sheet1!$C:$E,Sheet1!$G:$H,Sheet1!$L:$L</definedName>
  </definedNames>
  <calcPr calcId="162913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Q19" i="1"/>
  <c r="R19" i="1"/>
  <c r="S19" i="1"/>
  <c r="T19" i="1"/>
  <c r="U19" i="1"/>
  <c r="V19" i="1"/>
  <c r="W19" i="1"/>
  <c r="I19" i="1"/>
  <c r="M2" i="1" l="1"/>
  <c r="P2" i="1"/>
  <c r="Q2" i="1"/>
  <c r="R2" i="1"/>
  <c r="S2" i="1"/>
  <c r="T2" i="1"/>
  <c r="U2" i="1"/>
  <c r="V2" i="1"/>
  <c r="W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P26" i="1" l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I8" i="1"/>
  <c r="P7" i="1"/>
  <c r="O7" i="1"/>
  <c r="N7" i="1"/>
  <c r="I7" i="1"/>
  <c r="P6" i="1"/>
  <c r="O6" i="1"/>
  <c r="N6" i="1"/>
  <c r="I6" i="1"/>
  <c r="P5" i="1"/>
  <c r="O5" i="1"/>
  <c r="N5" i="1"/>
  <c r="I5" i="1"/>
  <c r="P4" i="1"/>
  <c r="O4" i="1"/>
  <c r="N4" i="1"/>
  <c r="I4" i="1"/>
  <c r="P3" i="1"/>
  <c r="O3" i="1"/>
  <c r="N3" i="1"/>
  <c r="I3" i="1"/>
  <c r="B11" i="2" l="1"/>
  <c r="B10" i="2"/>
  <c r="B9" i="2"/>
  <c r="B8" i="2"/>
  <c r="B7" i="2"/>
  <c r="B6" i="2"/>
  <c r="B5" i="2"/>
  <c r="A5" i="2" l="1"/>
  <c r="I9" i="1" s="1"/>
  <c r="Q13" i="1"/>
  <c r="Q5" i="1"/>
  <c r="Q4" i="1"/>
  <c r="Q25" i="1"/>
  <c r="Q22" i="1"/>
  <c r="Q10" i="1"/>
  <c r="Q23" i="1"/>
  <c r="Q18" i="1"/>
  <c r="Q15" i="1"/>
  <c r="Q7" i="1"/>
  <c r="Q24" i="1"/>
  <c r="Q12" i="1"/>
  <c r="Q21" i="1"/>
  <c r="Q9" i="1"/>
  <c r="Q3" i="1"/>
  <c r="Q17" i="1"/>
  <c r="Q14" i="1"/>
  <c r="Q6" i="1"/>
  <c r="Q26" i="1"/>
  <c r="Q20" i="1"/>
  <c r="Q16" i="1"/>
  <c r="Q8" i="1"/>
  <c r="Q11" i="1"/>
  <c r="A6" i="2"/>
  <c r="R25" i="1"/>
  <c r="R22" i="1"/>
  <c r="R10" i="1"/>
  <c r="R18" i="1"/>
  <c r="R15" i="1"/>
  <c r="R7" i="1"/>
  <c r="R24" i="1"/>
  <c r="R12" i="1"/>
  <c r="R4" i="1"/>
  <c r="R21" i="1"/>
  <c r="R9" i="1"/>
  <c r="R17" i="1"/>
  <c r="R14" i="1"/>
  <c r="R6" i="1"/>
  <c r="R8" i="1"/>
  <c r="R26" i="1"/>
  <c r="R23" i="1"/>
  <c r="R11" i="1"/>
  <c r="R3" i="1"/>
  <c r="R20" i="1"/>
  <c r="R16" i="1"/>
  <c r="R13" i="1"/>
  <c r="R5" i="1"/>
  <c r="A7" i="2"/>
  <c r="S18" i="1"/>
  <c r="S15" i="1"/>
  <c r="S7" i="1"/>
  <c r="S4" i="1"/>
  <c r="S6" i="1"/>
  <c r="S24" i="1"/>
  <c r="S12" i="1"/>
  <c r="S21" i="1"/>
  <c r="S9" i="1"/>
  <c r="S17" i="1"/>
  <c r="S14" i="1"/>
  <c r="S26" i="1"/>
  <c r="S23" i="1"/>
  <c r="S11" i="1"/>
  <c r="S3" i="1"/>
  <c r="S13" i="1"/>
  <c r="S20" i="1"/>
  <c r="S16" i="1"/>
  <c r="S8" i="1"/>
  <c r="S5" i="1"/>
  <c r="S25" i="1"/>
  <c r="S22" i="1"/>
  <c r="S10" i="1"/>
  <c r="A8" i="2"/>
  <c r="T24" i="1"/>
  <c r="T12" i="1"/>
  <c r="T4" i="1"/>
  <c r="T21" i="1"/>
  <c r="T9" i="1"/>
  <c r="T10" i="1"/>
  <c r="T17" i="1"/>
  <c r="T14" i="1"/>
  <c r="T6" i="1"/>
  <c r="T22" i="1"/>
  <c r="T26" i="1"/>
  <c r="T23" i="1"/>
  <c r="T11" i="1"/>
  <c r="T3" i="1"/>
  <c r="T20" i="1"/>
  <c r="T16" i="1"/>
  <c r="T8" i="1"/>
  <c r="T13" i="1"/>
  <c r="T5" i="1"/>
  <c r="T25" i="1"/>
  <c r="T18" i="1"/>
  <c r="T15" i="1"/>
  <c r="T7" i="1"/>
  <c r="A9" i="2"/>
  <c r="U21" i="1"/>
  <c r="U9" i="1"/>
  <c r="U17" i="1"/>
  <c r="U14" i="1"/>
  <c r="U6" i="1"/>
  <c r="U26" i="1"/>
  <c r="U23" i="1"/>
  <c r="U11" i="1"/>
  <c r="U3" i="1"/>
  <c r="U20" i="1"/>
  <c r="U16" i="1"/>
  <c r="U8" i="1"/>
  <c r="U15" i="1"/>
  <c r="U7" i="1"/>
  <c r="U13" i="1"/>
  <c r="U5" i="1"/>
  <c r="U18" i="1"/>
  <c r="U25" i="1"/>
  <c r="U22" i="1"/>
  <c r="U10" i="1"/>
  <c r="U24" i="1"/>
  <c r="U12" i="1"/>
  <c r="U4" i="1"/>
  <c r="A10" i="2"/>
  <c r="V17" i="1"/>
  <c r="V14" i="1"/>
  <c r="V6" i="1"/>
  <c r="V3" i="1"/>
  <c r="V5" i="1"/>
  <c r="V26" i="1"/>
  <c r="V23" i="1"/>
  <c r="V11" i="1"/>
  <c r="V4" i="1"/>
  <c r="V20" i="1"/>
  <c r="V16" i="1"/>
  <c r="V8" i="1"/>
  <c r="V12" i="1"/>
  <c r="V13" i="1"/>
  <c r="V25" i="1"/>
  <c r="V22" i="1"/>
  <c r="V10" i="1"/>
  <c r="V18" i="1"/>
  <c r="V15" i="1"/>
  <c r="V7" i="1"/>
  <c r="V24" i="1"/>
  <c r="V21" i="1"/>
  <c r="V9" i="1"/>
  <c r="A11" i="2"/>
  <c r="I26" i="1" s="1"/>
  <c r="W1" i="1" s="1"/>
  <c r="W26" i="1"/>
  <c r="W23" i="1"/>
  <c r="W11" i="1"/>
  <c r="W3" i="1"/>
  <c r="W20" i="1"/>
  <c r="W16" i="1"/>
  <c r="W8" i="1"/>
  <c r="W13" i="1"/>
  <c r="W5" i="1"/>
  <c r="W25" i="1"/>
  <c r="W22" i="1"/>
  <c r="W10" i="1"/>
  <c r="W18" i="1"/>
  <c r="W15" i="1"/>
  <c r="W7" i="1"/>
  <c r="W24" i="1"/>
  <c r="W12" i="1"/>
  <c r="W4" i="1"/>
  <c r="W9" i="1"/>
  <c r="W17" i="1"/>
  <c r="W14" i="1"/>
  <c r="W6" i="1"/>
  <c r="W21" i="1"/>
  <c r="P1" i="1" l="1"/>
  <c r="I23" i="1"/>
  <c r="U1" i="1" s="1"/>
  <c r="I24" i="1"/>
  <c r="I21" i="1"/>
  <c r="I20" i="1"/>
  <c r="I18" i="1"/>
  <c r="I22" i="1"/>
  <c r="I15" i="1"/>
  <c r="I14" i="1"/>
  <c r="I11" i="1"/>
  <c r="N1" i="1" s="1"/>
  <c r="I16" i="1"/>
  <c r="V1" i="1" s="1"/>
  <c r="I13" i="1"/>
  <c r="S1" i="1" s="1"/>
  <c r="I10" i="1"/>
  <c r="R1" i="1" s="1"/>
  <c r="I12" i="1"/>
  <c r="T1" i="1" l="1"/>
  <c r="O1" i="1"/>
  <c r="Q1" i="1"/>
</calcChain>
</file>

<file path=xl/sharedStrings.xml><?xml version="1.0" encoding="utf-8"?>
<sst xmlns="http://schemas.openxmlformats.org/spreadsheetml/2006/main" count="214" uniqueCount="143">
  <si>
    <t>Name</t>
  </si>
  <si>
    <t>Joined</t>
  </si>
  <si>
    <t>Sort</t>
  </si>
  <si>
    <t>ID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</si>
  <si>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</si>
  <si>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</si>
  <si>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</si>
  <si>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</si>
  <si>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</si>
  <si>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</si>
  <si>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</si>
  <si>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</si>
  <si>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</si>
  <si>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</si>
  <si>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</si>
  <si>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</si>
  <si>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</si>
  <si>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</si>
  <si>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&lt;@313692586978312192&gt;</t>
  </si>
  <si>
    <t>Taiwan</t>
  </si>
  <si>
    <t>:flag_tw:</t>
  </si>
  <si>
    <t>&lt;https://swgoh.gg/u/vk1559/&gt;</t>
  </si>
  <si>
    <t>Europe</t>
  </si>
  <si>
    <t>жараl4PDAl (Zhara)</t>
  </si>
  <si>
    <t>&lt;@293265960670986240&gt;</t>
  </si>
  <si>
    <t>Russia</t>
  </si>
  <si>
    <t>:flag_ru:</t>
  </si>
  <si>
    <t>&lt;https://swgoh.gg/u/zhara/&gt;</t>
  </si>
  <si>
    <t>Cristiano Ronaldo</t>
  </si>
  <si>
    <t>&lt;@313721101693878272&gt;</t>
  </si>
  <si>
    <t>&lt;https://swgoh.gg/u/cristiano/&gt;</t>
  </si>
  <si>
    <t>Ника (Nika)</t>
  </si>
  <si>
    <t>&lt;@313726780152348674&gt;</t>
  </si>
  <si>
    <t>&lt;https://swgoh.gg/u/nika/&gt;</t>
  </si>
  <si>
    <t>TM MaX</t>
  </si>
  <si>
    <t>&lt;@320932292140859392&gt;</t>
  </si>
  <si>
    <t>&lt;https://swgoh.gg/u/tmmax/&gt;</t>
  </si>
  <si>
    <t>AbrekV</t>
  </si>
  <si>
    <t>&lt;@211188995336568832&gt;</t>
  </si>
  <si>
    <t>Turkey</t>
  </si>
  <si>
    <t>:flag_tr:</t>
  </si>
  <si>
    <t>&lt;https://swgoh.gg/u/AbrekV/&gt;</t>
  </si>
  <si>
    <t>Risen</t>
  </si>
  <si>
    <t>&lt;@313737724031008768&gt;</t>
  </si>
  <si>
    <t>Ukraine</t>
  </si>
  <si>
    <t>:flag_ua:</t>
  </si>
  <si>
    <t>&lt;https://swgoh.gg/u/eugene/&gt;</t>
  </si>
  <si>
    <t>zizoun</t>
  </si>
  <si>
    <t>&lt;@262565967282831370&gt;</t>
  </si>
  <si>
    <t>Czech Republic</t>
  </si>
  <si>
    <t>:flag_cz:</t>
  </si>
  <si>
    <t>&lt;https://swgoh.gg/u/zizoun/&gt;</t>
  </si>
  <si>
    <t>Stirzla</t>
  </si>
  <si>
    <t>&lt;@299252665878052865&gt;</t>
  </si>
  <si>
    <t>Austria</t>
  </si>
  <si>
    <t>:flag_at:</t>
  </si>
  <si>
    <t>&lt;https://swgoh.gg/u/stirzla/&gt;</t>
  </si>
  <si>
    <t>Ceberus Ironhart</t>
  </si>
  <si>
    <t>&lt;@294241275149025280&gt;</t>
  </si>
  <si>
    <t>Switzerland</t>
  </si>
  <si>
    <t>:flag_ch:</t>
  </si>
  <si>
    <t>&lt;https://swgoh.gg/u/ceberus/&gt;</t>
  </si>
  <si>
    <t>Luca</t>
  </si>
  <si>
    <t>&lt;@313769175892099092&gt;</t>
  </si>
  <si>
    <t>Italy</t>
  </si>
  <si>
    <t>:flag_it:</t>
  </si>
  <si>
    <t>&lt;https://swgoh.gg/u/ioz86/&gt;</t>
  </si>
  <si>
    <t>Tarnadas</t>
  </si>
  <si>
    <t>&lt;@213747408230809600&gt;</t>
  </si>
  <si>
    <t>Germany</t>
  </si>
  <si>
    <t>:flag_de:</t>
  </si>
  <si>
    <t>&lt;https://swgoh.gg/u/tarnadas/&gt;</t>
  </si>
  <si>
    <t>Jayzi</t>
  </si>
  <si>
    <t>&lt;@316326121002106880&gt;</t>
  </si>
  <si>
    <t>&lt;https://swgoh.gg/u/jayzi/&gt;</t>
  </si>
  <si>
    <t>LeTempsRetrouve</t>
  </si>
  <si>
    <t>&lt;@148203612928081921&gt;</t>
  </si>
  <si>
    <t>Poland</t>
  </si>
  <si>
    <t>:flag_pl:</t>
  </si>
  <si>
    <t>&lt;https://swgoh.gg/u/solos100/&gt;</t>
  </si>
  <si>
    <t>Elnino</t>
  </si>
  <si>
    <t>&lt;@317286698629332993&gt;</t>
  </si>
  <si>
    <t>UK, England</t>
  </si>
  <si>
    <t>:flag_gb:</t>
  </si>
  <si>
    <t>&lt;https://swgoh.gg/u/elnino_79/&gt;</t>
  </si>
  <si>
    <t>America</t>
  </si>
  <si>
    <t>Hawthorne</t>
  </si>
  <si>
    <t>&lt;@235786687727271937&gt;</t>
  </si>
  <si>
    <t>Canada</t>
  </si>
  <si>
    <t>:flag_ca:</t>
  </si>
  <si>
    <t>&lt;https://swgoh.gg/u/hawthorne33/&gt;</t>
  </si>
  <si>
    <t>Noe</t>
  </si>
  <si>
    <t>&lt;@210523202303164417&gt;</t>
  </si>
  <si>
    <t>USA, South Carolina</t>
  </si>
  <si>
    <t>:flag_us:</t>
  </si>
  <si>
    <t>&lt;https://swgoh.gg/u/noe/&gt;</t>
  </si>
  <si>
    <t>Fire</t>
  </si>
  <si>
    <t>&lt;@246084907158208525&gt;</t>
  </si>
  <si>
    <t>USA, Ohio</t>
  </si>
  <si>
    <t>&lt;https://swgoh.gg/u/fireguy/&gt;</t>
  </si>
  <si>
    <t>LordVader</t>
  </si>
  <si>
    <t>&lt;@240117327482322945&gt;</t>
  </si>
  <si>
    <t>USA, Pennsylvania</t>
  </si>
  <si>
    <t>&lt;https://swgoh.gg/u/lordvader%2066/&gt;</t>
  </si>
  <si>
    <t>kahhns</t>
  </si>
  <si>
    <t>&lt;@181953824997507072&gt;</t>
  </si>
  <si>
    <t>USA, Illinois</t>
  </si>
  <si>
    <t>&lt;https://swgoh.gg/u/kahhns/&gt;</t>
  </si>
  <si>
    <t>Phalanx</t>
  </si>
  <si>
    <t>&lt;@297555581961502720&gt;</t>
  </si>
  <si>
    <t>USA, Minnesota</t>
  </si>
  <si>
    <t>&lt;https://swgoh.gg/u/phalanx7452/&gt;</t>
  </si>
  <si>
    <t>Bernie</t>
  </si>
  <si>
    <t>&lt;@243526388739473411&gt;</t>
  </si>
  <si>
    <t>USA, Colorado</t>
  </si>
  <si>
    <t>&lt;https://swgoh.gg/u/berniewankensanders/&gt;</t>
  </si>
  <si>
    <t>RΔsρberry</t>
  </si>
  <si>
    <t>&lt;@175770729130754049&gt;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</si>
  <si>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</si>
  <si>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</si>
  <si>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</si>
  <si>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</si>
  <si>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</si>
  <si>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</si>
  <si>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</si>
  <si>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&lt;@&amp;321982441386409985&gt;</t>
  </si>
  <si>
    <t>&lt;@&amp;321982473321840640&gt;</t>
  </si>
  <si>
    <t>&lt;@&amp;343140646543949824&gt;</t>
  </si>
  <si>
    <t>&lt;@&amp;321982132064878593&gt;</t>
  </si>
  <si>
    <t>&lt;@&amp;321982165082439682&gt;</t>
  </si>
  <si>
    <t>No DST</t>
  </si>
  <si>
    <t>29/10</t>
  </si>
  <si>
    <t>5/11</t>
  </si>
  <si>
    <t>Bar Bar Jinks</t>
  </si>
  <si>
    <t>&lt;@269576214472163340&gt;</t>
  </si>
  <si>
    <t>Guam</t>
  </si>
  <si>
    <t>:flag_gu:</t>
  </si>
  <si>
    <t>&lt;https://swgoh.gg/u/jinks/&gt;</t>
  </si>
  <si>
    <t>ChST</t>
  </si>
  <si>
    <t>oneCharParrLiesh</t>
  </si>
  <si>
    <t>&lt;@293051323488796672&gt;</t>
  </si>
  <si>
    <t>USA, Virginia</t>
  </si>
  <si>
    <t>&lt;https://swgoh.gg/u/charparrliesh/&gt;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</si>
</sst>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9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0" fillId="0" borderId="0" xfId="0" applyNumberFormat="1"/>
    <xf numFmtId="0" fontId="3" fillId="2" borderId="1" xfId="0" applyFont="1" applyFill="1" applyBorder="1"/>
    <xf numFmtId="0" fontId="4" fillId="0" borderId="0" xfId="0" applyFont="1"/>
    <xf numFmtId="0" fontId="5" fillId="3" borderId="4" xfId="0" applyFont="1" applyFill="1" applyBorder="1"/>
    <xf numFmtId="164" fontId="5" fillId="3" borderId="4" xfId="0" applyNumberFormat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49" fontId="5" fillId="5" borderId="7" xfId="0" applyNumberFormat="1" applyFont="1" applyFill="1" applyBorder="1"/>
    <xf numFmtId="0" fontId="5" fillId="5" borderId="8" xfId="0" applyFont="1" applyFill="1" applyBorder="1"/>
    <xf numFmtId="0" fontId="5" fillId="5" borderId="8" xfId="1" applyFont="1" applyFill="1" applyBorder="1"/>
    <xf numFmtId="164" fontId="5" fillId="5" borderId="8" xfId="0" applyNumberFormat="1" applyFont="1" applyFill="1" applyBorder="1"/>
    <xf numFmtId="164" fontId="6" fillId="5" borderId="8" xfId="0" applyNumberFormat="1" applyFont="1" applyFill="1" applyBorder="1" applyAlignment="1">
      <alignment horizontal="center" vertical="center"/>
    </xf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3" borderId="3" xfId="0" applyFont="1" applyFill="1" applyBorder="1"/>
    <xf numFmtId="0" fontId="5" fillId="4" borderId="3" xfId="1" applyFont="1" applyFill="1" applyBorder="1"/>
    <xf numFmtId="164" fontId="5" fillId="3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49" fontId="5" fillId="5" borderId="2" xfId="0" applyNumberFormat="1" applyFont="1" applyFill="1" applyBorder="1"/>
    <xf numFmtId="0" fontId="5" fillId="5" borderId="3" xfId="0" applyFont="1" applyFill="1" applyBorder="1"/>
    <xf numFmtId="0" fontId="5" fillId="5" borderId="3" xfId="1" applyFont="1" applyFill="1" applyBorder="1"/>
    <xf numFmtId="164" fontId="5" fillId="5" borderId="3" xfId="0" applyNumberFormat="1" applyFont="1" applyFill="1" applyBorder="1"/>
    <xf numFmtId="0" fontId="6" fillId="5" borderId="3" xfId="0" applyFont="1" applyFill="1" applyBorder="1" applyAlignment="1">
      <alignment horizontal="center" vertical="center" wrapText="1"/>
    </xf>
    <xf numFmtId="0" fontId="5" fillId="3" borderId="0" xfId="1" applyFont="1" applyFill="1" applyBorder="1"/>
    <xf numFmtId="0" fontId="5" fillId="5" borderId="6" xfId="0" applyFont="1" applyFill="1" applyBorder="1"/>
    <xf numFmtId="0" fontId="5" fillId="5" borderId="9" xfId="0" applyFont="1" applyFill="1" applyBorder="1"/>
    <xf numFmtId="49" fontId="5" fillId="5" borderId="9" xfId="0" applyNumberFormat="1" applyFont="1" applyFill="1" applyBorder="1"/>
    <xf numFmtId="0" fontId="5" fillId="5" borderId="6" xfId="1" applyFont="1" applyFill="1" applyBorder="1"/>
    <xf numFmtId="164" fontId="5" fillId="5" borderId="6" xfId="0" applyNumberFormat="1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5" fillId="3" borderId="3" xfId="1" applyFont="1" applyFill="1" applyBorder="1"/>
    <xf numFmtId="0" fontId="8" fillId="3" borderId="3" xfId="0" applyFont="1" applyFill="1" applyBorder="1" applyAlignment="1">
      <alignment horizontal="center" vertical="center" wrapText="1"/>
    </xf>
    <xf numFmtId="0" fontId="5" fillId="5" borderId="9" xfId="1" applyFont="1" applyFill="1" applyBorder="1"/>
    <xf numFmtId="0" fontId="8" fillId="5" borderId="6" xfId="0" applyFont="1" applyFill="1" applyBorder="1" applyAlignment="1">
      <alignment horizontal="center" vertical="center" wrapText="1"/>
    </xf>
    <xf numFmtId="0" fontId="5" fillId="3" borderId="2" xfId="1" applyFont="1" applyFill="1" applyBorder="1"/>
    <xf numFmtId="0" fontId="5" fillId="5" borderId="2" xfId="1" applyFont="1" applyFill="1" applyBorder="1"/>
    <xf numFmtId="0" fontId="8" fillId="5" borderId="3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/>
    </xf>
    <xf numFmtId="164" fontId="8" fillId="5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/>
    <xf numFmtId="0" fontId="5" fillId="3" borderId="5" xfId="1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/>
    <xf numFmtId="0" fontId="5" fillId="3" borderId="9" xfId="0" applyFont="1" applyFill="1" applyBorder="1"/>
    <xf numFmtId="0" fontId="5" fillId="3" borderId="9" xfId="1" applyFont="1" applyFill="1" applyBorder="1"/>
    <xf numFmtId="164" fontId="5" fillId="3" borderId="6" xfId="0" applyNumberFormat="1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5" fillId="7" borderId="2" xfId="0" applyFont="1" applyFill="1" applyBorder="1"/>
    <xf numFmtId="49" fontId="5" fillId="7" borderId="2" xfId="0" applyNumberFormat="1" applyFont="1" applyFill="1" applyBorder="1"/>
    <xf numFmtId="0" fontId="5" fillId="7" borderId="3" xfId="0" applyFont="1" applyFill="1" applyBorder="1"/>
    <xf numFmtId="0" fontId="5" fillId="7" borderId="2" xfId="1" applyFont="1" applyFill="1" applyBorder="1"/>
    <xf numFmtId="164" fontId="5" fillId="7" borderId="12" xfId="0" applyNumberFormat="1" applyFont="1" applyFill="1" applyBorder="1"/>
    <xf numFmtId="164" fontId="6" fillId="7" borderId="3" xfId="0" applyNumberFormat="1" applyFont="1" applyFill="1" applyBorder="1" applyAlignment="1">
      <alignment horizontal="center" vertical="center"/>
    </xf>
    <xf numFmtId="164" fontId="5" fillId="7" borderId="3" xfId="0" applyNumberFormat="1" applyFont="1" applyFill="1" applyBorder="1"/>
    <xf numFmtId="0" fontId="5" fillId="7" borderId="15" xfId="0" applyFont="1" applyFill="1" applyBorder="1"/>
    <xf numFmtId="0" fontId="5" fillId="3" borderId="16" xfId="0" applyFont="1" applyFill="1" applyBorder="1"/>
    <xf numFmtId="0" fontId="5" fillId="5" borderId="17" xfId="0" applyFont="1" applyFill="1" applyBorder="1"/>
    <xf numFmtId="0" fontId="5" fillId="3" borderId="18" xfId="0" applyFont="1" applyFill="1" applyBorder="1"/>
    <xf numFmtId="0" fontId="5" fillId="5" borderId="18" xfId="0" applyFont="1" applyFill="1" applyBorder="1"/>
    <xf numFmtId="0" fontId="5" fillId="5" borderId="19" xfId="0" applyFont="1" applyFill="1" applyBorder="1"/>
    <xf numFmtId="0" fontId="7" fillId="7" borderId="21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wrapText="1"/>
    </xf>
    <xf numFmtId="49" fontId="7" fillId="5" borderId="8" xfId="0" applyNumberFormat="1" applyFont="1" applyFill="1" applyBorder="1" applyAlignment="1"/>
    <xf numFmtId="49" fontId="7" fillId="3" borderId="3" xfId="0" applyNumberFormat="1" applyFont="1" applyFill="1" applyBorder="1" applyAlignment="1">
      <alignment wrapText="1"/>
    </xf>
    <xf numFmtId="49" fontId="7" fillId="5" borderId="3" xfId="0" applyNumberFormat="1" applyFont="1" applyFill="1" applyBorder="1" applyAlignment="1">
      <alignment wrapText="1"/>
    </xf>
    <xf numFmtId="49" fontId="7" fillId="5" borderId="6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/>
    <xf numFmtId="49" fontId="7" fillId="5" borderId="3" xfId="0" applyNumberFormat="1" applyFont="1" applyFill="1" applyBorder="1" applyAlignment="1"/>
    <xf numFmtId="49" fontId="7" fillId="3" borderId="4" xfId="0" applyNumberFormat="1" applyFont="1" applyFill="1" applyBorder="1" applyAlignment="1">
      <alignment wrapText="1"/>
    </xf>
    <xf numFmtId="0" fontId="2" fillId="2" borderId="1" xfId="0" applyFont="1" applyFill="1" applyBorder="1"/>
    <xf numFmtId="164" fontId="5" fillId="8" borderId="4" xfId="0" applyNumberFormat="1" applyFont="1" applyFill="1" applyBorder="1"/>
    <xf numFmtId="164" fontId="5" fillId="7" borderId="8" xfId="0" applyNumberFormat="1" applyFont="1" applyFill="1" applyBorder="1"/>
    <xf numFmtId="164" fontId="5" fillId="8" borderId="3" xfId="0" applyNumberFormat="1" applyFont="1" applyFill="1" applyBorder="1"/>
    <xf numFmtId="164" fontId="5" fillId="7" borderId="6" xfId="0" applyNumberFormat="1" applyFont="1" applyFill="1" applyBorder="1"/>
    <xf numFmtId="0" fontId="4" fillId="6" borderId="22" xfId="0" applyFont="1" applyFill="1" applyBorder="1"/>
    <xf numFmtId="164" fontId="5" fillId="9" borderId="3" xfId="0" applyNumberFormat="1" applyFont="1" applyFill="1" applyBorder="1"/>
    <xf numFmtId="164" fontId="5" fillId="9" borderId="6" xfId="0" applyNumberFormat="1" applyFont="1" applyFill="1" applyBorder="1"/>
    <xf numFmtId="164" fontId="5" fillId="4" borderId="3" xfId="0" applyNumberFormat="1" applyFont="1" applyFill="1" applyBorder="1"/>
    <xf numFmtId="0" fontId="5" fillId="3" borderId="20" xfId="0" applyFont="1" applyFill="1" applyBorder="1"/>
    <xf numFmtId="164" fontId="5" fillId="4" borderId="6" xfId="0" applyNumberFormat="1" applyFont="1" applyFill="1" applyBorder="1"/>
    <xf numFmtId="0" fontId="2" fillId="6" borderId="11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0" fontId="2" fillId="6" borderId="10" xfId="0" applyFont="1" applyFill="1" applyBorder="1" applyAlignment="1">
      <alignment horizontal="center" vertical="center" textRotation="90"/>
    </xf>
    <xf numFmtId="0" fontId="2" fillId="6" borderId="14" xfId="0" applyFont="1" applyFill="1" applyBorder="1" applyAlignment="1">
      <alignment horizontal="center" vertical="center" textRotation="90"/>
    </xf>
    <xf numFmtId="0" fontId="2" fillId="6" borderId="13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Normal="175" workbookViewId="0">
      <selection activeCell="A27" sqref="A27"/>
    </sheetView>
  </sheetViews>
  <sheetFormatPr defaultRowHeight="15" x14ac:dyDescent="0.25"/>
  <cols>
    <col min="1" max="1" width="3.71093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23.28515625" style="3" hidden="1" customWidth="1"/>
    <col min="6" max="6" width="18.7109375" style="3" hidden="1" customWidth="1"/>
    <col min="7" max="7" width="8.7109375" style="3" hidden="1" customWidth="1"/>
    <col min="8" max="8" width="42.7109375" style="3" hidden="1" customWidth="1"/>
    <col min="9" max="9" width="5.28515625" style="3" bestFit="1" customWidth="1"/>
    <col min="10" max="10" width="5.5703125" style="3" bestFit="1" customWidth="1"/>
    <col min="11" max="11" width="4.28515625" style="3" bestFit="1" customWidth="1"/>
    <col min="12" max="12" width="28" style="3" hidden="1" customWidth="1"/>
    <col min="13" max="13" width="5.7109375" style="3" bestFit="1" customWidth="1"/>
    <col min="14" max="23" width="5.5703125" style="3" bestFit="1" customWidth="1"/>
    <col min="24" max="16384" width="9.140625" style="3"/>
  </cols>
  <sheetData>
    <row r="1" spans="1:23" ht="15.75" customHeight="1" thickBot="1" x14ac:dyDescent="0.3">
      <c r="A1" s="7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120</v>
      </c>
      <c r="M1" s="71" t="s">
        <v>138</v>
      </c>
      <c r="N1" s="2" t="str">
        <f>I3</f>
        <v>CST</v>
      </c>
      <c r="O1" s="2" t="str">
        <f>I4</f>
        <v>MSK</v>
      </c>
      <c r="P1" s="2" t="str">
        <f>I8</f>
        <v>TRT</v>
      </c>
      <c r="Q1" s="2" t="str">
        <f>I9</f>
        <v>EEST</v>
      </c>
      <c r="R1" s="2" t="str">
        <f>I10</f>
        <v>CEST</v>
      </c>
      <c r="S1" s="2" t="str">
        <f>I17</f>
        <v>BST</v>
      </c>
      <c r="T1" s="2" t="str">
        <f>I18</f>
        <v>EDT</v>
      </c>
      <c r="U1" s="2" t="str">
        <f>I23</f>
        <v>CDT</v>
      </c>
      <c r="V1" s="2" t="str">
        <f>I25</f>
        <v>MDT</v>
      </c>
      <c r="W1" s="2" t="str">
        <f>I26</f>
        <v>PDT</v>
      </c>
    </row>
    <row r="2" spans="1:23" ht="15.75" customHeight="1" x14ac:dyDescent="0.25">
      <c r="A2" s="85" t="s">
        <v>15</v>
      </c>
      <c r="B2" s="56" t="s">
        <v>133</v>
      </c>
      <c r="C2" s="49">
        <v>25</v>
      </c>
      <c r="D2" s="49">
        <v>1</v>
      </c>
      <c r="E2" s="50" t="s">
        <v>134</v>
      </c>
      <c r="F2" s="51" t="s">
        <v>135</v>
      </c>
      <c r="G2" s="49" t="s">
        <v>136</v>
      </c>
      <c r="H2" s="52" t="s">
        <v>137</v>
      </c>
      <c r="I2" s="56" t="s">
        <v>138</v>
      </c>
      <c r="J2" s="53">
        <v>0.33333333333333331</v>
      </c>
      <c r="K2" s="54" t="s">
        <v>16</v>
      </c>
      <c r="L2" s="62"/>
      <c r="M2" s="17">
        <f>$J2+Sheet2!B$1/24</f>
        <v>0.75</v>
      </c>
      <c r="N2" s="55">
        <f>$J2+Sheet2!B$2/24</f>
        <v>0.66666666666666663</v>
      </c>
      <c r="O2" s="55">
        <f>$J2+Sheet2!B$3/24</f>
        <v>0.45833333333333331</v>
      </c>
      <c r="P2" s="55">
        <f>$J2+Sheet2!B$4/24</f>
        <v>0.45833333333333331</v>
      </c>
      <c r="Q2" s="55">
        <f>$J2+Sheet2!B$5/24</f>
        <v>0.45833333333333331</v>
      </c>
      <c r="R2" s="55">
        <f>$J2+Sheet2!B$6/24</f>
        <v>0.41666666666666663</v>
      </c>
      <c r="S2" s="55">
        <f>$J2+Sheet2!B$7/24</f>
        <v>0.375</v>
      </c>
      <c r="T2" s="55">
        <f>$J2+Sheet2!B$8/24</f>
        <v>0.16666666666666666</v>
      </c>
      <c r="U2" s="55">
        <f>$J2+Sheet2!B$9/24</f>
        <v>0.12499999999999997</v>
      </c>
      <c r="V2" s="55">
        <f>$J2+Sheet2!B$10/24</f>
        <v>8.3333333333333315E-2</v>
      </c>
      <c r="W2" s="55">
        <f>$J2+Sheet2!B$11/24</f>
        <v>4.166666666666663E-2</v>
      </c>
    </row>
    <row r="3" spans="1:23" ht="15.75" customHeight="1" x14ac:dyDescent="0.25">
      <c r="A3" s="86"/>
      <c r="B3" s="57" t="s">
        <v>17</v>
      </c>
      <c r="C3" s="41">
        <v>15</v>
      </c>
      <c r="D3" s="4">
        <v>2</v>
      </c>
      <c r="E3" s="4" t="s">
        <v>18</v>
      </c>
      <c r="F3" s="4" t="s">
        <v>19</v>
      </c>
      <c r="G3" s="4" t="s">
        <v>20</v>
      </c>
      <c r="H3" s="4" t="s">
        <v>21</v>
      </c>
      <c r="I3" s="42" t="str">
        <f>Sheet2!$A$2</f>
        <v>CST</v>
      </c>
      <c r="J3" s="5">
        <v>0.41666666666666669</v>
      </c>
      <c r="K3" s="6" t="s">
        <v>16</v>
      </c>
      <c r="L3" s="63" t="s">
        <v>129</v>
      </c>
      <c r="M3" s="5">
        <f>$J3+Sheet2!B$1/24</f>
        <v>0.83333333333333337</v>
      </c>
      <c r="N3" s="5">
        <f>$J3+Sheet2!B$2/24</f>
        <v>0.75</v>
      </c>
      <c r="O3" s="5">
        <f>$J3+Sheet2!B$3/24</f>
        <v>0.54166666666666674</v>
      </c>
      <c r="P3" s="5">
        <f>$J3+Sheet2!B$4/24</f>
        <v>0.54166666666666674</v>
      </c>
      <c r="Q3" s="5">
        <f>$J3+Sheet2!B$5/24</f>
        <v>0.54166666666666674</v>
      </c>
      <c r="R3" s="5">
        <f>$J3+Sheet2!B$6/24</f>
        <v>0.5</v>
      </c>
      <c r="S3" s="5">
        <f>$J3+Sheet2!B$7/24</f>
        <v>0.45833333333333337</v>
      </c>
      <c r="T3" s="5">
        <f>$J3+Sheet2!B$8/24</f>
        <v>0.25</v>
      </c>
      <c r="U3" s="5">
        <f>$J3+Sheet2!B$9/24</f>
        <v>0.20833333333333334</v>
      </c>
      <c r="V3" s="5">
        <f>$J3+Sheet2!B$10/24</f>
        <v>0.16666666666666669</v>
      </c>
      <c r="W3" s="5">
        <f>$J3+Sheet2!B$11/24</f>
        <v>0.125</v>
      </c>
    </row>
    <row r="4" spans="1:23" ht="15.75" x14ac:dyDescent="0.25">
      <c r="A4" s="82" t="s">
        <v>22</v>
      </c>
      <c r="B4" s="58" t="s">
        <v>23</v>
      </c>
      <c r="C4" s="7">
        <v>11</v>
      </c>
      <c r="D4" s="7">
        <v>3</v>
      </c>
      <c r="E4" s="8" t="s">
        <v>24</v>
      </c>
      <c r="F4" s="9" t="s">
        <v>25</v>
      </c>
      <c r="G4" s="9" t="s">
        <v>26</v>
      </c>
      <c r="H4" s="10" t="s">
        <v>27</v>
      </c>
      <c r="I4" s="10" t="str">
        <f>Sheet2!$A$3</f>
        <v>MSK</v>
      </c>
      <c r="J4" s="11">
        <v>0.625</v>
      </c>
      <c r="K4" s="12" t="s">
        <v>16</v>
      </c>
      <c r="L4" s="64" t="s">
        <v>122</v>
      </c>
      <c r="M4" s="73">
        <f>$J4+Sheet2!B$1/24</f>
        <v>1.0416666666666667</v>
      </c>
      <c r="N4" s="11">
        <f>$J4+Sheet2!B$2/24</f>
        <v>0.95833333333333326</v>
      </c>
      <c r="O4" s="11">
        <f>$J4+Sheet2!B$3/24</f>
        <v>0.75</v>
      </c>
      <c r="P4" s="11">
        <f>$J4+Sheet2!B$4/24</f>
        <v>0.75</v>
      </c>
      <c r="Q4" s="11">
        <f>$J4+Sheet2!B$5/24</f>
        <v>0.75</v>
      </c>
      <c r="R4" s="11">
        <f>$J4+Sheet2!B$6/24</f>
        <v>0.70833333333333337</v>
      </c>
      <c r="S4" s="11">
        <f>$J4+Sheet2!B$7/24</f>
        <v>0.66666666666666663</v>
      </c>
      <c r="T4" s="11">
        <f>$J4+Sheet2!B$8/24</f>
        <v>0.45833333333333337</v>
      </c>
      <c r="U4" s="11">
        <f>$J4+Sheet2!B$9/24</f>
        <v>0.41666666666666663</v>
      </c>
      <c r="V4" s="11">
        <f>$J4+Sheet2!B$10/24</f>
        <v>0.375</v>
      </c>
      <c r="W4" s="11">
        <f>$J4+Sheet2!B$11/24</f>
        <v>0.33333333333333331</v>
      </c>
    </row>
    <row r="5" spans="1:23" ht="15.75" x14ac:dyDescent="0.25">
      <c r="A5" s="83"/>
      <c r="B5" s="59" t="s">
        <v>28</v>
      </c>
      <c r="C5" s="13">
        <v>12</v>
      </c>
      <c r="D5" s="13">
        <v>4</v>
      </c>
      <c r="E5" s="14" t="s">
        <v>29</v>
      </c>
      <c r="F5" s="15" t="s">
        <v>25</v>
      </c>
      <c r="G5" s="15" t="s">
        <v>26</v>
      </c>
      <c r="H5" s="16" t="s">
        <v>30</v>
      </c>
      <c r="I5" s="32" t="str">
        <f>Sheet2!$A$3</f>
        <v>MSK</v>
      </c>
      <c r="J5" s="17">
        <v>0.625</v>
      </c>
      <c r="K5" s="18" t="s">
        <v>16</v>
      </c>
      <c r="L5" s="65" t="s">
        <v>122</v>
      </c>
      <c r="M5" s="74">
        <f>$J5+Sheet2!B$1/24</f>
        <v>1.0416666666666667</v>
      </c>
      <c r="N5" s="17">
        <f>$J5+Sheet2!B$2/24</f>
        <v>0.95833333333333326</v>
      </c>
      <c r="O5" s="17">
        <f>$J5+Sheet2!B$3/24</f>
        <v>0.75</v>
      </c>
      <c r="P5" s="17">
        <f>$J5+Sheet2!B$4/24</f>
        <v>0.75</v>
      </c>
      <c r="Q5" s="17">
        <f>$J5+Sheet2!B$5/24</f>
        <v>0.75</v>
      </c>
      <c r="R5" s="17">
        <f>$J5+Sheet2!B$6/24</f>
        <v>0.70833333333333337</v>
      </c>
      <c r="S5" s="17">
        <f>$J5+Sheet2!B$7/24</f>
        <v>0.66666666666666663</v>
      </c>
      <c r="T5" s="17">
        <f>$J5+Sheet2!B$8/24</f>
        <v>0.45833333333333337</v>
      </c>
      <c r="U5" s="17">
        <f>$J5+Sheet2!B$9/24</f>
        <v>0.41666666666666663</v>
      </c>
      <c r="V5" s="17">
        <f>$J5+Sheet2!B$10/24</f>
        <v>0.375</v>
      </c>
      <c r="W5" s="17">
        <f>$J5+Sheet2!B$11/24</f>
        <v>0.33333333333333331</v>
      </c>
    </row>
    <row r="6" spans="1:23" ht="15.75" x14ac:dyDescent="0.25">
      <c r="A6" s="83"/>
      <c r="B6" s="60" t="s">
        <v>31</v>
      </c>
      <c r="C6" s="19">
        <v>14</v>
      </c>
      <c r="D6" s="19">
        <v>5</v>
      </c>
      <c r="E6" s="20" t="s">
        <v>32</v>
      </c>
      <c r="F6" s="21" t="s">
        <v>25</v>
      </c>
      <c r="G6" s="21" t="s">
        <v>26</v>
      </c>
      <c r="H6" s="22" t="s">
        <v>33</v>
      </c>
      <c r="I6" s="22" t="str">
        <f>Sheet2!$A$3</f>
        <v>MSK</v>
      </c>
      <c r="J6" s="23">
        <v>0.625</v>
      </c>
      <c r="K6" s="24" t="s">
        <v>16</v>
      </c>
      <c r="L6" s="66" t="s">
        <v>122</v>
      </c>
      <c r="M6" s="55">
        <f>$J6+Sheet2!B$1/24</f>
        <v>1.0416666666666667</v>
      </c>
      <c r="N6" s="23">
        <f>$J6+Sheet2!B$2/24</f>
        <v>0.95833333333333326</v>
      </c>
      <c r="O6" s="23">
        <f>$J6+Sheet2!B$3/24</f>
        <v>0.75</v>
      </c>
      <c r="P6" s="23">
        <f>$J6+Sheet2!B$4/24</f>
        <v>0.75</v>
      </c>
      <c r="Q6" s="23">
        <f>$J6+Sheet2!B$5/24</f>
        <v>0.75</v>
      </c>
      <c r="R6" s="23">
        <f>$J6+Sheet2!B$6/24</f>
        <v>0.70833333333333337</v>
      </c>
      <c r="S6" s="23">
        <f>$J6+Sheet2!B$7/24</f>
        <v>0.66666666666666663</v>
      </c>
      <c r="T6" s="23">
        <f>$J6+Sheet2!B$8/24</f>
        <v>0.45833333333333337</v>
      </c>
      <c r="U6" s="23">
        <f>$J6+Sheet2!B$9/24</f>
        <v>0.41666666666666663</v>
      </c>
      <c r="V6" s="23">
        <f>$J6+Sheet2!B$10/24</f>
        <v>0.375</v>
      </c>
      <c r="W6" s="23">
        <f>$J6+Sheet2!B$11/24</f>
        <v>0.33333333333333331</v>
      </c>
    </row>
    <row r="7" spans="1:23" ht="15.75" x14ac:dyDescent="0.25">
      <c r="A7" s="83"/>
      <c r="B7" s="59" t="s">
        <v>34</v>
      </c>
      <c r="C7" s="13">
        <v>21</v>
      </c>
      <c r="D7" s="13">
        <v>6</v>
      </c>
      <c r="E7" s="14" t="s">
        <v>35</v>
      </c>
      <c r="F7" s="15" t="s">
        <v>25</v>
      </c>
      <c r="G7" s="15" t="s">
        <v>26</v>
      </c>
      <c r="H7" s="25" t="s">
        <v>36</v>
      </c>
      <c r="I7" s="32" t="str">
        <f>Sheet2!$A$3</f>
        <v>MSK</v>
      </c>
      <c r="J7" s="17">
        <v>0.625</v>
      </c>
      <c r="K7" s="18" t="s">
        <v>16</v>
      </c>
      <c r="L7" s="65" t="s">
        <v>122</v>
      </c>
      <c r="M7" s="74">
        <f>$J7+Sheet2!B$1/24</f>
        <v>1.0416666666666667</v>
      </c>
      <c r="N7" s="17">
        <f>$J7+Sheet2!B$2/24</f>
        <v>0.95833333333333326</v>
      </c>
      <c r="O7" s="17">
        <f>$J7+Sheet2!B$3/24</f>
        <v>0.75</v>
      </c>
      <c r="P7" s="17">
        <f>$J7+Sheet2!B$4/24</f>
        <v>0.75</v>
      </c>
      <c r="Q7" s="17">
        <f>$J7+Sheet2!B$5/24</f>
        <v>0.75</v>
      </c>
      <c r="R7" s="17">
        <f>$J7+Sheet2!B$6/24</f>
        <v>0.70833333333333337</v>
      </c>
      <c r="S7" s="17">
        <f>$J7+Sheet2!B$7/24</f>
        <v>0.66666666666666663</v>
      </c>
      <c r="T7" s="17">
        <f>$J7+Sheet2!B$8/24</f>
        <v>0.45833333333333337</v>
      </c>
      <c r="U7" s="17">
        <f>$J7+Sheet2!B$9/24</f>
        <v>0.41666666666666663</v>
      </c>
      <c r="V7" s="17">
        <f>$J7+Sheet2!B$10/24</f>
        <v>0.375</v>
      </c>
      <c r="W7" s="17">
        <f>$J7+Sheet2!B$11/24</f>
        <v>0.33333333333333331</v>
      </c>
    </row>
    <row r="8" spans="1:23" ht="15.75" x14ac:dyDescent="0.25">
      <c r="A8" s="83"/>
      <c r="B8" s="61" t="s">
        <v>37</v>
      </c>
      <c r="C8" s="27">
        <v>4</v>
      </c>
      <c r="D8" s="27">
        <v>7</v>
      </c>
      <c r="E8" s="28" t="s">
        <v>38</v>
      </c>
      <c r="F8" s="26" t="s">
        <v>39</v>
      </c>
      <c r="G8" s="26" t="s">
        <v>40</v>
      </c>
      <c r="H8" s="29" t="s">
        <v>41</v>
      </c>
      <c r="I8" s="29" t="str">
        <f>Sheet2!$A$4</f>
        <v>TRT</v>
      </c>
      <c r="J8" s="30">
        <v>0.66666666666666663</v>
      </c>
      <c r="K8" s="31" t="s">
        <v>16</v>
      </c>
      <c r="L8" s="67" t="s">
        <v>128</v>
      </c>
      <c r="M8" s="75">
        <f>$J8+Sheet2!B$1/24</f>
        <v>1.0833333333333333</v>
      </c>
      <c r="N8" s="30">
        <f>$J8+Sheet2!B$2/24</f>
        <v>1</v>
      </c>
      <c r="O8" s="30">
        <f>$J8+Sheet2!B$3/24</f>
        <v>0.79166666666666663</v>
      </c>
      <c r="P8" s="30">
        <f>$J8+Sheet2!B$4/24</f>
        <v>0.79166666666666663</v>
      </c>
      <c r="Q8" s="30">
        <f>$J8+Sheet2!B$5/24</f>
        <v>0.79166666666666663</v>
      </c>
      <c r="R8" s="30">
        <f>$J8+Sheet2!B$6/24</f>
        <v>0.75</v>
      </c>
      <c r="S8" s="30">
        <f>$J8+Sheet2!B$7/24</f>
        <v>0.70833333333333326</v>
      </c>
      <c r="T8" s="30">
        <f>$J8+Sheet2!B$8/24</f>
        <v>0.5</v>
      </c>
      <c r="U8" s="30">
        <f>$J8+Sheet2!B$9/24</f>
        <v>0.45833333333333326</v>
      </c>
      <c r="V8" s="30">
        <f>$J8+Sheet2!B$10/24</f>
        <v>0.41666666666666663</v>
      </c>
      <c r="W8" s="30">
        <f>$J8+Sheet2!B$11/24</f>
        <v>0.37499999999999994</v>
      </c>
    </row>
    <row r="9" spans="1:23" ht="15.75" x14ac:dyDescent="0.25">
      <c r="A9" s="83"/>
      <c r="B9" s="59" t="s">
        <v>42</v>
      </c>
      <c r="C9" s="13">
        <v>7</v>
      </c>
      <c r="D9" s="13">
        <v>8</v>
      </c>
      <c r="E9" s="14" t="s">
        <v>43</v>
      </c>
      <c r="F9" s="15" t="s">
        <v>44</v>
      </c>
      <c r="G9" s="15" t="s">
        <v>45</v>
      </c>
      <c r="H9" s="32" t="s">
        <v>46</v>
      </c>
      <c r="I9" s="32" t="str">
        <f>Sheet2!$A$5</f>
        <v>EEST</v>
      </c>
      <c r="J9" s="17">
        <v>0.66666666666666663</v>
      </c>
      <c r="K9" s="33" t="s">
        <v>16</v>
      </c>
      <c r="L9" s="68" t="s">
        <v>128</v>
      </c>
      <c r="M9" s="74">
        <f>$J9+Sheet2!B$1/24</f>
        <v>1.0833333333333333</v>
      </c>
      <c r="N9" s="17">
        <f>$J9+Sheet2!B$2/24</f>
        <v>1</v>
      </c>
      <c r="O9" s="17">
        <f>$J9+Sheet2!B$3/24</f>
        <v>0.79166666666666663</v>
      </c>
      <c r="P9" s="17">
        <f>$J9+Sheet2!B$4/24</f>
        <v>0.79166666666666663</v>
      </c>
      <c r="Q9" s="17">
        <f>$J9+Sheet2!B$5/24</f>
        <v>0.79166666666666663</v>
      </c>
      <c r="R9" s="17">
        <f>$J9+Sheet2!B$6/24</f>
        <v>0.75</v>
      </c>
      <c r="S9" s="17">
        <f>$J9+Sheet2!B$7/24</f>
        <v>0.70833333333333326</v>
      </c>
      <c r="T9" s="17">
        <f>$J9+Sheet2!B$8/24</f>
        <v>0.5</v>
      </c>
      <c r="U9" s="17">
        <f>$J9+Sheet2!B$9/24</f>
        <v>0.45833333333333326</v>
      </c>
      <c r="V9" s="17">
        <f>$J9+Sheet2!B$10/24</f>
        <v>0.41666666666666663</v>
      </c>
      <c r="W9" s="17">
        <f>$J9+Sheet2!B$11/24</f>
        <v>0.37499999999999994</v>
      </c>
    </row>
    <row r="10" spans="1:23" ht="15.75" x14ac:dyDescent="0.25">
      <c r="A10" s="83"/>
      <c r="B10" s="61" t="s">
        <v>47</v>
      </c>
      <c r="C10" s="27">
        <v>1</v>
      </c>
      <c r="D10" s="27">
        <v>9</v>
      </c>
      <c r="E10" s="28" t="s">
        <v>48</v>
      </c>
      <c r="F10" s="26" t="s">
        <v>49</v>
      </c>
      <c r="G10" s="27" t="s">
        <v>50</v>
      </c>
      <c r="H10" s="34" t="s">
        <v>51</v>
      </c>
      <c r="I10" s="34" t="str">
        <f>Sheet2!$A$6</f>
        <v>CEST</v>
      </c>
      <c r="J10" s="30">
        <v>0.70833333333333337</v>
      </c>
      <c r="K10" s="35" t="s">
        <v>16</v>
      </c>
      <c r="L10" s="67" t="s">
        <v>121</v>
      </c>
      <c r="M10" s="75">
        <f>$J10+Sheet2!B$1/24</f>
        <v>1.125</v>
      </c>
      <c r="N10" s="30">
        <f>$J10+Sheet2!B$2/24</f>
        <v>1.0416666666666667</v>
      </c>
      <c r="O10" s="30">
        <f>$J10+Sheet2!B$3/24</f>
        <v>0.83333333333333337</v>
      </c>
      <c r="P10" s="30">
        <f>$J10+Sheet2!B$4/24</f>
        <v>0.83333333333333337</v>
      </c>
      <c r="Q10" s="30">
        <f>$J10+Sheet2!B$5/24</f>
        <v>0.83333333333333337</v>
      </c>
      <c r="R10" s="30">
        <f>$J10+Sheet2!B$6/24</f>
        <v>0.79166666666666674</v>
      </c>
      <c r="S10" s="30">
        <f>$J10+Sheet2!B$7/24</f>
        <v>0.75</v>
      </c>
      <c r="T10" s="30">
        <f>$J10+Sheet2!B$8/24</f>
        <v>0.54166666666666674</v>
      </c>
      <c r="U10" s="30">
        <f>$J10+Sheet2!B$9/24</f>
        <v>0.5</v>
      </c>
      <c r="V10" s="30">
        <f>$J10+Sheet2!B$10/24</f>
        <v>0.45833333333333337</v>
      </c>
      <c r="W10" s="30">
        <f>$J10+Sheet2!B$11/24</f>
        <v>0.41666666666666669</v>
      </c>
    </row>
    <row r="11" spans="1:23" ht="15.75" x14ac:dyDescent="0.25">
      <c r="A11" s="83"/>
      <c r="B11" s="59" t="s">
        <v>52</v>
      </c>
      <c r="C11" s="13">
        <v>2</v>
      </c>
      <c r="D11" s="13">
        <v>10</v>
      </c>
      <c r="E11" s="14" t="s">
        <v>53</v>
      </c>
      <c r="F11" s="15" t="s">
        <v>54</v>
      </c>
      <c r="G11" s="13" t="s">
        <v>55</v>
      </c>
      <c r="H11" s="36" t="s">
        <v>56</v>
      </c>
      <c r="I11" s="36" t="str">
        <f>Sheet2!$A$6</f>
        <v>CEST</v>
      </c>
      <c r="J11" s="17">
        <v>0.70833333333333337</v>
      </c>
      <c r="K11" s="33" t="s">
        <v>16</v>
      </c>
      <c r="L11" s="68" t="s">
        <v>121</v>
      </c>
      <c r="M11" s="74">
        <f>$J11+Sheet2!B$1/24</f>
        <v>1.125</v>
      </c>
      <c r="N11" s="17">
        <f>$J11+Sheet2!B$2/24</f>
        <v>1.0416666666666667</v>
      </c>
      <c r="O11" s="17">
        <f>$J11+Sheet2!B$3/24</f>
        <v>0.83333333333333337</v>
      </c>
      <c r="P11" s="17">
        <f>$J11+Sheet2!B$4/24</f>
        <v>0.83333333333333337</v>
      </c>
      <c r="Q11" s="17">
        <f>$J11+Sheet2!B$5/24</f>
        <v>0.83333333333333337</v>
      </c>
      <c r="R11" s="17">
        <f>$J11+Sheet2!B$6/24</f>
        <v>0.79166666666666674</v>
      </c>
      <c r="S11" s="17">
        <f>$J11+Sheet2!B$7/24</f>
        <v>0.75</v>
      </c>
      <c r="T11" s="17">
        <f>$J11+Sheet2!B$8/24</f>
        <v>0.54166666666666674</v>
      </c>
      <c r="U11" s="17">
        <f>$J11+Sheet2!B$9/24</f>
        <v>0.5</v>
      </c>
      <c r="V11" s="17">
        <f>$J11+Sheet2!B$10/24</f>
        <v>0.45833333333333337</v>
      </c>
      <c r="W11" s="17">
        <f>$J11+Sheet2!B$11/24</f>
        <v>0.41666666666666669</v>
      </c>
    </row>
    <row r="12" spans="1:23" ht="15.75" x14ac:dyDescent="0.25">
      <c r="A12" s="83"/>
      <c r="B12" s="60" t="s">
        <v>57</v>
      </c>
      <c r="C12" s="19">
        <v>5</v>
      </c>
      <c r="D12" s="19">
        <v>11</v>
      </c>
      <c r="E12" s="20" t="s">
        <v>58</v>
      </c>
      <c r="F12" s="21" t="s">
        <v>59</v>
      </c>
      <c r="G12" s="19" t="s">
        <v>60</v>
      </c>
      <c r="H12" s="37" t="s">
        <v>61</v>
      </c>
      <c r="I12" s="37" t="str">
        <f>Sheet2!$A$6</f>
        <v>CEST</v>
      </c>
      <c r="J12" s="23">
        <v>0.70833333333333337</v>
      </c>
      <c r="K12" s="38" t="s">
        <v>16</v>
      </c>
      <c r="L12" s="69" t="s">
        <v>121</v>
      </c>
      <c r="M12" s="55">
        <f>$J12+Sheet2!B$1/24</f>
        <v>1.125</v>
      </c>
      <c r="N12" s="23">
        <f>$J12+Sheet2!B$2/24</f>
        <v>1.0416666666666667</v>
      </c>
      <c r="O12" s="23">
        <f>$J12+Sheet2!B$3/24</f>
        <v>0.83333333333333337</v>
      </c>
      <c r="P12" s="23">
        <f>$J12+Sheet2!B$4/24</f>
        <v>0.83333333333333337</v>
      </c>
      <c r="Q12" s="23">
        <f>$J12+Sheet2!B$5/24</f>
        <v>0.83333333333333337</v>
      </c>
      <c r="R12" s="23">
        <f>$J12+Sheet2!B$6/24</f>
        <v>0.79166666666666674</v>
      </c>
      <c r="S12" s="23">
        <f>$J12+Sheet2!B$7/24</f>
        <v>0.75</v>
      </c>
      <c r="T12" s="23">
        <f>$J12+Sheet2!B$8/24</f>
        <v>0.54166666666666674</v>
      </c>
      <c r="U12" s="23">
        <f>$J12+Sheet2!B$9/24</f>
        <v>0.5</v>
      </c>
      <c r="V12" s="23">
        <f>$J12+Sheet2!B$10/24</f>
        <v>0.45833333333333337</v>
      </c>
      <c r="W12" s="23">
        <f>$J12+Sheet2!B$11/24</f>
        <v>0.41666666666666669</v>
      </c>
    </row>
    <row r="13" spans="1:23" ht="15.75" x14ac:dyDescent="0.25">
      <c r="A13" s="83"/>
      <c r="B13" s="59" t="s">
        <v>62</v>
      </c>
      <c r="C13" s="13">
        <v>16</v>
      </c>
      <c r="D13" s="13">
        <v>12</v>
      </c>
      <c r="E13" s="14" t="s">
        <v>63</v>
      </c>
      <c r="F13" s="15" t="s">
        <v>64</v>
      </c>
      <c r="G13" s="13" t="s">
        <v>65</v>
      </c>
      <c r="H13" s="36" t="s">
        <v>66</v>
      </c>
      <c r="I13" s="36" t="str">
        <f>Sheet2!$A$6</f>
        <v>CEST</v>
      </c>
      <c r="J13" s="17">
        <v>0.70833333333333337</v>
      </c>
      <c r="K13" s="39" t="s">
        <v>16</v>
      </c>
      <c r="L13" s="68" t="s">
        <v>121</v>
      </c>
      <c r="M13" s="74">
        <f>$J13+Sheet2!B$1/24</f>
        <v>1.125</v>
      </c>
      <c r="N13" s="17">
        <f>$J13+Sheet2!B$2/24</f>
        <v>1.0416666666666667</v>
      </c>
      <c r="O13" s="17">
        <f>$J13+Sheet2!B$3/24</f>
        <v>0.83333333333333337</v>
      </c>
      <c r="P13" s="17">
        <f>$J13+Sheet2!B$4/24</f>
        <v>0.83333333333333337</v>
      </c>
      <c r="Q13" s="17">
        <f>$J13+Sheet2!B$5/24</f>
        <v>0.83333333333333337</v>
      </c>
      <c r="R13" s="17">
        <f>$J13+Sheet2!B$6/24</f>
        <v>0.79166666666666674</v>
      </c>
      <c r="S13" s="17">
        <f>$J13+Sheet2!B$7/24</f>
        <v>0.75</v>
      </c>
      <c r="T13" s="17">
        <f>$J13+Sheet2!B$8/24</f>
        <v>0.54166666666666674</v>
      </c>
      <c r="U13" s="17">
        <f>$J13+Sheet2!B$9/24</f>
        <v>0.5</v>
      </c>
      <c r="V13" s="17">
        <f>$J13+Sheet2!B$10/24</f>
        <v>0.45833333333333337</v>
      </c>
      <c r="W13" s="17">
        <f>$J13+Sheet2!B$11/24</f>
        <v>0.41666666666666669</v>
      </c>
    </row>
    <row r="14" spans="1:23" ht="15.75" x14ac:dyDescent="0.25">
      <c r="A14" s="83"/>
      <c r="B14" s="60" t="s">
        <v>67</v>
      </c>
      <c r="C14" s="19">
        <v>19</v>
      </c>
      <c r="D14" s="19">
        <v>13</v>
      </c>
      <c r="E14" s="20" t="s">
        <v>68</v>
      </c>
      <c r="F14" s="21" t="s">
        <v>69</v>
      </c>
      <c r="G14" s="19" t="s">
        <v>70</v>
      </c>
      <c r="H14" s="37" t="s">
        <v>71</v>
      </c>
      <c r="I14" s="37" t="str">
        <f>Sheet2!$A$6</f>
        <v>CEST</v>
      </c>
      <c r="J14" s="23">
        <v>0.70833333333333337</v>
      </c>
      <c r="K14" s="40" t="s">
        <v>16</v>
      </c>
      <c r="L14" s="69" t="s">
        <v>121</v>
      </c>
      <c r="M14" s="55">
        <f>$J14+Sheet2!B$1/24</f>
        <v>1.125</v>
      </c>
      <c r="N14" s="23">
        <f>$J14+Sheet2!B$2/24</f>
        <v>1.0416666666666667</v>
      </c>
      <c r="O14" s="23">
        <f>$J14+Sheet2!B$3/24</f>
        <v>0.83333333333333337</v>
      </c>
      <c r="P14" s="23">
        <f>$J14+Sheet2!B$4/24</f>
        <v>0.83333333333333337</v>
      </c>
      <c r="Q14" s="23">
        <f>$J14+Sheet2!B$5/24</f>
        <v>0.83333333333333337</v>
      </c>
      <c r="R14" s="23">
        <f>$J14+Sheet2!B$6/24</f>
        <v>0.79166666666666674</v>
      </c>
      <c r="S14" s="23">
        <f>$J14+Sheet2!B$7/24</f>
        <v>0.75</v>
      </c>
      <c r="T14" s="23">
        <f>$J14+Sheet2!B$8/24</f>
        <v>0.54166666666666674</v>
      </c>
      <c r="U14" s="23">
        <f>$J14+Sheet2!B$9/24</f>
        <v>0.5</v>
      </c>
      <c r="V14" s="23">
        <f>$J14+Sheet2!B$10/24</f>
        <v>0.45833333333333337</v>
      </c>
      <c r="W14" s="23">
        <f>$J14+Sheet2!B$11/24</f>
        <v>0.41666666666666669</v>
      </c>
    </row>
    <row r="15" spans="1:23" ht="15.75" x14ac:dyDescent="0.25">
      <c r="A15" s="83"/>
      <c r="B15" s="59" t="s">
        <v>72</v>
      </c>
      <c r="C15" s="13">
        <v>20</v>
      </c>
      <c r="D15" s="13">
        <v>14</v>
      </c>
      <c r="E15" s="14" t="s">
        <v>73</v>
      </c>
      <c r="F15" s="15" t="s">
        <v>49</v>
      </c>
      <c r="G15" s="13" t="s">
        <v>50</v>
      </c>
      <c r="H15" s="36" t="s">
        <v>74</v>
      </c>
      <c r="I15" s="36" t="str">
        <f>Sheet2!$A$6</f>
        <v>CEST</v>
      </c>
      <c r="J15" s="17">
        <v>0.70833333333333337</v>
      </c>
      <c r="K15" s="39" t="s">
        <v>16</v>
      </c>
      <c r="L15" s="68" t="s">
        <v>121</v>
      </c>
      <c r="M15" s="74">
        <f>$J15+Sheet2!B$1/24</f>
        <v>1.125</v>
      </c>
      <c r="N15" s="17">
        <f>$J15+Sheet2!B$2/24</f>
        <v>1.0416666666666667</v>
      </c>
      <c r="O15" s="17">
        <f>$J15+Sheet2!B$3/24</f>
        <v>0.83333333333333337</v>
      </c>
      <c r="P15" s="17">
        <f>$J15+Sheet2!B$4/24</f>
        <v>0.83333333333333337</v>
      </c>
      <c r="Q15" s="17">
        <f>$J15+Sheet2!B$5/24</f>
        <v>0.83333333333333337</v>
      </c>
      <c r="R15" s="17">
        <f>$J15+Sheet2!B$6/24</f>
        <v>0.79166666666666674</v>
      </c>
      <c r="S15" s="17">
        <f>$J15+Sheet2!B$7/24</f>
        <v>0.75</v>
      </c>
      <c r="T15" s="17">
        <f>$J15+Sheet2!B$8/24</f>
        <v>0.54166666666666674</v>
      </c>
      <c r="U15" s="17">
        <f>$J15+Sheet2!B$9/24</f>
        <v>0.5</v>
      </c>
      <c r="V15" s="17">
        <f>$J15+Sheet2!B$10/24</f>
        <v>0.45833333333333337</v>
      </c>
      <c r="W15" s="17">
        <f>$J15+Sheet2!B$11/24</f>
        <v>0.41666666666666669</v>
      </c>
    </row>
    <row r="16" spans="1:23" ht="15.75" x14ac:dyDescent="0.25">
      <c r="A16" s="83"/>
      <c r="B16" s="60" t="s">
        <v>75</v>
      </c>
      <c r="C16" s="19">
        <v>24</v>
      </c>
      <c r="D16" s="19">
        <v>15</v>
      </c>
      <c r="E16" s="20" t="s">
        <v>76</v>
      </c>
      <c r="F16" s="21" t="s">
        <v>77</v>
      </c>
      <c r="G16" s="19" t="s">
        <v>78</v>
      </c>
      <c r="H16" s="37" t="s">
        <v>79</v>
      </c>
      <c r="I16" s="37" t="str">
        <f>Sheet2!$A$6</f>
        <v>CEST</v>
      </c>
      <c r="J16" s="23">
        <v>0.70833333333333337</v>
      </c>
      <c r="K16" s="40" t="s">
        <v>16</v>
      </c>
      <c r="L16" s="69" t="s">
        <v>121</v>
      </c>
      <c r="M16" s="55">
        <f>$J16+Sheet2!B$1/24</f>
        <v>1.125</v>
      </c>
      <c r="N16" s="23">
        <f>$J16+Sheet2!B$2/24</f>
        <v>1.0416666666666667</v>
      </c>
      <c r="O16" s="23">
        <f>$J16+Sheet2!B$3/24</f>
        <v>0.83333333333333337</v>
      </c>
      <c r="P16" s="23">
        <f>$J16+Sheet2!B$4/24</f>
        <v>0.83333333333333337</v>
      </c>
      <c r="Q16" s="23">
        <f>$J16+Sheet2!B$5/24</f>
        <v>0.83333333333333337</v>
      </c>
      <c r="R16" s="23">
        <f>$J16+Sheet2!B$6/24</f>
        <v>0.79166666666666674</v>
      </c>
      <c r="S16" s="23">
        <f>$J16+Sheet2!B$7/24</f>
        <v>0.75</v>
      </c>
      <c r="T16" s="23">
        <f>$J16+Sheet2!B$8/24</f>
        <v>0.54166666666666674</v>
      </c>
      <c r="U16" s="23">
        <f>$J16+Sheet2!B$9/24</f>
        <v>0.5</v>
      </c>
      <c r="V16" s="23">
        <f>$J16+Sheet2!B$10/24</f>
        <v>0.45833333333333337</v>
      </c>
      <c r="W16" s="23">
        <f>$J16+Sheet2!B$11/24</f>
        <v>0.41666666666666669</v>
      </c>
    </row>
    <row r="17" spans="1:23" ht="15.75" customHeight="1" x14ac:dyDescent="0.25">
      <c r="A17" s="84"/>
      <c r="B17" s="57" t="s">
        <v>80</v>
      </c>
      <c r="C17" s="41">
        <v>22</v>
      </c>
      <c r="D17" s="4">
        <v>16</v>
      </c>
      <c r="E17" s="4" t="s">
        <v>81</v>
      </c>
      <c r="F17" s="4" t="s">
        <v>82</v>
      </c>
      <c r="G17" s="41" t="s">
        <v>83</v>
      </c>
      <c r="H17" s="42" t="s">
        <v>84</v>
      </c>
      <c r="I17" s="42" t="s">
        <v>13</v>
      </c>
      <c r="J17" s="5">
        <v>0.75</v>
      </c>
      <c r="K17" s="43" t="s">
        <v>16</v>
      </c>
      <c r="L17" s="70" t="s">
        <v>127</v>
      </c>
      <c r="M17" s="72">
        <f>$J17+Sheet2!B$1/24</f>
        <v>1.1666666666666667</v>
      </c>
      <c r="N17" s="5">
        <f>$J17+Sheet2!B$2/24</f>
        <v>1.0833333333333333</v>
      </c>
      <c r="O17" s="5">
        <f>$J17+Sheet2!B$3/24</f>
        <v>0.875</v>
      </c>
      <c r="P17" s="5">
        <f>$J17+Sheet2!B$4/24</f>
        <v>0.875</v>
      </c>
      <c r="Q17" s="5">
        <f>$J17+Sheet2!B$5/24</f>
        <v>0.875</v>
      </c>
      <c r="R17" s="5">
        <f>$J17+Sheet2!B$6/24</f>
        <v>0.83333333333333337</v>
      </c>
      <c r="S17" s="5">
        <f>$J17+Sheet2!B$7/24</f>
        <v>0.79166666666666663</v>
      </c>
      <c r="T17" s="5">
        <f>$J17+Sheet2!B$8/24</f>
        <v>0.58333333333333337</v>
      </c>
      <c r="U17" s="5">
        <f>$J17+Sheet2!B$9/24</f>
        <v>0.54166666666666663</v>
      </c>
      <c r="V17" s="5">
        <f>$J17+Sheet2!B$10/24</f>
        <v>0.5</v>
      </c>
      <c r="W17" s="5">
        <f>$J17+Sheet2!B$11/24</f>
        <v>0.45833333333333331</v>
      </c>
    </row>
    <row r="18" spans="1:23" ht="15.75" x14ac:dyDescent="0.25">
      <c r="A18" s="82" t="s">
        <v>85</v>
      </c>
      <c r="B18" s="60" t="s">
        <v>86</v>
      </c>
      <c r="C18" s="19">
        <v>3</v>
      </c>
      <c r="D18" s="19">
        <v>17</v>
      </c>
      <c r="E18" s="20" t="s">
        <v>87</v>
      </c>
      <c r="F18" s="21" t="s">
        <v>88</v>
      </c>
      <c r="G18" s="19" t="s">
        <v>89</v>
      </c>
      <c r="H18" s="37" t="s">
        <v>90</v>
      </c>
      <c r="I18" s="37" t="str">
        <f>Sheet2!$A$8</f>
        <v>EDT</v>
      </c>
      <c r="J18" s="23">
        <v>0.91666666666666696</v>
      </c>
      <c r="K18" s="38" t="s">
        <v>16</v>
      </c>
      <c r="L18" s="66" t="s">
        <v>123</v>
      </c>
      <c r="M18" s="55">
        <f>$J18+Sheet2!B$1/24</f>
        <v>1.3333333333333337</v>
      </c>
      <c r="N18" s="23">
        <f>$J18+Sheet2!B$2/24</f>
        <v>1.2500000000000002</v>
      </c>
      <c r="O18" s="23">
        <f>$J18+Sheet2!B$3/24</f>
        <v>1.041666666666667</v>
      </c>
      <c r="P18" s="23">
        <f>$J18+Sheet2!B$4/24</f>
        <v>1.041666666666667</v>
      </c>
      <c r="Q18" s="23">
        <f>$J18+Sheet2!B$5/24</f>
        <v>1.041666666666667</v>
      </c>
      <c r="R18" s="23">
        <f>$J18+Sheet2!B$6/24</f>
        <v>1.0000000000000002</v>
      </c>
      <c r="S18" s="23">
        <f>$J18+Sheet2!B$7/24</f>
        <v>0.95833333333333359</v>
      </c>
      <c r="T18" s="23">
        <f>$J18+Sheet2!B$8/24</f>
        <v>0.75000000000000033</v>
      </c>
      <c r="U18" s="23">
        <f>$J18+Sheet2!B$9/24</f>
        <v>0.70833333333333359</v>
      </c>
      <c r="V18" s="23">
        <f>$J18+Sheet2!B$10/24</f>
        <v>0.66666666666666696</v>
      </c>
      <c r="W18" s="23">
        <f>$J18+Sheet2!B$11/24</f>
        <v>0.62500000000000022</v>
      </c>
    </row>
    <row r="19" spans="1:23" ht="15.75" x14ac:dyDescent="0.25">
      <c r="A19" s="83"/>
      <c r="B19" s="59" t="s">
        <v>139</v>
      </c>
      <c r="C19" s="13">
        <v>10</v>
      </c>
      <c r="D19" s="13">
        <v>18</v>
      </c>
      <c r="E19" s="14" t="s">
        <v>140</v>
      </c>
      <c r="F19" s="15" t="s">
        <v>141</v>
      </c>
      <c r="G19" s="13" t="s">
        <v>94</v>
      </c>
      <c r="H19" s="36" t="s">
        <v>142</v>
      </c>
      <c r="I19" s="36" t="str">
        <f>Sheet2!$A$8</f>
        <v>EDT</v>
      </c>
      <c r="J19" s="17">
        <v>0.91666666666666696</v>
      </c>
      <c r="K19" s="33" t="s">
        <v>16</v>
      </c>
      <c r="L19" s="65" t="s">
        <v>123</v>
      </c>
      <c r="M19" s="74">
        <f>$J19+Sheet2!B$1/24</f>
        <v>1.3333333333333337</v>
      </c>
      <c r="N19" s="17">
        <f>$J19+Sheet2!B$2/24</f>
        <v>1.2500000000000002</v>
      </c>
      <c r="O19" s="17">
        <f>$J19+Sheet2!B$3/24</f>
        <v>1.041666666666667</v>
      </c>
      <c r="P19" s="17">
        <f>$J19+Sheet2!B$4/24</f>
        <v>1.041666666666667</v>
      </c>
      <c r="Q19" s="17">
        <f>$J19+Sheet2!B$5/24</f>
        <v>1.041666666666667</v>
      </c>
      <c r="R19" s="17">
        <f>$J19+Sheet2!B$6/24</f>
        <v>1.0000000000000002</v>
      </c>
      <c r="S19" s="17">
        <f>$J19+Sheet2!B$7/24</f>
        <v>0.95833333333333359</v>
      </c>
      <c r="T19" s="17">
        <f>$J19+Sheet2!B$8/24</f>
        <v>0.75000000000000033</v>
      </c>
      <c r="U19" s="17">
        <f>$J19+Sheet2!B$9/24</f>
        <v>0.70833333333333359</v>
      </c>
      <c r="V19" s="17">
        <f>$J19+Sheet2!B$10/24</f>
        <v>0.66666666666666696</v>
      </c>
      <c r="W19" s="17">
        <f>$J19+Sheet2!B$11/24</f>
        <v>0.62500000000000022</v>
      </c>
    </row>
    <row r="20" spans="1:23" ht="15.75" x14ac:dyDescent="0.25">
      <c r="A20" s="83"/>
      <c r="B20" s="60" t="s">
        <v>91</v>
      </c>
      <c r="C20" s="19">
        <v>13</v>
      </c>
      <c r="D20" s="19">
        <v>19</v>
      </c>
      <c r="E20" s="20" t="s">
        <v>92</v>
      </c>
      <c r="F20" s="21" t="s">
        <v>93</v>
      </c>
      <c r="G20" s="19" t="s">
        <v>94</v>
      </c>
      <c r="H20" s="37" t="s">
        <v>95</v>
      </c>
      <c r="I20" s="37" t="str">
        <f>Sheet2!$A$8</f>
        <v>EDT</v>
      </c>
      <c r="J20" s="23">
        <v>0.91666666666666696</v>
      </c>
      <c r="K20" s="38" t="s">
        <v>16</v>
      </c>
      <c r="L20" s="66" t="s">
        <v>123</v>
      </c>
      <c r="M20" s="77">
        <f>$J20+Sheet2!B$1/24</f>
        <v>1.3333333333333337</v>
      </c>
      <c r="N20" s="23">
        <f>$J20+Sheet2!B$2/24</f>
        <v>1.2500000000000002</v>
      </c>
      <c r="O20" s="23">
        <f>$J20+Sheet2!B$3/24</f>
        <v>1.041666666666667</v>
      </c>
      <c r="P20" s="23">
        <f>$J20+Sheet2!B$4/24</f>
        <v>1.041666666666667</v>
      </c>
      <c r="Q20" s="23">
        <f>$J20+Sheet2!B$5/24</f>
        <v>1.041666666666667</v>
      </c>
      <c r="R20" s="23">
        <f>$J20+Sheet2!B$6/24</f>
        <v>1.0000000000000002</v>
      </c>
      <c r="S20" s="23">
        <f>$J20+Sheet2!B$7/24</f>
        <v>0.95833333333333359</v>
      </c>
      <c r="T20" s="23">
        <f>$J20+Sheet2!B$8/24</f>
        <v>0.75000000000000033</v>
      </c>
      <c r="U20" s="23">
        <f>$J20+Sheet2!B$9/24</f>
        <v>0.70833333333333359</v>
      </c>
      <c r="V20" s="23">
        <f>$J20+Sheet2!B$10/24</f>
        <v>0.66666666666666696</v>
      </c>
      <c r="W20" s="23">
        <f>$J20+Sheet2!B$11/24</f>
        <v>0.62500000000000022</v>
      </c>
    </row>
    <row r="21" spans="1:23" ht="15.75" x14ac:dyDescent="0.25">
      <c r="A21" s="83"/>
      <c r="B21" s="59" t="s">
        <v>96</v>
      </c>
      <c r="C21" s="13">
        <v>18</v>
      </c>
      <c r="D21" s="13">
        <v>20</v>
      </c>
      <c r="E21" s="14" t="s">
        <v>97</v>
      </c>
      <c r="F21" s="15" t="s">
        <v>98</v>
      </c>
      <c r="G21" s="13" t="s">
        <v>94</v>
      </c>
      <c r="H21" s="36" t="s">
        <v>99</v>
      </c>
      <c r="I21" s="36" t="str">
        <f>Sheet2!$A$8</f>
        <v>EDT</v>
      </c>
      <c r="J21" s="17">
        <v>0.91666666666666696</v>
      </c>
      <c r="K21" s="33" t="s">
        <v>16</v>
      </c>
      <c r="L21" s="65" t="s">
        <v>123</v>
      </c>
      <c r="M21" s="79">
        <f>$J21+Sheet2!B$1/24</f>
        <v>1.3333333333333337</v>
      </c>
      <c r="N21" s="17">
        <f>$J21+Sheet2!B$2/24</f>
        <v>1.2500000000000002</v>
      </c>
      <c r="O21" s="17">
        <f>$J21+Sheet2!B$3/24</f>
        <v>1.041666666666667</v>
      </c>
      <c r="P21" s="17">
        <f>$J21+Sheet2!B$4/24</f>
        <v>1.041666666666667</v>
      </c>
      <c r="Q21" s="17">
        <f>$J21+Sheet2!B$5/24</f>
        <v>1.041666666666667</v>
      </c>
      <c r="R21" s="17">
        <f>$J21+Sheet2!B$6/24</f>
        <v>1.0000000000000002</v>
      </c>
      <c r="S21" s="17">
        <f>$J21+Sheet2!B$7/24</f>
        <v>0.95833333333333359</v>
      </c>
      <c r="T21" s="17">
        <f>$J21+Sheet2!B$8/24</f>
        <v>0.75000000000000033</v>
      </c>
      <c r="U21" s="17">
        <f>$J21+Sheet2!B$9/24</f>
        <v>0.70833333333333359</v>
      </c>
      <c r="V21" s="17">
        <f>$J21+Sheet2!B$10/24</f>
        <v>0.66666666666666696</v>
      </c>
      <c r="W21" s="17">
        <f>$J21+Sheet2!B$11/24</f>
        <v>0.62500000000000022</v>
      </c>
    </row>
    <row r="22" spans="1:23" ht="15.75" x14ac:dyDescent="0.25">
      <c r="A22" s="83"/>
      <c r="B22" s="61" t="s">
        <v>100</v>
      </c>
      <c r="C22" s="27">
        <v>6</v>
      </c>
      <c r="D22" s="26">
        <v>21</v>
      </c>
      <c r="E22" s="26" t="s">
        <v>101</v>
      </c>
      <c r="F22" s="26" t="s">
        <v>102</v>
      </c>
      <c r="G22" s="27" t="s">
        <v>94</v>
      </c>
      <c r="H22" s="34" t="s">
        <v>103</v>
      </c>
      <c r="I22" s="34" t="str">
        <f>Sheet2!$A$8</f>
        <v>EDT</v>
      </c>
      <c r="J22" s="30">
        <v>0.95833333333333359</v>
      </c>
      <c r="K22" s="35" t="s">
        <v>16</v>
      </c>
      <c r="L22" s="67" t="s">
        <v>124</v>
      </c>
      <c r="M22" s="78">
        <f>$J22+Sheet2!B$1/24</f>
        <v>1.3750000000000002</v>
      </c>
      <c r="N22" s="30">
        <f>$J22+Sheet2!B$2/24</f>
        <v>1.291666666666667</v>
      </c>
      <c r="O22" s="30">
        <f>$J22+Sheet2!B$3/24</f>
        <v>1.0833333333333335</v>
      </c>
      <c r="P22" s="30">
        <f>$J22+Sheet2!B$4/24</f>
        <v>1.0833333333333335</v>
      </c>
      <c r="Q22" s="30">
        <f>$J22+Sheet2!B$5/24</f>
        <v>1.0833333333333335</v>
      </c>
      <c r="R22" s="30">
        <f>$J22+Sheet2!B$6/24</f>
        <v>1.041666666666667</v>
      </c>
      <c r="S22" s="30">
        <f>$J22+Sheet2!B$7/24</f>
        <v>1.0000000000000002</v>
      </c>
      <c r="T22" s="30">
        <f>$J22+Sheet2!B$8/24</f>
        <v>0.79166666666666696</v>
      </c>
      <c r="U22" s="30">
        <f>$J22+Sheet2!B$9/24</f>
        <v>0.75000000000000022</v>
      </c>
      <c r="V22" s="30">
        <f>$J22+Sheet2!B$10/24</f>
        <v>0.70833333333333359</v>
      </c>
      <c r="W22" s="30">
        <f>$J22+Sheet2!B$11/24</f>
        <v>0.66666666666666696</v>
      </c>
    </row>
    <row r="23" spans="1:23" ht="15.75" x14ac:dyDescent="0.25">
      <c r="A23" s="83"/>
      <c r="B23" s="59" t="s">
        <v>104</v>
      </c>
      <c r="C23" s="13">
        <v>8</v>
      </c>
      <c r="D23" s="13">
        <v>22</v>
      </c>
      <c r="E23" s="14" t="s">
        <v>105</v>
      </c>
      <c r="F23" s="15" t="s">
        <v>106</v>
      </c>
      <c r="G23" s="13" t="s">
        <v>94</v>
      </c>
      <c r="H23" s="36" t="s">
        <v>107</v>
      </c>
      <c r="I23" s="36" t="str">
        <f>Sheet2!$A$9</f>
        <v>CDT</v>
      </c>
      <c r="J23" s="17">
        <v>0.95833333333333304</v>
      </c>
      <c r="K23" s="33" t="s">
        <v>16</v>
      </c>
      <c r="L23" s="65" t="s">
        <v>124</v>
      </c>
      <c r="M23" s="79">
        <f>$J23+Sheet2!B$1/24</f>
        <v>1.3749999999999998</v>
      </c>
      <c r="N23" s="17">
        <f>$J23+Sheet2!B$2/24</f>
        <v>1.2916666666666663</v>
      </c>
      <c r="O23" s="17">
        <f>$J23+Sheet2!B$3/24</f>
        <v>1.083333333333333</v>
      </c>
      <c r="P23" s="17">
        <f>$J23+Sheet2!B$4/24</f>
        <v>1.083333333333333</v>
      </c>
      <c r="Q23" s="17">
        <f>$J23+Sheet2!B$5/24</f>
        <v>1.083333333333333</v>
      </c>
      <c r="R23" s="17">
        <f>$J23+Sheet2!B$6/24</f>
        <v>1.0416666666666663</v>
      </c>
      <c r="S23" s="17">
        <f>$J23+Sheet2!B$7/24</f>
        <v>0.99999999999999967</v>
      </c>
      <c r="T23" s="17">
        <f>$J23+Sheet2!B$8/24</f>
        <v>0.79166666666666641</v>
      </c>
      <c r="U23" s="17">
        <f>$J23+Sheet2!B$9/24</f>
        <v>0.74999999999999967</v>
      </c>
      <c r="V23" s="17">
        <f>$J23+Sheet2!B$10/24</f>
        <v>0.70833333333333304</v>
      </c>
      <c r="W23" s="17">
        <f>$J23+Sheet2!B$11/24</f>
        <v>0.6666666666666663</v>
      </c>
    </row>
    <row r="24" spans="1:23" ht="15.75" x14ac:dyDescent="0.25">
      <c r="A24" s="83"/>
      <c r="B24" s="60" t="s">
        <v>108</v>
      </c>
      <c r="C24" s="19">
        <v>23</v>
      </c>
      <c r="D24" s="19">
        <v>23</v>
      </c>
      <c r="E24" s="20" t="s">
        <v>109</v>
      </c>
      <c r="F24" s="21" t="s">
        <v>110</v>
      </c>
      <c r="G24" s="19" t="s">
        <v>94</v>
      </c>
      <c r="H24" s="37" t="s">
        <v>111</v>
      </c>
      <c r="I24" s="37" t="str">
        <f>Sheet2!$A$9</f>
        <v>CDT</v>
      </c>
      <c r="J24" s="23">
        <v>0.95833333333333304</v>
      </c>
      <c r="K24" s="38" t="s">
        <v>16</v>
      </c>
      <c r="L24" s="66" t="s">
        <v>124</v>
      </c>
      <c r="M24" s="77">
        <f>$J24+Sheet2!B$1/24</f>
        <v>1.3749999999999998</v>
      </c>
      <c r="N24" s="23">
        <f>$J24+Sheet2!B$2/24</f>
        <v>1.2916666666666663</v>
      </c>
      <c r="O24" s="23">
        <f>$J24+Sheet2!B$3/24</f>
        <v>1.083333333333333</v>
      </c>
      <c r="P24" s="23">
        <f>$J24+Sheet2!B$4/24</f>
        <v>1.083333333333333</v>
      </c>
      <c r="Q24" s="23">
        <f>$J24+Sheet2!B$5/24</f>
        <v>1.083333333333333</v>
      </c>
      <c r="R24" s="23">
        <f>$J24+Sheet2!B$6/24</f>
        <v>1.0416666666666663</v>
      </c>
      <c r="S24" s="23">
        <f>$J24+Sheet2!B$7/24</f>
        <v>0.99999999999999967</v>
      </c>
      <c r="T24" s="23">
        <f>$J24+Sheet2!B$8/24</f>
        <v>0.79166666666666641</v>
      </c>
      <c r="U24" s="23">
        <f>$J24+Sheet2!B$9/24</f>
        <v>0.74999999999999967</v>
      </c>
      <c r="V24" s="23">
        <f>$J24+Sheet2!B$10/24</f>
        <v>0.70833333333333304</v>
      </c>
      <c r="W24" s="23">
        <f>$J24+Sheet2!B$11/24</f>
        <v>0.6666666666666663</v>
      </c>
    </row>
    <row r="25" spans="1:23" ht="15.75" x14ac:dyDescent="0.25">
      <c r="A25" s="83"/>
      <c r="B25" s="80" t="s">
        <v>112</v>
      </c>
      <c r="C25" s="45">
        <v>17</v>
      </c>
      <c r="D25" s="45">
        <v>24</v>
      </c>
      <c r="E25" s="45" t="s">
        <v>113</v>
      </c>
      <c r="F25" s="44" t="s">
        <v>114</v>
      </c>
      <c r="G25" s="45" t="s">
        <v>94</v>
      </c>
      <c r="H25" s="46" t="s">
        <v>115</v>
      </c>
      <c r="I25" s="80" t="s">
        <v>14</v>
      </c>
      <c r="J25" s="47">
        <v>1</v>
      </c>
      <c r="K25" s="48" t="s">
        <v>16</v>
      </c>
      <c r="L25" s="63" t="s">
        <v>125</v>
      </c>
      <c r="M25" s="81">
        <f>$J25+Sheet2!B$1/24</f>
        <v>1.4166666666666667</v>
      </c>
      <c r="N25" s="47">
        <f>$J25+Sheet2!B$2/24</f>
        <v>1.3333333333333333</v>
      </c>
      <c r="O25" s="47">
        <f>$J25+Sheet2!B$3/24</f>
        <v>1.125</v>
      </c>
      <c r="P25" s="47">
        <f>$J25+Sheet2!B$4/24</f>
        <v>1.125</v>
      </c>
      <c r="Q25" s="47">
        <f>$J25+Sheet2!B$5/24</f>
        <v>1.125</v>
      </c>
      <c r="R25" s="47">
        <f>$J25+Sheet2!B$6/24</f>
        <v>1.0833333333333333</v>
      </c>
      <c r="S25" s="47">
        <f>$J25+Sheet2!B$7/24</f>
        <v>1.0416666666666667</v>
      </c>
      <c r="T25" s="47">
        <f>$J25+Sheet2!B$8/24</f>
        <v>0.83333333333333337</v>
      </c>
      <c r="U25" s="47">
        <f>$J25+Sheet2!B$9/24</f>
        <v>0.79166666666666663</v>
      </c>
      <c r="V25" s="47">
        <f>$J25+Sheet2!B$10/24</f>
        <v>0.75</v>
      </c>
      <c r="W25" s="47">
        <f>$J25+Sheet2!B$11/24</f>
        <v>0.70833333333333326</v>
      </c>
    </row>
    <row r="26" spans="1:23" ht="15.75" x14ac:dyDescent="0.25">
      <c r="A26" s="83"/>
      <c r="B26" s="60" t="s">
        <v>116</v>
      </c>
      <c r="C26" s="26">
        <v>9</v>
      </c>
      <c r="D26" s="26">
        <v>25</v>
      </c>
      <c r="E26" s="26" t="s">
        <v>117</v>
      </c>
      <c r="F26" s="26" t="s">
        <v>118</v>
      </c>
      <c r="G26" s="27" t="s">
        <v>94</v>
      </c>
      <c r="H26" s="34" t="s">
        <v>119</v>
      </c>
      <c r="I26" s="37" t="str">
        <f>Sheet2!$A$11</f>
        <v>PDT</v>
      </c>
      <c r="J26" s="30">
        <v>1.041666666666667</v>
      </c>
      <c r="K26" s="35" t="s">
        <v>16</v>
      </c>
      <c r="L26" s="67" t="s">
        <v>126</v>
      </c>
      <c r="M26" s="78">
        <f>$J26+Sheet2!B$1/24</f>
        <v>1.4583333333333337</v>
      </c>
      <c r="N26" s="30">
        <f>$J26+Sheet2!B$2/24</f>
        <v>1.3750000000000002</v>
      </c>
      <c r="O26" s="30">
        <f>$J26+Sheet2!B$3/24</f>
        <v>1.166666666666667</v>
      </c>
      <c r="P26" s="30">
        <f>$J26+Sheet2!B$4/24</f>
        <v>1.166666666666667</v>
      </c>
      <c r="Q26" s="30">
        <f>$J26+Sheet2!B$5/24</f>
        <v>1.166666666666667</v>
      </c>
      <c r="R26" s="30">
        <f>$J26+Sheet2!B$6/24</f>
        <v>1.1250000000000002</v>
      </c>
      <c r="S26" s="30">
        <f>$J26+Sheet2!B$7/24</f>
        <v>1.0833333333333337</v>
      </c>
      <c r="T26" s="30">
        <f>$J26+Sheet2!B$8/24</f>
        <v>0.87500000000000033</v>
      </c>
      <c r="U26" s="30">
        <f>$J26+Sheet2!B$9/24</f>
        <v>0.83333333333333359</v>
      </c>
      <c r="V26" s="30">
        <f>$J26+Sheet2!B$10/24</f>
        <v>0.79166666666666696</v>
      </c>
      <c r="W26" s="30">
        <f>$J26+Sheet2!B$11/24</f>
        <v>0.75000000000000022</v>
      </c>
    </row>
  </sheetData>
  <sortState ref="B2:W26">
    <sortCondition ref="D2:D26"/>
  </sortState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4:A17"/>
    <mergeCell ref="A18:A26"/>
    <mergeCell ref="A2:A3"/>
  </mergeCells>
  <conditionalFormatting sqref="M2 N3:W26">
    <cfRule type="expression" dxfId="4" priority="7">
      <formula>M$1=$I2</formula>
    </cfRule>
  </conditionalFormatting>
  <conditionalFormatting sqref="O2:W2">
    <cfRule type="expression" dxfId="3" priority="11">
      <formula>O$1=$J2</formula>
    </cfRule>
  </conditionalFormatting>
  <conditionalFormatting sqref="M4:M26">
    <cfRule type="expression" dxfId="2" priority="5">
      <formula>M$1=$I4</formula>
    </cfRule>
  </conditionalFormatting>
  <conditionalFormatting sqref="N2">
    <cfRule type="expression" dxfId="1" priority="4">
      <formula>N$1=$J2</formula>
    </cfRule>
  </conditionalFormatting>
  <conditionalFormatting sqref="M3">
    <cfRule type="expression" dxfId="0" priority="1">
      <formula>M$1=$I3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138</v>
      </c>
      <c r="B1">
        <v>10</v>
      </c>
      <c r="C1" t="s">
        <v>130</v>
      </c>
    </row>
    <row r="2" spans="1:4" x14ac:dyDescent="0.25">
      <c r="A2" t="s">
        <v>10</v>
      </c>
      <c r="B2">
        <v>8</v>
      </c>
      <c r="C2" t="s">
        <v>130</v>
      </c>
    </row>
    <row r="3" spans="1:4" x14ac:dyDescent="0.25">
      <c r="A3" t="s">
        <v>11</v>
      </c>
      <c r="B3">
        <v>3</v>
      </c>
      <c r="C3" t="s">
        <v>130</v>
      </c>
      <c r="D3" s="1"/>
    </row>
    <row r="4" spans="1:4" x14ac:dyDescent="0.25">
      <c r="A4" t="s">
        <v>12</v>
      </c>
      <c r="B4">
        <v>3</v>
      </c>
      <c r="C4" t="s">
        <v>130</v>
      </c>
      <c r="D4" s="1"/>
    </row>
    <row r="5" spans="1:4" x14ac:dyDescent="0.25">
      <c r="A5" t="str">
        <f>IF(B5=2,"EET",IF(B5=3,"EEST"))</f>
        <v>EEST</v>
      </c>
      <c r="B5">
        <f>IF(C5="DST",3,2)</f>
        <v>3</v>
      </c>
      <c r="C5" t="s">
        <v>9</v>
      </c>
      <c r="D5" s="1" t="s">
        <v>131</v>
      </c>
    </row>
    <row r="6" spans="1:4" x14ac:dyDescent="0.25">
      <c r="A6" t="str">
        <f>IF(B6=1,"CET",IF(B6=2,"CEST"))</f>
        <v>CEST</v>
      </c>
      <c r="B6">
        <f>IF(C6="DST",2,1)</f>
        <v>2</v>
      </c>
      <c r="C6" t="s">
        <v>9</v>
      </c>
      <c r="D6" s="1" t="s">
        <v>131</v>
      </c>
    </row>
    <row r="7" spans="1:4" x14ac:dyDescent="0.25">
      <c r="A7" t="str">
        <f>IF(B7=1,"BST",IF(B7=0,"GMT"))</f>
        <v>BST</v>
      </c>
      <c r="B7">
        <f>IF(C7="DST",1,0)</f>
        <v>1</v>
      </c>
      <c r="C7" t="s">
        <v>9</v>
      </c>
      <c r="D7" s="1" t="s">
        <v>131</v>
      </c>
    </row>
    <row r="8" spans="1:4" x14ac:dyDescent="0.25">
      <c r="A8" t="str">
        <f>IF(B8=-5,"EST",IF(B8=-4,"EDT"))</f>
        <v>EDT</v>
      </c>
      <c r="B8">
        <f>IF(C8="DST",-4,-5)</f>
        <v>-4</v>
      </c>
      <c r="C8" t="s">
        <v>9</v>
      </c>
      <c r="D8" s="1" t="s">
        <v>132</v>
      </c>
    </row>
    <row r="9" spans="1:4" x14ac:dyDescent="0.25">
      <c r="A9" t="str">
        <f>IF(B9=-6,"CST",IF(B9=-5,"CDT"))</f>
        <v>CDT</v>
      </c>
      <c r="B9">
        <f>IF(C9="DST",-5,-6)</f>
        <v>-5</v>
      </c>
      <c r="C9" t="s">
        <v>9</v>
      </c>
      <c r="D9" s="1" t="s">
        <v>132</v>
      </c>
    </row>
    <row r="10" spans="1:4" x14ac:dyDescent="0.25">
      <c r="A10" t="str">
        <f>IF(B10=-7,"MST",IF(B10=-6,"MDT"))</f>
        <v>MDT</v>
      </c>
      <c r="B10">
        <f>IF(C10="DST",-6,-7)</f>
        <v>-6</v>
      </c>
      <c r="C10" t="s">
        <v>9</v>
      </c>
      <c r="D10" s="1" t="s">
        <v>132</v>
      </c>
    </row>
    <row r="11" spans="1:4" x14ac:dyDescent="0.25">
      <c r="A11" t="str">
        <f>IF(B11=-8,"PST",IF(B11=-7,"PDT"))</f>
        <v>PDT</v>
      </c>
      <c r="B11">
        <f>IF(C11="DST",-7,-8)</f>
        <v>-7</v>
      </c>
      <c r="C11" t="s">
        <v>9</v>
      </c>
      <c r="D1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2017-08-28T14:42:49Z</dcterms:modified>
</cp:coreProperties>
</file>