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1EB5478E-EE8A-F64D-8C69-ED4E42276E3C}" xr6:coauthVersionLast="36" xr6:coauthVersionMax="36" xr10:uidLastSave="{00000000-0000-0000-0000-000000000000}"/>
  <bookViews>
    <workbookView xWindow="0" yWindow="440" windowWidth="16800" windowHeight="20560" activeTab="3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D6" i="5"/>
  <c r="M43" i="5"/>
  <c r="N44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6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F6" i="5"/>
  <c r="G11" i="5"/>
  <c r="H35" i="5"/>
  <c r="G35" i="5"/>
  <c r="I32" i="5"/>
  <c r="H32" i="5"/>
  <c r="G32" i="5"/>
  <c r="I29" i="5"/>
  <c r="I35" i="5" s="1"/>
  <c r="H29" i="5"/>
  <c r="D13" i="4"/>
  <c r="F4" i="3"/>
  <c r="C27" i="3"/>
  <c r="B27" i="3" s="1"/>
  <c r="T4" i="4"/>
  <c r="C5" i="4"/>
  <c r="D27" i="3"/>
  <c r="E22" i="3"/>
  <c r="D22" i="3"/>
  <c r="B13" i="3"/>
  <c r="D6" i="3"/>
  <c r="C6" i="3"/>
  <c r="B4" i="3"/>
  <c r="C5" i="5"/>
  <c r="G2" i="5"/>
  <c r="F5" i="3" l="1"/>
  <c r="F6" i="3"/>
  <c r="H6" i="3" s="1"/>
  <c r="B6" i="5"/>
  <c r="B7" i="5" s="1"/>
  <c r="Q14" i="4"/>
  <c r="L4" i="4"/>
  <c r="C13" i="3"/>
  <c r="D13" i="3"/>
  <c r="E13" i="3"/>
  <c r="C1" i="4"/>
  <c r="B5" i="4" s="1"/>
  <c r="L5" i="4"/>
  <c r="L6" i="4"/>
  <c r="Q5" i="4" l="1"/>
  <c r="T6" i="4"/>
  <c r="S4" i="4"/>
  <c r="S6" i="4"/>
  <c r="R4" i="4"/>
  <c r="R6" i="4"/>
  <c r="R5" i="4"/>
  <c r="Q6" i="4"/>
  <c r="T5" i="4"/>
  <c r="S5" i="4"/>
  <c r="B21" i="3"/>
  <c r="B8" i="5"/>
  <c r="C7" i="5"/>
  <c r="C6" i="5"/>
  <c r="M4" i="4"/>
  <c r="M5" i="4"/>
  <c r="E1" i="3"/>
  <c r="E7" i="5" l="1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1" i="1"/>
  <c r="C1" i="3" s="1"/>
  <c r="J19" i="4" l="1"/>
  <c r="D9" i="5"/>
  <c r="C9" i="5"/>
  <c r="B10" i="5"/>
  <c r="C10" i="5" s="1"/>
  <c r="E15" i="4"/>
  <c r="R14" i="4"/>
  <c r="S14" i="4"/>
  <c r="G13" i="4"/>
  <c r="E13" i="4"/>
  <c r="G14" i="4"/>
  <c r="F12" i="4"/>
  <c r="F15" i="4"/>
  <c r="F14" i="4"/>
  <c r="S12" i="4"/>
  <c r="S17" i="4" s="1"/>
  <c r="S22" i="4" s="1"/>
  <c r="R12" i="4"/>
  <c r="R17" i="4" s="1"/>
  <c r="R22" i="4" s="1"/>
  <c r="Q12" i="4"/>
  <c r="E12" i="4"/>
  <c r="T14" i="4"/>
  <c r="T12" i="4"/>
  <c r="T17" i="4" s="1"/>
  <c r="T22" i="4" s="1"/>
  <c r="D12" i="4"/>
  <c r="C12" i="4" s="1"/>
  <c r="E27" i="4"/>
  <c r="J20" i="4"/>
  <c r="J28" i="4"/>
  <c r="J17" i="4"/>
  <c r="J24" i="4"/>
  <c r="J31" i="4"/>
  <c r="J27" i="4"/>
  <c r="J23" i="4"/>
  <c r="J29" i="4"/>
  <c r="J25" i="4"/>
  <c r="J15" i="4"/>
  <c r="J18" i="4"/>
  <c r="J12" i="4"/>
  <c r="J14" i="4"/>
  <c r="J21" i="4"/>
  <c r="J13" i="4"/>
  <c r="J30" i="4"/>
  <c r="J26" i="4"/>
  <c r="J22" i="4"/>
  <c r="D15" i="4"/>
  <c r="D14" i="4"/>
  <c r="G12" i="4"/>
  <c r="F13" i="4"/>
  <c r="G15" i="4"/>
  <c r="E14" i="4"/>
  <c r="G31" i="4"/>
  <c r="G28" i="4"/>
  <c r="G16" i="4"/>
  <c r="G18" i="4"/>
  <c r="F20" i="4"/>
  <c r="F22" i="4"/>
  <c r="F24" i="4"/>
  <c r="F26" i="4"/>
  <c r="G30" i="4"/>
  <c r="G29" i="4"/>
  <c r="F19" i="4"/>
  <c r="F23" i="4"/>
  <c r="F25" i="4"/>
  <c r="D31" i="4"/>
  <c r="D16" i="4"/>
  <c r="G19" i="4"/>
  <c r="E18" i="4"/>
  <c r="F28" i="4"/>
  <c r="F18" i="4"/>
  <c r="E24" i="4"/>
  <c r="D30" i="4"/>
  <c r="D27" i="4"/>
  <c r="D29" i="4"/>
  <c r="D17" i="4"/>
  <c r="G20" i="4"/>
  <c r="G22" i="4"/>
  <c r="G24" i="4"/>
  <c r="G26" i="4"/>
  <c r="E30" i="4"/>
  <c r="E29" i="4"/>
  <c r="E17" i="4"/>
  <c r="D19" i="4"/>
  <c r="D21" i="4"/>
  <c r="D23" i="4"/>
  <c r="D25" i="4"/>
  <c r="E25" i="4"/>
  <c r="G27" i="4"/>
  <c r="G17" i="4"/>
  <c r="F21" i="4"/>
  <c r="G21" i="4"/>
  <c r="E28" i="4"/>
  <c r="D22" i="4"/>
  <c r="F16" i="4"/>
  <c r="E22" i="4"/>
  <c r="D28" i="4"/>
  <c r="G23" i="4"/>
  <c r="E16" i="4"/>
  <c r="D24" i="4"/>
  <c r="F31" i="4"/>
  <c r="E26" i="4"/>
  <c r="F30" i="4"/>
  <c r="F27" i="4"/>
  <c r="F29" i="4"/>
  <c r="F17" i="4"/>
  <c r="E19" i="4"/>
  <c r="E21" i="4"/>
  <c r="E23" i="4"/>
  <c r="D18" i="4"/>
  <c r="G25" i="4"/>
  <c r="E31" i="4"/>
  <c r="D20" i="4"/>
  <c r="D26" i="4"/>
  <c r="E20" i="4"/>
  <c r="E14" i="3"/>
  <c r="D14" i="3"/>
  <c r="E12" i="3"/>
  <c r="E20" i="3" s="1"/>
  <c r="C14" i="3"/>
  <c r="F9" i="5" l="1"/>
  <c r="D10" i="5"/>
  <c r="D11" i="5" s="1"/>
  <c r="E10" i="5"/>
  <c r="F8" i="5"/>
  <c r="F11" i="5" s="1"/>
  <c r="E9" i="5"/>
  <c r="E11" i="5" s="1"/>
  <c r="C13" i="4"/>
  <c r="Q13" i="4"/>
  <c r="Q18" i="4" s="1"/>
  <c r="Q23" i="4" s="1"/>
  <c r="C22" i="3"/>
  <c r="B22" i="3"/>
  <c r="R13" i="4"/>
  <c r="R18" i="4" s="1"/>
  <c r="R23" i="4" s="1"/>
  <c r="S13" i="4"/>
  <c r="S18" i="4" s="1"/>
  <c r="S23" i="4" s="1"/>
  <c r="T13" i="4"/>
  <c r="T18" i="4" s="1"/>
  <c r="T23" i="4" s="1"/>
  <c r="Q19" i="4"/>
  <c r="Q17" i="4"/>
  <c r="Q22" i="4" s="1"/>
  <c r="S19" i="4"/>
  <c r="T19" i="4"/>
  <c r="R19" i="4"/>
  <c r="C15" i="4"/>
  <c r="C14" i="4"/>
  <c r="C21" i="4"/>
  <c r="C16" i="4"/>
  <c r="C24" i="4"/>
  <c r="C26" i="4"/>
  <c r="C20" i="4"/>
  <c r="C28" i="4"/>
  <c r="C27" i="4"/>
  <c r="C31" i="4"/>
  <c r="C29" i="4"/>
  <c r="C22" i="4"/>
  <c r="C25" i="4"/>
  <c r="C18" i="4"/>
  <c r="C19" i="4"/>
  <c r="C30" i="4"/>
  <c r="C23" i="4"/>
  <c r="C17" i="4"/>
  <c r="B12" i="3"/>
  <c r="B20" i="3" s="1"/>
  <c r="R24" i="4" l="1"/>
  <c r="S24" i="4"/>
  <c r="T24" i="4"/>
  <c r="S27" i="4" s="1"/>
  <c r="Q24" i="4"/>
  <c r="D21" i="3"/>
  <c r="R27" i="4" l="1"/>
  <c r="Q27" i="4" s="1"/>
  <c r="V12" i="4" s="1"/>
  <c r="E21" i="3"/>
  <c r="C21" i="3"/>
  <c r="V31" i="4" l="1"/>
  <c r="V30" i="4"/>
  <c r="V22" i="4"/>
  <c r="V14" i="4"/>
  <c r="V21" i="4"/>
  <c r="V13" i="4"/>
  <c r="V28" i="4"/>
  <c r="V20" i="4"/>
  <c r="V27" i="4"/>
  <c r="V19" i="4"/>
  <c r="V26" i="4"/>
  <c r="V18" i="4"/>
  <c r="V17" i="4"/>
  <c r="V24" i="4"/>
  <c r="V16" i="4"/>
  <c r="V23" i="4"/>
  <c r="V15" i="4"/>
  <c r="V29" i="4"/>
  <c r="V25" i="4"/>
  <c r="G6" i="3" l="1"/>
  <c r="G5" i="3"/>
  <c r="H5" i="3" s="1"/>
  <c r="G4" i="3"/>
  <c r="H4" i="3" s="1"/>
</calcChain>
</file>

<file path=xl/sharedStrings.xml><?xml version="1.0" encoding="utf-8"?>
<sst xmlns="http://schemas.openxmlformats.org/spreadsheetml/2006/main" count="110" uniqueCount="65">
  <si>
    <t>Ng</t>
  </si>
  <si>
    <t>Ns</t>
  </si>
  <si>
    <t>Ndept</t>
  </si>
  <si>
    <t>Ftime</t>
  </si>
  <si>
    <t>Nyear</t>
  </si>
  <si>
    <t>Ngroup</t>
  </si>
  <si>
    <t>i</t>
  </si>
  <si>
    <t>3'</t>
  </si>
  <si>
    <t>4. Обратный ход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</si>
  <si>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</si>
  <si>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</si>
  <si>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</si>
  <si>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</si>
  <si>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</si>
  <si>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</si>
  <si>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</si>
  <si>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</si>
  <si>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</si>
  <si>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3. Метод наименьшик квадратов (Полином 2-го порядка)</t>
  </si>
  <si>
    <t>3''</t>
  </si>
  <si>
    <t>f(x)</t>
  </si>
  <si>
    <r>
      <t>x / Sin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(3x)</t>
    </r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</si>
  <si>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</si>
  <si>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</si>
  <si>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</si>
  <si>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</si>
  <si>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</si>
  <si>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</si>
  <si>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</si>
  <si>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</si>
  <si>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</si>
  <si>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</si>
  <si>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</si>
  <si>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</si>
  <si>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n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</si>
  <si>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</si>
  <si>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</si>
  <si>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</si>
  <si>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</si>
  <si>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n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</si>
  <si>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</si>
  <si>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</si>
  <si>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φ</t>
    </r>
    <r>
      <rPr>
        <b/>
        <vertAlign val="subscript"/>
        <sz val="12"/>
        <color theme="1"/>
        <rFont val="Calibri (Body)"/>
      </rPr>
      <t>k</t>
    </r>
    <r>
      <rPr>
        <b/>
        <sz val="12"/>
        <color theme="1"/>
        <rFont val="Calibri"/>
        <family val="2"/>
        <scheme val="minor"/>
      </rPr>
      <t>(x)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</si>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</sst>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7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5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5" fillId="0" borderId="13" xfId="0" applyFont="1" applyBorder="1"/>
    <xf numFmtId="0" fontId="5" fillId="0" borderId="6" xfId="0" applyFont="1" applyBorder="1"/>
    <xf numFmtId="0" fontId="0" fillId="0" borderId="14" xfId="0" applyFont="1" applyBorder="1"/>
    <xf numFmtId="0" fontId="5" fillId="0" borderId="15" xfId="0" applyFont="1" applyBorder="1"/>
    <xf numFmtId="0" fontId="0" fillId="0" borderId="16" xfId="0" applyBorder="1"/>
    <xf numFmtId="0" fontId="0" fillId="0" borderId="17" xfId="0" applyBorder="1"/>
    <xf numFmtId="0" fontId="5" fillId="0" borderId="7" xfId="0" applyFont="1" applyBorder="1"/>
    <xf numFmtId="0" fontId="0" fillId="0" borderId="0" xfId="0" applyBorder="1"/>
    <xf numFmtId="0" fontId="0" fillId="0" borderId="8" xfId="0" applyBorder="1"/>
    <xf numFmtId="0" fontId="5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7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5" fillId="0" borderId="0" xfId="0" applyFont="1" applyFill="1" applyBorder="1"/>
    <xf numFmtId="0" fontId="0" fillId="0" borderId="14" xfId="0" applyBorder="1"/>
    <xf numFmtId="0" fontId="10" fillId="0" borderId="0" xfId="0" applyFont="1"/>
    <xf numFmtId="0" fontId="11" fillId="0" borderId="0" xfId="0" applyFont="1"/>
    <xf numFmtId="0" fontId="0" fillId="0" borderId="3" xfId="0" applyBorder="1"/>
    <xf numFmtId="0" fontId="5" fillId="0" borderId="4" xfId="0" applyFont="1" applyFill="1" applyBorder="1"/>
    <xf numFmtId="0" fontId="5" fillId="0" borderId="6" xfId="0" applyFont="1" applyFill="1" applyBorder="1"/>
    <xf numFmtId="0" fontId="0" fillId="0" borderId="22" xfId="0" applyBorder="1"/>
    <xf numFmtId="0" fontId="5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φk(x)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61546</xdr:colOff>
      <xdr:row>9</xdr:row>
      <xdr:rowOff>95738</xdr:rowOff>
    </xdr:from>
    <xdr:ext cx="1743875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88238" y="1883507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88238" y="1883507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57638</xdr:colOff>
      <xdr:row>11</xdr:row>
      <xdr:rowOff>3908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84330" y="2231293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84330" y="2231293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53730</xdr:colOff>
      <xdr:row>12</xdr:row>
      <xdr:rowOff>156308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80422" y="2588846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80422" y="2588846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67408</xdr:colOff>
      <xdr:row>17</xdr:row>
      <xdr:rowOff>101599</xdr:rowOff>
    </xdr:from>
    <xdr:ext cx="1538563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94100" y="3569676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94100" y="3569676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63500</xdr:colOff>
      <xdr:row>19</xdr:row>
      <xdr:rowOff>9770</xdr:rowOff>
    </xdr:from>
    <xdr:ext cx="172367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90192" y="3917462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90192" y="3917462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59592</xdr:colOff>
      <xdr:row>20</xdr:row>
      <xdr:rowOff>162169</xdr:rowOff>
    </xdr:from>
    <xdr:ext cx="2064989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86284" y="4275015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86284" y="4275015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𝑎_23=16−1,55∗(6/7,59)=14,78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777701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587289" y="5979098"/>
              <a:ext cx="3777701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587289" y="5979098"/>
              <a:ext cx="3777701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16118</xdr:colOff>
      <xdr:row>32</xdr:row>
      <xdr:rowOff>23690</xdr:rowOff>
    </xdr:from>
    <xdr:to>
      <xdr:col>13</xdr:col>
      <xdr:colOff>157717</xdr:colOff>
      <xdr:row>50</xdr:row>
      <xdr:rowOff>50894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EF7DDD-49B0-3640-8D27-288A688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workbookViewId="0">
      <selection activeCell="E1" sqref="E1"/>
    </sheetView>
  </sheetViews>
  <sheetFormatPr baseColWidth="10" defaultRowHeight="16"/>
  <sheetData>
    <row r="1" spans="1:5">
      <c r="A1" t="s">
        <v>3</v>
      </c>
      <c r="B1">
        <v>1</v>
      </c>
      <c r="D1" t="s">
        <v>0</v>
      </c>
      <c r="E1">
        <f>ABS(3*(B2+B1)+B3-B4)</f>
        <v>18</v>
      </c>
    </row>
    <row r="2" spans="1:5">
      <c r="A2" t="s">
        <v>2</v>
      </c>
      <c r="B2">
        <v>4</v>
      </c>
      <c r="D2" t="s">
        <v>1</v>
      </c>
      <c r="E2">
        <v>16</v>
      </c>
    </row>
    <row r="3" spans="1:5">
      <c r="A3" t="s">
        <v>4</v>
      </c>
      <c r="B3">
        <v>5</v>
      </c>
    </row>
    <row r="4" spans="1:5">
      <c r="A4" t="s">
        <v>5</v>
      </c>
      <c r="B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40" zoomScaleNormal="130" workbookViewId="0">
      <selection activeCell="G8" sqref="G8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n!$E$1</f>
        <v>18</v>
      </c>
      <c r="D1" s="6" t="s">
        <v>1</v>
      </c>
      <c r="E1" s="6">
        <f>n!$E$2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27</v>
      </c>
      <c r="C3" s="14" t="s">
        <v>28</v>
      </c>
      <c r="D3" s="15" t="s">
        <v>29</v>
      </c>
      <c r="E3" s="38" t="s">
        <v>30</v>
      </c>
      <c r="F3" s="24" t="s">
        <v>51</v>
      </c>
      <c r="G3" s="14" t="s">
        <v>52</v>
      </c>
      <c r="H3" s="25" t="s">
        <v>53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12</v>
      </c>
      <c r="C8" s="6"/>
      <c r="D8" s="6"/>
      <c r="E8" s="6"/>
      <c r="F8" s="49" t="s">
        <v>16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27</v>
      </c>
      <c r="C11" s="14" t="s">
        <v>28</v>
      </c>
      <c r="D11" s="15" t="s">
        <v>29</v>
      </c>
      <c r="E11" s="16" t="s">
        <v>30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9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13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27</v>
      </c>
      <c r="C19" s="14" t="s">
        <v>28</v>
      </c>
      <c r="D19" s="15" t="s">
        <v>29</v>
      </c>
      <c r="E19" s="16" t="s">
        <v>30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:E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8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31</v>
      </c>
      <c r="C26" s="14" t="s">
        <v>32</v>
      </c>
      <c r="D26" s="25" t="s">
        <v>33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V31"/>
  <sheetViews>
    <sheetView zoomScale="125" zoomScaleNormal="150" workbookViewId="0">
      <selection activeCell="Q4" sqref="Q4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</cols>
  <sheetData>
    <row r="1" spans="1:22">
      <c r="B1" s="6" t="s">
        <v>0</v>
      </c>
      <c r="C1" s="6">
        <f>n!$E$1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11</v>
      </c>
      <c r="C3" s="25" t="s">
        <v>10</v>
      </c>
      <c r="I3" s="13" t="s">
        <v>6</v>
      </c>
      <c r="J3" s="14" t="s">
        <v>11</v>
      </c>
      <c r="K3" s="14" t="s">
        <v>10</v>
      </c>
      <c r="L3" s="14" t="s">
        <v>17</v>
      </c>
      <c r="M3" s="14" t="s">
        <v>40</v>
      </c>
      <c r="N3" s="25" t="s">
        <v>41</v>
      </c>
      <c r="P3" s="13" t="s">
        <v>6</v>
      </c>
      <c r="Q3" s="14" t="s">
        <v>43</v>
      </c>
      <c r="R3" s="14" t="s">
        <v>44</v>
      </c>
      <c r="S3" s="15" t="s">
        <v>45</v>
      </c>
      <c r="T3" s="16" t="s">
        <v>30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14</v>
      </c>
      <c r="J9" s="48" t="s">
        <v>15</v>
      </c>
      <c r="M9" s="8"/>
      <c r="N9" s="8"/>
      <c r="Q9" s="48" t="s">
        <v>18</v>
      </c>
    </row>
    <row r="10" spans="1:22" ht="17" thickBot="1"/>
    <row r="11" spans="1:22" ht="18">
      <c r="B11" s="13" t="s">
        <v>11</v>
      </c>
      <c r="C11" s="14" t="s">
        <v>34</v>
      </c>
      <c r="D11" s="14" t="s">
        <v>35</v>
      </c>
      <c r="E11" s="14" t="s">
        <v>36</v>
      </c>
      <c r="F11" s="14" t="s">
        <v>37</v>
      </c>
      <c r="G11" s="25" t="s">
        <v>38</v>
      </c>
      <c r="J11" s="27" t="s">
        <v>39</v>
      </c>
      <c r="P11" s="13" t="s">
        <v>6</v>
      </c>
      <c r="Q11" s="14" t="s">
        <v>43</v>
      </c>
      <c r="R11" s="14" t="s">
        <v>44</v>
      </c>
      <c r="S11" s="15" t="s">
        <v>45</v>
      </c>
      <c r="T11" s="16" t="s">
        <v>30</v>
      </c>
      <c r="V11" s="27" t="s">
        <v>42</v>
      </c>
    </row>
    <row r="12" spans="1:22">
      <c r="B12" s="36">
        <v>-1</v>
      </c>
      <c r="C12" s="31">
        <f>($C$4*D12) + ($C$5*E12) + ($C$6*F12) + ($C$7*G12)</f>
        <v>1</v>
      </c>
      <c r="D12" s="31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>$Q$27 + ($R$27 * B12) + ($S$27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1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2">(($B13-$B$4) * ($B13-$B$5) * ($B13-$B$6)) / (($B$7-$B$4) * ($B$7-$B$5) * ($B$7-$B$6))</f>
        <v>-0.30681818181818182</v>
      </c>
      <c r="J13" s="28">
        <f t="shared" ref="J13:K31" si="3">$K$4 + ($L$4 * ($B13 - $J$4)) + ($M$4 * ($B13 - $J$4) * ($B13 - $J$5)) + ($N$4 * ($B13 - $J$4) * ($B13 - $J$5) * ($B13 - $J$6))</f>
        <v>5.9994019138755981</v>
      </c>
      <c r="P13" s="17" t="s">
        <v>9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ref="V13:V31" si="4">$Q$27 + ($R$27 * B13) + ($S$27 * (B13^2))</f>
        <v>2.1024135560202835</v>
      </c>
    </row>
    <row r="14" spans="1:22" ht="17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2"/>
        <v>-0.48295454545454547</v>
      </c>
      <c r="J14" s="28">
        <f t="shared" si="3"/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4"/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1"/>
        <v>5.2631578947368418E-2</v>
      </c>
      <c r="F15" s="31">
        <f>(($B15-$B$4) * ($B15-$B$5) * ($B15-$B$7)) / (($B$6-$B$4) * ($B$6-$B$5) * ($B$6-$B$7))</f>
        <v>1.1428571428571428</v>
      </c>
      <c r="G15" s="32">
        <f t="shared" si="2"/>
        <v>-0.54545454545454541</v>
      </c>
      <c r="J15" s="28">
        <f t="shared" si="3"/>
        <v>11.162679425837322</v>
      </c>
      <c r="V15" s="28">
        <f t="shared" si="4"/>
        <v>1.8299051766121419</v>
      </c>
    </row>
    <row r="16" spans="1:22" ht="18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1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2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43</v>
      </c>
      <c r="R16" s="14" t="s">
        <v>44</v>
      </c>
      <c r="S16" s="15" t="s">
        <v>45</v>
      </c>
      <c r="T16" s="16" t="s">
        <v>30</v>
      </c>
      <c r="V16" s="28">
        <f t="shared" si="4"/>
        <v>1.8006388403472093</v>
      </c>
    </row>
    <row r="17" spans="2:22">
      <c r="B17" s="36">
        <v>4</v>
      </c>
      <c r="C17" s="31">
        <f t="shared" si="7"/>
        <v>11.27212918660287</v>
      </c>
      <c r="D17" s="31">
        <f t="shared" si="6"/>
        <v>0.11483253588516747</v>
      </c>
      <c r="E17" s="31">
        <f t="shared" si="1"/>
        <v>3.2894736842105261E-2</v>
      </c>
      <c r="F17" s="31">
        <f t="shared" si="8"/>
        <v>1.25</v>
      </c>
      <c r="G17" s="32">
        <f t="shared" si="2"/>
        <v>-0.39772727272727271</v>
      </c>
      <c r="J17" s="28">
        <f t="shared" si="3"/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4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1"/>
        <v>1.6447368421052631E-2</v>
      </c>
      <c r="F18" s="31">
        <f t="shared" si="8"/>
        <v>1.1607142857142858</v>
      </c>
      <c r="G18" s="32">
        <f t="shared" si="2"/>
        <v>-0.22159090909090909</v>
      </c>
      <c r="J18" s="28">
        <f t="shared" si="3"/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4"/>
        <v>1.956081874695621</v>
      </c>
    </row>
    <row r="19" spans="2:22" ht="17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1"/>
        <v>0</v>
      </c>
      <c r="F19" s="31">
        <f t="shared" si="8"/>
        <v>1</v>
      </c>
      <c r="G19" s="32">
        <f t="shared" si="2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4"/>
        <v>2.1407912453089648</v>
      </c>
    </row>
    <row r="20" spans="2:22" ht="17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1"/>
        <v>-1.3157894736842105E-2</v>
      </c>
      <c r="F20" s="31">
        <f t="shared" si="8"/>
        <v>0.7857142857142857</v>
      </c>
      <c r="G20" s="32">
        <f t="shared" si="2"/>
        <v>0.25</v>
      </c>
      <c r="J20" s="28">
        <f t="shared" si="3"/>
        <v>5.6184210526315796</v>
      </c>
      <c r="V20" s="28">
        <f t="shared" si="4"/>
        <v>2.3968258515484013</v>
      </c>
    </row>
    <row r="21" spans="2:22" ht="18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1"/>
        <v>-1.9736842105263157E-2</v>
      </c>
      <c r="F21" s="31">
        <f t="shared" si="8"/>
        <v>0.5357142857142857</v>
      </c>
      <c r="G21" s="32">
        <f t="shared" si="2"/>
        <v>0.51136363636363635</v>
      </c>
      <c r="J21" s="28">
        <f t="shared" si="3"/>
        <v>3.018540669856459</v>
      </c>
      <c r="P21" s="13" t="s">
        <v>6</v>
      </c>
      <c r="Q21" s="14" t="s">
        <v>43</v>
      </c>
      <c r="R21" s="14" t="s">
        <v>44</v>
      </c>
      <c r="S21" s="15" t="s">
        <v>45</v>
      </c>
      <c r="T21" s="16" t="s">
        <v>30</v>
      </c>
      <c r="V21" s="28">
        <f t="shared" si="4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1"/>
        <v>-1.6447368421052631E-2</v>
      </c>
      <c r="F22" s="31">
        <f t="shared" si="8"/>
        <v>0.26785714285714285</v>
      </c>
      <c r="G22" s="32">
        <f t="shared" si="2"/>
        <v>0.76704545454545459</v>
      </c>
      <c r="J22" s="28">
        <f t="shared" si="3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4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1"/>
        <v>0</v>
      </c>
      <c r="F23" s="31">
        <f t="shared" si="8"/>
        <v>0</v>
      </c>
      <c r="G23" s="32">
        <f t="shared" si="2"/>
        <v>1</v>
      </c>
      <c r="J23" s="28">
        <f t="shared" si="3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4"/>
        <v>3.5928810840232628</v>
      </c>
    </row>
    <row r="24" spans="2:22" ht="17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1"/>
        <v>3.2894736842105261E-2</v>
      </c>
      <c r="F24" s="31">
        <f t="shared" si="8"/>
        <v>-0.25</v>
      </c>
      <c r="G24" s="32">
        <f t="shared" si="2"/>
        <v>1.1931818181818181</v>
      </c>
      <c r="J24" s="28">
        <f t="shared" si="3"/>
        <v>-4.0005980861244046</v>
      </c>
      <c r="O24" s="6"/>
      <c r="P24" s="20" t="s">
        <v>19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4"/>
        <v>4.1342166327670675</v>
      </c>
    </row>
    <row r="25" spans="2:22" ht="17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1"/>
        <v>8.5526315789473686E-2</v>
      </c>
      <c r="F25" s="31">
        <f t="shared" si="8"/>
        <v>-0.4642857142857143</v>
      </c>
      <c r="G25" s="32">
        <f t="shared" si="2"/>
        <v>1.3295454545454546</v>
      </c>
      <c r="J25" s="28">
        <f t="shared" si="3"/>
        <v>-5.3833732057416288</v>
      </c>
      <c r="O25" s="6"/>
      <c r="V25" s="28">
        <f t="shared" si="4"/>
        <v>4.7468774171369645</v>
      </c>
    </row>
    <row r="26" spans="2:22" ht="18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1"/>
        <v>0.16118421052631579</v>
      </c>
      <c r="F26" s="31">
        <f t="shared" si="8"/>
        <v>-0.625</v>
      </c>
      <c r="G26" s="32">
        <f t="shared" si="2"/>
        <v>1.3920454545454546</v>
      </c>
      <c r="J26" s="28">
        <f t="shared" si="3"/>
        <v>-5.939294258373204</v>
      </c>
      <c r="Q26" s="24" t="s">
        <v>46</v>
      </c>
      <c r="R26" s="14" t="s">
        <v>47</v>
      </c>
      <c r="S26" s="25" t="s">
        <v>48</v>
      </c>
      <c r="V26" s="28">
        <f t="shared" si="4"/>
        <v>5.4308634371329543</v>
      </c>
    </row>
    <row r="27" spans="2:22" ht="17" thickBot="1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3"/>
        <v>-5.4593301435406687</v>
      </c>
      <c r="Q27" s="26">
        <f xml:space="preserve"> (T22 - (S22 * S27) - (R22 * R27)) / Q22</f>
        <v>2.1024135560202835</v>
      </c>
      <c r="R27" s="21">
        <f>(T23 - (S23 * S27)) / R23</f>
        <v>-0.20757942533016296</v>
      </c>
      <c r="S27" s="23">
        <f>T24 / S24</f>
        <v>3.5662617813046089E-2</v>
      </c>
      <c r="V27" s="28">
        <f t="shared" si="4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1"/>
        <v>0.39473684210526316</v>
      </c>
      <c r="F28" s="31">
        <f t="shared" si="8"/>
        <v>-0.7142857142857143</v>
      </c>
      <c r="G28" s="32">
        <f t="shared" si="2"/>
        <v>1.2272727272727273</v>
      </c>
      <c r="J28" s="28">
        <f t="shared" si="3"/>
        <v>-3.7344497607655533</v>
      </c>
      <c r="T28" s="6"/>
      <c r="V28" s="28">
        <f t="shared" si="4"/>
        <v>7.0128111840032084</v>
      </c>
    </row>
    <row r="29" spans="2:22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2"/>
        <v>0.96590909090909094</v>
      </c>
      <c r="J29" s="28">
        <f t="shared" si="3"/>
        <v>-0.55562200956938312</v>
      </c>
      <c r="V29" s="28">
        <f t="shared" si="4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2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3"/>
        <v>4.286184210526315</v>
      </c>
      <c r="V30" s="28">
        <f t="shared" si="4"/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34">
        <f t="shared" ref="E31" si="13">(($B31-$B$4) * ($B31-$B$6) * ($B31-$B$7)) / (($B$5-$B$4) * ($B$5-$B$6) * ($B$5-$B$7))</f>
        <v>1</v>
      </c>
      <c r="F31" s="34">
        <f t="shared" si="12"/>
        <v>0</v>
      </c>
      <c r="G31" s="35">
        <f t="shared" si="2"/>
        <v>0</v>
      </c>
      <c r="J31" s="29">
        <f t="shared" si="3"/>
        <v>11.000000000000007</v>
      </c>
      <c r="V31" s="29">
        <f t="shared" si="4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138-5950-9543-BAC7-84D2D075A1E0}">
  <dimension ref="A1:N44"/>
  <sheetViews>
    <sheetView tabSelected="1" zoomScale="106" zoomScaleNormal="100" workbookViewId="0">
      <selection activeCell="G11" sqref="G11"/>
    </sheetView>
  </sheetViews>
  <sheetFormatPr baseColWidth="10" defaultRowHeight="16"/>
  <cols>
    <col min="1" max="1" width="12.1640625" bestFit="1" customWidth="1"/>
    <col min="2" max="2" width="5.33203125" bestFit="1" customWidth="1"/>
  </cols>
  <sheetData>
    <row r="1" spans="1:14">
      <c r="C1" t="s">
        <v>20</v>
      </c>
      <c r="D1" t="s">
        <v>22</v>
      </c>
      <c r="E1" t="s">
        <v>23</v>
      </c>
      <c r="F1" t="s">
        <v>25</v>
      </c>
      <c r="G1" s="6" t="s">
        <v>24</v>
      </c>
    </row>
    <row r="2" spans="1:14" ht="19">
      <c r="C2" t="s">
        <v>21</v>
      </c>
      <c r="D2">
        <v>0.1</v>
      </c>
      <c r="E2">
        <v>1</v>
      </c>
      <c r="F2">
        <v>5</v>
      </c>
      <c r="G2">
        <f>(E2-D2)/F2</f>
        <v>0.18</v>
      </c>
    </row>
    <row r="3" spans="1:14" ht="17" thickBot="1"/>
    <row r="4" spans="1:14" ht="18">
      <c r="A4" s="50"/>
      <c r="B4" s="14" t="s">
        <v>11</v>
      </c>
      <c r="C4" s="15" t="s">
        <v>20</v>
      </c>
      <c r="D4" s="14" t="s">
        <v>64</v>
      </c>
      <c r="E4" s="14" t="s">
        <v>62</v>
      </c>
      <c r="F4" s="14" t="s">
        <v>63</v>
      </c>
      <c r="G4" s="52" t="s">
        <v>49</v>
      </c>
      <c r="H4" s="46"/>
      <c r="I4" s="46"/>
      <c r="K4" s="24" t="s">
        <v>11</v>
      </c>
      <c r="L4" s="14" t="s">
        <v>20</v>
      </c>
      <c r="M4" s="51" t="s">
        <v>60</v>
      </c>
      <c r="N4" s="52" t="s">
        <v>61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3" si="3">(L8-L6) / (2 * 0.025)</f>
        <v>-21.878220648853766</v>
      </c>
      <c r="N7" s="32">
        <f t="shared" ref="N7:N44" si="4"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7:E9" si="5">($G$2 * (C7 + C8)) / 2</f>
        <v>0.10818150612932936</v>
      </c>
      <c r="F8" s="31">
        <f t="shared" ref="F7:F9" si="6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si="4"/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6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4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4"/>
        <v>2.1557335476473097E-2</v>
      </c>
    </row>
    <row r="11" spans="1:14" ht="17" thickBot="1">
      <c r="A11" s="54" t="s">
        <v>26</v>
      </c>
      <c r="B11" s="55"/>
      <c r="C11" s="56"/>
      <c r="D11" s="55">
        <f>SUM(D5:D10)</f>
        <v>0.88521228440027278</v>
      </c>
      <c r="E11" s="55">
        <f t="shared" ref="E11:F11" si="7">SUM(E5:E10)</f>
        <v>5.3013966555735976</v>
      </c>
      <c r="F11" s="34">
        <f t="shared" si="7"/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4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4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4"/>
        <v>1.5043754010015883E-2</v>
      </c>
    </row>
    <row r="14" spans="1:14">
      <c r="A14" s="48" t="s">
        <v>50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4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4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4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4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4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4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4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4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4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4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4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4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4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4"/>
        <v>1.4279465660041752E-2</v>
      </c>
    </row>
    <row r="28" spans="7:14" ht="18">
      <c r="G28" s="24" t="s">
        <v>54</v>
      </c>
      <c r="H28" s="14" t="s">
        <v>55</v>
      </c>
      <c r="I28" s="25" t="s">
        <v>56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4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4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4"/>
        <v>1.799772834517532E-2</v>
      </c>
    </row>
    <row r="31" spans="7:14" ht="18">
      <c r="G31" s="24" t="s">
        <v>57</v>
      </c>
      <c r="H31" s="14" t="s">
        <v>58</v>
      </c>
      <c r="I31" s="25" t="s">
        <v>59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4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4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4"/>
        <v>2.5124142837703436E-2</v>
      </c>
    </row>
    <row r="34" spans="7:14" ht="18">
      <c r="G34" s="24" t="s">
        <v>31</v>
      </c>
      <c r="H34" s="14" t="s">
        <v>32</v>
      </c>
      <c r="I34" s="25" t="s">
        <v>33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4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4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4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4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4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4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4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4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4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 t="shared" si="4"/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1. Метод Гаусса</vt:lpstr>
      <vt:lpstr>2. Интерполяция и аппроксимация</vt:lpstr>
      <vt:lpstr>3. Инт. и диф.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2018-12-04T09:10:15Z</dcterms:created>
  <dcterms:modified xsi:type="dcterms:W3CDTF">2018-12-24T00:06:25Z</dcterms:modified>
</cp:coreProperties>
</file>