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x/Documents/Sourcetree/tti-computer-science/IV. Fourth Year/cs-numerical/"/>
    </mc:Choice>
  </mc:AlternateContent>
  <xr:revisionPtr revIDLastSave="0" documentId="13_ncr:1_{3357B424-CDF0-C64A-B341-59F18AECB42D}" xr6:coauthVersionLast="36" xr6:coauthVersionMax="36" xr10:uidLastSave="{00000000-0000-0000-0000-000000000000}"/>
  <bookViews>
    <workbookView xWindow="0" yWindow="440" windowWidth="33600" windowHeight="20560" activeTab="2" xr2:uid="{FE8AE665-2E0C-EE41-8E57-B44FC7121AAA}"/>
  </bookViews>
  <sheets>
    <sheet name="n" sheetId="1" r:id="rId1"/>
    <sheet name="1. Метод Гаусса" sheetId="3" r:id="rId2"/>
    <sheet name="2. Интерполяция и аппроксимация" sheetId="4" r:id="rId3"/>
  </sheets>
  <definedNames>
    <definedName name="_xlchart.v1.0" hidden="1">'2. Интерполяция и аппроксимация'!$B$11</definedName>
    <definedName name="_xlchart.v1.1" hidden="1">'2. Интерполяция и аппроксимация'!$B$12:$B$31</definedName>
    <definedName name="_xlchart.v1.2" hidden="1">'2. Интерполяция и аппроксимация'!$C$11</definedName>
    <definedName name="_xlchart.v1.3" hidden="1">'2. Интерполяция и аппроксимация'!$C$12:$C$31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3" i="4" l="1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12" i="4"/>
  <c r="E27" i="4"/>
  <c r="L4" i="4"/>
  <c r="M4" i="4" s="1"/>
  <c r="L5" i="4"/>
  <c r="M5" i="4" s="1"/>
  <c r="L6" i="4"/>
  <c r="F5" i="3"/>
  <c r="F6" i="3"/>
  <c r="H6" i="3" s="1"/>
  <c r="F4" i="3"/>
  <c r="E1" i="4" l="1"/>
  <c r="C1" i="4"/>
  <c r="E1" i="3"/>
  <c r="N4" i="4" l="1"/>
  <c r="B5" i="4"/>
  <c r="D12" i="4" s="1"/>
  <c r="C5" i="4"/>
  <c r="F15" i="4"/>
  <c r="F12" i="4"/>
  <c r="E13" i="4"/>
  <c r="G13" i="4"/>
  <c r="G14" i="4"/>
  <c r="E12" i="4"/>
  <c r="E15" i="4"/>
  <c r="F14" i="4"/>
  <c r="E4" i="3"/>
  <c r="G4" i="3" s="1"/>
  <c r="H4" i="3" s="1"/>
  <c r="E6" i="3"/>
  <c r="G6" i="3" s="1"/>
  <c r="B6" i="3"/>
  <c r="B14" i="3" s="1"/>
  <c r="E5" i="3"/>
  <c r="G5" i="3" s="1"/>
  <c r="H5" i="3" s="1"/>
  <c r="D5" i="3"/>
  <c r="C5" i="3"/>
  <c r="B5" i="3"/>
  <c r="D4" i="3"/>
  <c r="D12" i="3" s="1"/>
  <c r="D20" i="3" s="1"/>
  <c r="C4" i="3"/>
  <c r="C12" i="3" s="1"/>
  <c r="C20" i="3" s="1"/>
  <c r="E1" i="1"/>
  <c r="C1" i="3" s="1"/>
  <c r="D15" i="4" l="1"/>
  <c r="D14" i="4"/>
  <c r="G12" i="4"/>
  <c r="C12" i="4" s="1"/>
  <c r="D13" i="4"/>
  <c r="F13" i="4"/>
  <c r="C13" i="4" s="1"/>
  <c r="G15" i="4"/>
  <c r="C15" i="4" s="1"/>
  <c r="E14" i="4"/>
  <c r="G31" i="4"/>
  <c r="G28" i="4"/>
  <c r="G16" i="4"/>
  <c r="G18" i="4"/>
  <c r="F20" i="4"/>
  <c r="F22" i="4"/>
  <c r="F24" i="4"/>
  <c r="F26" i="4"/>
  <c r="G30" i="4"/>
  <c r="G29" i="4"/>
  <c r="F19" i="4"/>
  <c r="F23" i="4"/>
  <c r="F25" i="4"/>
  <c r="D31" i="4"/>
  <c r="D16" i="4"/>
  <c r="G19" i="4"/>
  <c r="E18" i="4"/>
  <c r="F28" i="4"/>
  <c r="F18" i="4"/>
  <c r="E24" i="4"/>
  <c r="D30" i="4"/>
  <c r="D27" i="4"/>
  <c r="D29" i="4"/>
  <c r="D17" i="4"/>
  <c r="G20" i="4"/>
  <c r="G22" i="4"/>
  <c r="G24" i="4"/>
  <c r="G26" i="4"/>
  <c r="E30" i="4"/>
  <c r="E29" i="4"/>
  <c r="E17" i="4"/>
  <c r="D19" i="4"/>
  <c r="D21" i="4"/>
  <c r="D23" i="4"/>
  <c r="D25" i="4"/>
  <c r="E25" i="4"/>
  <c r="G27" i="4"/>
  <c r="G17" i="4"/>
  <c r="F21" i="4"/>
  <c r="G21" i="4"/>
  <c r="E28" i="4"/>
  <c r="D22" i="4"/>
  <c r="F16" i="4"/>
  <c r="E22" i="4"/>
  <c r="D28" i="4"/>
  <c r="G23" i="4"/>
  <c r="E16" i="4"/>
  <c r="D24" i="4"/>
  <c r="F31" i="4"/>
  <c r="E26" i="4"/>
  <c r="F30" i="4"/>
  <c r="F27" i="4"/>
  <c r="F29" i="4"/>
  <c r="F17" i="4"/>
  <c r="E19" i="4"/>
  <c r="E21" i="4"/>
  <c r="E23" i="4"/>
  <c r="D18" i="4"/>
  <c r="G25" i="4"/>
  <c r="E31" i="4"/>
  <c r="D20" i="4"/>
  <c r="D26" i="4"/>
  <c r="E20" i="4"/>
  <c r="E14" i="3"/>
  <c r="D6" i="3"/>
  <c r="D14" i="3" s="1"/>
  <c r="E12" i="3"/>
  <c r="E20" i="3" s="1"/>
  <c r="B4" i="3"/>
  <c r="C6" i="3"/>
  <c r="C14" i="3" s="1"/>
  <c r="C14" i="4" l="1"/>
  <c r="C21" i="4"/>
  <c r="C16" i="4"/>
  <c r="C24" i="4"/>
  <c r="C26" i="4"/>
  <c r="C20" i="4"/>
  <c r="C28" i="4"/>
  <c r="C27" i="4"/>
  <c r="C31" i="4"/>
  <c r="C29" i="4"/>
  <c r="C22" i="4"/>
  <c r="C25" i="4"/>
  <c r="C18" i="4"/>
  <c r="C19" i="4"/>
  <c r="C30" i="4"/>
  <c r="C23" i="4"/>
  <c r="C17" i="4"/>
  <c r="D13" i="3"/>
  <c r="D22" i="3" s="1"/>
  <c r="C13" i="3"/>
  <c r="B13" i="3"/>
  <c r="B22" i="3" s="1"/>
  <c r="E13" i="3"/>
  <c r="E22" i="3" s="1"/>
  <c r="C22" i="3"/>
  <c r="B12" i="3"/>
  <c r="B20" i="3" s="1"/>
  <c r="D21" i="3" l="1"/>
  <c r="B21" i="3" l="1"/>
  <c r="E21" i="3"/>
  <c r="C21" i="3"/>
  <c r="D27" i="3" l="1"/>
  <c r="C27" i="3" l="1"/>
  <c r="B27" i="3" l="1"/>
</calcChain>
</file>

<file path=xl/sharedStrings.xml><?xml version="1.0" encoding="utf-8"?>
<sst xmlns="http://schemas.openxmlformats.org/spreadsheetml/2006/main" count="63" uniqueCount="44">
  <si>
    <t>Ng</t>
  </si>
  <si>
    <t>Ns</t>
  </si>
  <si>
    <t>Ndept</t>
  </si>
  <si>
    <t>Ftime</t>
  </si>
  <si>
    <t>Nyear</t>
  </si>
  <si>
    <t>Ngroup</t>
  </si>
  <si>
    <t>i</t>
  </si>
  <si>
    <t>3'</t>
  </si>
  <si>
    <r>
      <t>x</t>
    </r>
    <r>
      <rPr>
        <vertAlign val="subscript"/>
        <sz val="12"/>
        <color theme="1"/>
        <rFont val="Calibri (Body)"/>
      </rPr>
      <t>1</t>
    </r>
  </si>
  <si>
    <r>
      <t>x</t>
    </r>
    <r>
      <rPr>
        <vertAlign val="subscript"/>
        <sz val="12"/>
        <color theme="1"/>
        <rFont val="Calibri (Body)"/>
      </rPr>
      <t>2</t>
    </r>
  </si>
  <si>
    <r>
      <t>x</t>
    </r>
    <r>
      <rPr>
        <vertAlign val="subscript"/>
        <sz val="12"/>
        <color theme="1"/>
        <rFont val="Calibri (Body)"/>
      </rPr>
      <t>3</t>
    </r>
  </si>
  <si>
    <t>4. Обратный ход</t>
  </si>
  <si>
    <t>x3 * a33 = b3</t>
  </si>
  <si>
    <t>x3 = b3 / a33</t>
  </si>
  <si>
    <t>x2 * a22 + x3 * a23 = b2</t>
  </si>
  <si>
    <t>x2 = (b2 - x3 * a23) / a22</t>
  </si>
  <si>
    <t>x1 * a11 + x2 * a12 + x3 * a13 = b1</t>
  </si>
  <si>
    <t>x1 = (b1 - x2 * a12 + x3 * a13) / a11</t>
  </si>
  <si>
    <t>2'</t>
  </si>
  <si>
    <t>Проверка</t>
  </si>
  <si>
    <t>Невязка</t>
  </si>
  <si>
    <t>Относительная ошибка</t>
  </si>
  <si>
    <r>
      <t>a</t>
    </r>
    <r>
      <rPr>
        <vertAlign val="subscript"/>
        <sz val="12"/>
        <color theme="1"/>
        <rFont val="Calibri (Body)"/>
      </rPr>
      <t>i1</t>
    </r>
  </si>
  <si>
    <r>
      <t>a</t>
    </r>
    <r>
      <rPr>
        <vertAlign val="subscript"/>
        <sz val="12"/>
        <color theme="1"/>
        <rFont val="Calibri (Body)"/>
      </rPr>
      <t>i2</t>
    </r>
  </si>
  <si>
    <r>
      <t>a</t>
    </r>
    <r>
      <rPr>
        <vertAlign val="subscript"/>
        <sz val="12"/>
        <color theme="1"/>
        <rFont val="Calibri (Body)"/>
      </rPr>
      <t>i3</t>
    </r>
  </si>
  <si>
    <r>
      <rPr>
        <sz val="12"/>
        <color theme="1"/>
        <rFont val="Calibri (Body)"/>
      </rPr>
      <t>b</t>
    </r>
    <r>
      <rPr>
        <vertAlign val="subscript"/>
        <sz val="12"/>
        <color theme="1"/>
        <rFont val="Calibri (Body)"/>
      </rPr>
      <t>i</t>
    </r>
  </si>
  <si>
    <r>
      <t>(2') = (2) - (1) * (a</t>
    </r>
    <r>
      <rPr>
        <vertAlign val="subscript"/>
        <sz val="12"/>
        <color theme="1"/>
        <rFont val="Calibri (Body)"/>
      </rPr>
      <t>21</t>
    </r>
    <r>
      <rPr>
        <sz val="12"/>
        <color theme="1"/>
        <rFont val="Calibri"/>
        <family val="2"/>
        <scheme val="minor"/>
      </rPr>
      <t>/a</t>
    </r>
    <r>
      <rPr>
        <vertAlign val="subscript"/>
        <sz val="12"/>
        <color theme="1"/>
        <rFont val="Calibri (Body)"/>
      </rPr>
      <t>11</t>
    </r>
    <r>
      <rPr>
        <sz val="12"/>
        <color theme="1"/>
        <rFont val="Calibri"/>
        <family val="2"/>
        <scheme val="minor"/>
      </rPr>
      <t>)</t>
    </r>
  </si>
  <si>
    <r>
      <t>(3') = (3) - (2) * (a</t>
    </r>
    <r>
      <rPr>
        <vertAlign val="subscript"/>
        <sz val="12"/>
        <color theme="1"/>
        <rFont val="Calibri (Body)"/>
      </rPr>
      <t>32</t>
    </r>
    <r>
      <rPr>
        <sz val="12"/>
        <color theme="1"/>
        <rFont val="Calibri"/>
        <family val="2"/>
        <scheme val="minor"/>
      </rPr>
      <t>/a</t>
    </r>
    <r>
      <rPr>
        <vertAlign val="subscript"/>
        <sz val="12"/>
        <color theme="1"/>
        <rFont val="Calibri (Body)"/>
      </rPr>
      <t>12</t>
    </r>
    <r>
      <rPr>
        <sz val="12"/>
        <color theme="1"/>
        <rFont val="Calibri"/>
        <family val="2"/>
        <scheme val="minor"/>
      </rPr>
      <t>)</t>
    </r>
  </si>
  <si>
    <t>y(x)</t>
  </si>
  <si>
    <t>x</t>
  </si>
  <si>
    <t>Прямой ход - Этап 1</t>
  </si>
  <si>
    <t>Прямой ход - Этап 2</t>
  </si>
  <si>
    <r>
      <t>L</t>
    </r>
    <r>
      <rPr>
        <vertAlign val="subscript"/>
        <sz val="12"/>
        <color theme="1"/>
        <rFont val="Calibri (Body)"/>
      </rPr>
      <t>n</t>
    </r>
    <r>
      <rPr>
        <sz val="12"/>
        <color theme="1"/>
        <rFont val="Calibri"/>
        <family val="2"/>
        <scheme val="minor"/>
      </rPr>
      <t>(x)</t>
    </r>
  </si>
  <si>
    <r>
      <t>L</t>
    </r>
    <r>
      <rPr>
        <vertAlign val="subscript"/>
        <sz val="12"/>
        <color theme="1"/>
        <rFont val="Calibri (Body)"/>
      </rPr>
      <t>0</t>
    </r>
    <r>
      <rPr>
        <sz val="12"/>
        <color theme="1"/>
        <rFont val="Calibri"/>
        <family val="2"/>
        <scheme val="minor"/>
      </rPr>
      <t>(x)</t>
    </r>
  </si>
  <si>
    <r>
      <t>L</t>
    </r>
    <r>
      <rPr>
        <vertAlign val="subscript"/>
        <sz val="12"/>
        <color theme="1"/>
        <rFont val="Calibri (Body)"/>
      </rPr>
      <t>1</t>
    </r>
    <r>
      <rPr>
        <sz val="12"/>
        <color theme="1"/>
        <rFont val="Calibri"/>
        <family val="2"/>
        <scheme val="minor"/>
      </rPr>
      <t>(x)</t>
    </r>
  </si>
  <si>
    <r>
      <t>L</t>
    </r>
    <r>
      <rPr>
        <vertAlign val="subscript"/>
        <sz val="12"/>
        <color theme="1"/>
        <rFont val="Calibri (Body)"/>
      </rPr>
      <t>2</t>
    </r>
    <r>
      <rPr>
        <sz val="12"/>
        <color theme="1"/>
        <rFont val="Calibri"/>
        <family val="2"/>
        <scheme val="minor"/>
      </rPr>
      <t>(x)</t>
    </r>
  </si>
  <si>
    <r>
      <t>L</t>
    </r>
    <r>
      <rPr>
        <vertAlign val="subscript"/>
        <sz val="12"/>
        <color theme="1"/>
        <rFont val="Calibri (Body)"/>
      </rPr>
      <t>3</t>
    </r>
    <r>
      <rPr>
        <sz val="12"/>
        <color theme="1"/>
        <rFont val="Calibri"/>
        <family val="2"/>
        <scheme val="minor"/>
      </rPr>
      <t>(x)</t>
    </r>
  </si>
  <si>
    <t>1. Полином Лагранжа 3-го порядка</t>
  </si>
  <si>
    <t>2. Полином Ньютона 3-го порядка</t>
  </si>
  <si>
    <t>ROUND</t>
  </si>
  <si>
    <r>
      <t>N</t>
    </r>
    <r>
      <rPr>
        <vertAlign val="subscript"/>
        <sz val="12"/>
        <color theme="1"/>
        <rFont val="Calibri (Body)"/>
      </rPr>
      <t>n</t>
    </r>
    <r>
      <rPr>
        <sz val="12"/>
        <color theme="1"/>
        <rFont val="Calibri"/>
        <family val="2"/>
        <scheme val="minor"/>
      </rPr>
      <t>(x)</t>
    </r>
  </si>
  <si>
    <t>∆y</t>
  </si>
  <si>
    <r>
      <t>∆</t>
    </r>
    <r>
      <rPr>
        <vertAlign val="superscript"/>
        <sz val="12"/>
        <color theme="1"/>
        <rFont val="Calibri (Body)"/>
      </rPr>
      <t>2</t>
    </r>
    <r>
      <rPr>
        <sz val="12"/>
        <color theme="1"/>
        <rFont val="Calibri"/>
        <family val="2"/>
        <scheme val="minor"/>
      </rPr>
      <t>y</t>
    </r>
  </si>
  <si>
    <r>
      <t>∆</t>
    </r>
    <r>
      <rPr>
        <vertAlign val="superscript"/>
        <sz val="12"/>
        <color theme="1"/>
        <rFont val="Calibri (Body)"/>
      </rPr>
      <t>3</t>
    </r>
    <r>
      <rPr>
        <sz val="12"/>
        <color theme="1"/>
        <rFont val="Calibri"/>
        <family val="2"/>
        <scheme val="minor"/>
      </rPr>
      <t>y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</si>
</sst>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73" formatCode="0.000000000"/>
    <numFmt numFmtId="178" formatCode="0.00000000000000"/>
    <numFmt numFmtId="188" formatCode="0.00000000000000000"/>
    <numFmt numFmtId="211" formatCode="0.0000000000000000000000000000000000000000"/>
    <numFmt numFmtId="229" formatCode="0.00000000%"/>
  </numFmts>
  <fonts count="7">
    <font>
      <sz val="12"/>
      <color theme="1"/>
      <name val="Calibri"/>
      <family val="2"/>
      <scheme val="minor"/>
    </font>
    <font>
      <vertAlign val="subscript"/>
      <sz val="12"/>
      <color theme="1"/>
      <name val="Calibri (Body)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1"/>
      <name val="Calibri (Body)"/>
    </font>
    <font>
      <vertAlign val="superscript"/>
      <sz val="12"/>
      <color theme="1"/>
      <name val="Calibri (Body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3">
    <xf numFmtId="0" fontId="0" fillId="0" borderId="0" xfId="0"/>
    <xf numFmtId="0" fontId="2" fillId="0" borderId="0" xfId="0" applyFont="1"/>
    <xf numFmtId="178" fontId="0" fillId="0" borderId="0" xfId="0" applyNumberFormat="1"/>
    <xf numFmtId="188" fontId="0" fillId="0" borderId="0" xfId="0" applyNumberFormat="1"/>
    <xf numFmtId="0" fontId="0" fillId="0" borderId="0" xfId="0" applyNumberFormat="1"/>
    <xf numFmtId="211" fontId="0" fillId="0" borderId="0" xfId="1" applyNumberFormat="1" applyFont="1"/>
    <xf numFmtId="229" fontId="0" fillId="0" borderId="0" xfId="2" applyNumberFormat="1" applyFont="1"/>
    <xf numFmtId="0" fontId="0" fillId="0" borderId="0" xfId="0" applyFont="1"/>
    <xf numFmtId="0" fontId="1" fillId="0" borderId="0" xfId="0" applyFont="1"/>
    <xf numFmtId="173" fontId="0" fillId="0" borderId="0" xfId="0" applyNumberFormat="1" applyFont="1"/>
    <xf numFmtId="11" fontId="0" fillId="0" borderId="0" xfId="0" applyNumberFormat="1" applyFont="1"/>
    <xf numFmtId="0" fontId="0" fillId="0" borderId="0" xfId="0" applyFont="1" applyAlignment="1">
      <alignment horizontal="left"/>
    </xf>
    <xf numFmtId="0" fontId="4" fillId="0" borderId="0" xfId="0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Полином Лагранжа 3-го порядка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Интерполяция и аппроксимация'!$C$11</c:f>
              <c:strCache>
                <c:ptCount val="1"/>
                <c:pt idx="0">
                  <c:v>Ln(x)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'2. Интерполяция и аппроксимация'!$B$12:$B$31</c:f>
              <c:numCache>
                <c:formatCode>General</c:formatCode>
                <c:ptCount val="20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</c:numCache>
            </c:numRef>
          </c:xVal>
          <c:yVal>
            <c:numRef>
              <c:f>'2. Интерполяция и аппроксимация'!$C$12:$C$31</c:f>
              <c:numCache>
                <c:formatCode>General</c:formatCode>
                <c:ptCount val="20"/>
                <c:pt idx="0">
                  <c:v>1</c:v>
                </c:pt>
                <c:pt idx="1">
                  <c:v>5.9994019138755981</c:v>
                </c:pt>
                <c:pt idx="2">
                  <c:v>9.3172846889952154</c:v>
                </c:pt>
                <c:pt idx="3">
                  <c:v>11.162679425837322</c:v>
                </c:pt>
                <c:pt idx="4">
                  <c:v>11.744617224880383</c:v>
                </c:pt>
                <c:pt idx="5">
                  <c:v>11.27212918660287</c:v>
                </c:pt>
                <c:pt idx="6">
                  <c:v>9.9542464114832541</c:v>
                </c:pt>
                <c:pt idx="7">
                  <c:v>8</c:v>
                </c:pt>
                <c:pt idx="8">
                  <c:v>5.6184210526315788</c:v>
                </c:pt>
                <c:pt idx="9">
                  <c:v>3.0185406698564599</c:v>
                </c:pt>
                <c:pt idx="10">
                  <c:v>0.40938995215310992</c:v>
                </c:pt>
                <c:pt idx="11">
                  <c:v>-2</c:v>
                </c:pt>
                <c:pt idx="12">
                  <c:v>-4.0005980861244019</c:v>
                </c:pt>
                <c:pt idx="13">
                  <c:v>-5.383373205741627</c:v>
                </c:pt>
                <c:pt idx="14">
                  <c:v>-5.9392942583732058</c:v>
                </c:pt>
                <c:pt idx="15">
                  <c:v>-5.4593301435406705</c:v>
                </c:pt>
                <c:pt idx="16">
                  <c:v>-3.7344497607655502</c:v>
                </c:pt>
                <c:pt idx="17">
                  <c:v>-0.55562200956937802</c:v>
                </c:pt>
                <c:pt idx="18">
                  <c:v>4.286184210526315</c:v>
                </c:pt>
                <c:pt idx="19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F0-E349-B161-E816A9C725D9}"/>
            </c:ext>
          </c:extLst>
        </c:ser>
        <c:ser>
          <c:idx val="1"/>
          <c:order val="1"/>
          <c:tx>
            <c:strRef>
              <c:f>'2. Интерполяция и аппроксимация'!$C$3</c:f>
              <c:strCache>
                <c:ptCount val="1"/>
                <c:pt idx="0">
                  <c:v>y(x)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'2. Интерполяция и аппроксимация'!$B$4:$B$7</c:f>
              <c:numCache>
                <c:formatCode>General</c:formatCode>
                <c:ptCount val="4"/>
                <c:pt idx="0">
                  <c:v>-1</c:v>
                </c:pt>
                <c:pt idx="1">
                  <c:v>18</c:v>
                </c:pt>
                <c:pt idx="2">
                  <c:v>6</c:v>
                </c:pt>
                <c:pt idx="3">
                  <c:v>10</c:v>
                </c:pt>
              </c:numCache>
            </c:numRef>
          </c:xVal>
          <c:yVal>
            <c:numRef>
              <c:f>'2. Интерполяция и аппроксимация'!$C$4:$C$7</c:f>
              <c:numCache>
                <c:formatCode>General</c:formatCode>
                <c:ptCount val="4"/>
                <c:pt idx="0">
                  <c:v>1</c:v>
                </c:pt>
                <c:pt idx="1">
                  <c:v>11</c:v>
                </c:pt>
                <c:pt idx="2">
                  <c:v>8</c:v>
                </c:pt>
                <c:pt idx="3">
                  <c:v>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4F0-E349-B161-E816A9C725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310896"/>
        <c:axId val="160730208"/>
      </c:scatterChart>
      <c:valAx>
        <c:axId val="162310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730208"/>
        <c:crosses val="autoZero"/>
        <c:crossBetween val="midCat"/>
      </c:valAx>
      <c:valAx>
        <c:axId val="16073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10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36439</xdr:colOff>
      <xdr:row>32</xdr:row>
      <xdr:rowOff>32141</xdr:rowOff>
    </xdr:from>
    <xdr:to>
      <xdr:col>6</xdr:col>
      <xdr:colOff>798439</xdr:colOff>
      <xdr:row>44</xdr:row>
      <xdr:rowOff>178037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0375FE3-1122-BB43-8CBB-B030841FF2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F8BCF-2721-7845-AF4C-D5EF09C66259}">
  <dimension ref="A1:E4"/>
  <sheetViews>
    <sheetView workbookViewId="0">
      <selection activeCell="E1" sqref="E1"/>
    </sheetView>
  </sheetViews>
  <sheetFormatPr baseColWidth="10" defaultRowHeight="16"/>
  <sheetData>
    <row r="1" spans="1:5">
      <c r="A1" t="s">
        <v>3</v>
      </c>
      <c r="B1">
        <v>1</v>
      </c>
      <c r="D1" t="s">
        <v>0</v>
      </c>
      <c r="E1">
        <f>ABS(3*(B2+B1)+B3-B4)</f>
        <v>18</v>
      </c>
    </row>
    <row r="2" spans="1:5">
      <c r="A2" t="s">
        <v>2</v>
      </c>
      <c r="B2">
        <v>4</v>
      </c>
      <c r="D2" t="s">
        <v>1</v>
      </c>
      <c r="E2">
        <v>16</v>
      </c>
    </row>
    <row r="3" spans="1:5">
      <c r="A3" t="s">
        <v>4</v>
      </c>
      <c r="B3">
        <v>5</v>
      </c>
    </row>
    <row r="4" spans="1:5">
      <c r="A4" t="s">
        <v>5</v>
      </c>
      <c r="B4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E3041-31E1-134E-8744-C92A9802D1CF}">
  <dimension ref="A1:N33"/>
  <sheetViews>
    <sheetView zoomScale="117" zoomScaleNormal="100" workbookViewId="0">
      <selection activeCell="F8" sqref="F8:G8"/>
    </sheetView>
  </sheetViews>
  <sheetFormatPr baseColWidth="10" defaultRowHeight="16"/>
  <cols>
    <col min="1" max="1" width="2.6640625" bestFit="1" customWidth="1"/>
    <col min="6" max="6" width="10.83203125" customWidth="1"/>
    <col min="7" max="7" width="14.83203125" customWidth="1"/>
    <col min="8" max="8" width="21.1640625" bestFit="1" customWidth="1"/>
    <col min="9" max="9" width="12.1640625" bestFit="1" customWidth="1"/>
    <col min="13" max="13" width="24.6640625" bestFit="1" customWidth="1"/>
    <col min="14" max="14" width="43.6640625" bestFit="1" customWidth="1"/>
  </cols>
  <sheetData>
    <row r="1" spans="1:9">
      <c r="A1" s="7"/>
      <c r="B1" s="7" t="s">
        <v>0</v>
      </c>
      <c r="C1" s="7">
        <f>n!$E$1</f>
        <v>18</v>
      </c>
      <c r="D1" s="7" t="s">
        <v>1</v>
      </c>
      <c r="E1" s="7">
        <f>n!$E$2</f>
        <v>16</v>
      </c>
      <c r="F1" s="7"/>
      <c r="G1" s="7"/>
      <c r="H1" s="7"/>
      <c r="I1" s="7"/>
    </row>
    <row r="2" spans="1:9" ht="8" customHeight="1">
      <c r="A2" s="7"/>
      <c r="B2" s="7"/>
      <c r="C2" s="7"/>
      <c r="D2" s="7"/>
      <c r="E2" s="7"/>
      <c r="F2" s="7"/>
      <c r="G2" s="7"/>
      <c r="H2" s="7"/>
      <c r="I2" s="7"/>
    </row>
    <row r="3" spans="1:9" s="1" customFormat="1" ht="19">
      <c r="A3" s="7" t="s">
        <v>6</v>
      </c>
      <c r="B3" s="7" t="s">
        <v>22</v>
      </c>
      <c r="C3" s="7" t="s">
        <v>23</v>
      </c>
      <c r="D3" s="7" t="s">
        <v>24</v>
      </c>
      <c r="E3" s="8" t="s">
        <v>25</v>
      </c>
      <c r="F3" s="7" t="s">
        <v>19</v>
      </c>
      <c r="G3" s="7" t="s">
        <v>20</v>
      </c>
      <c r="H3" s="7" t="s">
        <v>21</v>
      </c>
      <c r="I3" s="7"/>
    </row>
    <row r="4" spans="1:9">
      <c r="A4" s="11">
        <v>1</v>
      </c>
      <c r="B4" s="7">
        <f>$C$1+4</f>
        <v>22</v>
      </c>
      <c r="C4" s="7">
        <f>-3</f>
        <v>-3</v>
      </c>
      <c r="D4" s="7">
        <f>4</f>
        <v>4</v>
      </c>
      <c r="E4" s="7">
        <f>3</f>
        <v>3</v>
      </c>
      <c r="F4" s="7">
        <f>B4*ROUND($B$27,$G$8) + C4 *ROUND($C$27,$G$8) + D4*ROUND($D$27,$G$8)</f>
        <v>2.9999899999999999</v>
      </c>
      <c r="G4" s="9">
        <f>ABS(E4-F4)</f>
        <v>1.0000000000065512E-5</v>
      </c>
      <c r="H4" s="6">
        <f>G4/E4</f>
        <v>3.3333333333551707E-6</v>
      </c>
      <c r="I4" s="7"/>
    </row>
    <row r="5" spans="1:9">
      <c r="A5" s="11">
        <v>2</v>
      </c>
      <c r="B5" s="7">
        <f>-3</f>
        <v>-3</v>
      </c>
      <c r="C5" s="7">
        <f>8</f>
        <v>8</v>
      </c>
      <c r="D5" s="7">
        <f>1</f>
        <v>1</v>
      </c>
      <c r="E5" s="7">
        <f>1</f>
        <v>1</v>
      </c>
      <c r="F5" s="7">
        <f>B5*ROUND($B$27,$G$8) + C5 *ROUND($C$27,$G$8) + D5*ROUND($D$27,$G$8)</f>
        <v>0.99999000000000027</v>
      </c>
      <c r="G5" s="9">
        <f>ABS(E5-F5)</f>
        <v>9.9999999997324451E-6</v>
      </c>
      <c r="H5" s="6">
        <f>G5/E5</f>
        <v>9.9999999997324451E-6</v>
      </c>
      <c r="I5" s="7"/>
    </row>
    <row r="6" spans="1:9">
      <c r="A6" s="11">
        <v>3</v>
      </c>
      <c r="B6" s="7">
        <f>0</f>
        <v>0</v>
      </c>
      <c r="C6" s="7">
        <f>$E$1-10</f>
        <v>6</v>
      </c>
      <c r="D6" s="7">
        <f>$E$1</f>
        <v>16</v>
      </c>
      <c r="E6" s="7">
        <f>0</f>
        <v>0</v>
      </c>
      <c r="F6" s="7">
        <f>B6*ROUND($B$27,$G$8) + C6 *ROUND($C$27,$G$8) + D6*ROUND($D$27,$G$8)</f>
        <v>6.0000000000171028E-5</v>
      </c>
      <c r="G6" s="9">
        <f>ABS(E6-F6)</f>
        <v>6.0000000000171028E-5</v>
      </c>
      <c r="H6" s="10">
        <f>ABS(E6 - F6)</f>
        <v>6.0000000000171028E-5</v>
      </c>
      <c r="I6" s="7"/>
    </row>
    <row r="7" spans="1:9">
      <c r="A7" s="7"/>
      <c r="B7" s="7"/>
      <c r="C7" s="7"/>
      <c r="D7" s="7"/>
      <c r="E7" s="7"/>
      <c r="F7" s="7"/>
      <c r="G7" s="7"/>
      <c r="H7" s="7"/>
      <c r="I7" s="7"/>
    </row>
    <row r="8" spans="1:9">
      <c r="A8" s="7"/>
      <c r="B8" s="7" t="s">
        <v>30</v>
      </c>
      <c r="C8" s="7"/>
      <c r="D8" s="7"/>
      <c r="E8" s="7"/>
      <c r="F8" s="12" t="s">
        <v>39</v>
      </c>
      <c r="G8" s="12">
        <v>5</v>
      </c>
      <c r="H8" s="7"/>
      <c r="I8" s="7"/>
    </row>
    <row r="9" spans="1:9" ht="18">
      <c r="A9" s="7"/>
      <c r="B9" s="7" t="s">
        <v>26</v>
      </c>
      <c r="C9" s="7"/>
      <c r="D9" s="7"/>
      <c r="E9" s="7"/>
      <c r="G9" s="7"/>
      <c r="H9" s="7"/>
      <c r="I9" s="7"/>
    </row>
    <row r="10" spans="1:9">
      <c r="A10" s="7"/>
      <c r="B10" s="7"/>
      <c r="C10" s="7"/>
      <c r="D10" s="7"/>
      <c r="E10" s="7"/>
      <c r="F10" s="7"/>
      <c r="G10" s="7"/>
      <c r="H10" s="7"/>
      <c r="I10" s="7"/>
    </row>
    <row r="11" spans="1:9" ht="18">
      <c r="A11" s="7" t="s">
        <v>6</v>
      </c>
      <c r="B11" s="7" t="s">
        <v>22</v>
      </c>
      <c r="C11" s="7" t="s">
        <v>23</v>
      </c>
      <c r="D11" s="7" t="s">
        <v>24</v>
      </c>
      <c r="E11" s="8" t="s">
        <v>25</v>
      </c>
      <c r="F11" s="7"/>
      <c r="G11" s="7"/>
      <c r="H11" s="7"/>
      <c r="I11" s="7"/>
    </row>
    <row r="12" spans="1:9">
      <c r="A12" s="11">
        <v>1</v>
      </c>
      <c r="B12" s="7">
        <f>B4</f>
        <v>22</v>
      </c>
      <c r="C12" s="7">
        <f>C4</f>
        <v>-3</v>
      </c>
      <c r="D12" s="7">
        <f>D4</f>
        <v>4</v>
      </c>
      <c r="E12" s="7">
        <f>E4</f>
        <v>3</v>
      </c>
      <c r="F12" s="7"/>
      <c r="G12" s="7"/>
      <c r="H12" s="7"/>
      <c r="I12" s="7"/>
    </row>
    <row r="13" spans="1:9">
      <c r="A13" s="11" t="s">
        <v>18</v>
      </c>
      <c r="B13" s="7">
        <f>B5-(B4*(B5/B4))</f>
        <v>0</v>
      </c>
      <c r="C13" s="7">
        <f>C5-(C4*(B5/B4))</f>
        <v>7.5909090909090908</v>
      </c>
      <c r="D13" s="7">
        <f>D5-(D4*(B5/B4))</f>
        <v>1.5454545454545454</v>
      </c>
      <c r="E13" s="7">
        <f>E5-(E4*(B5/B4))</f>
        <v>1.4090909090909092</v>
      </c>
      <c r="F13" s="7"/>
      <c r="G13" s="7"/>
      <c r="H13" s="7"/>
      <c r="I13" s="7"/>
    </row>
    <row r="14" spans="1:9">
      <c r="A14" s="11">
        <v>3</v>
      </c>
      <c r="B14" s="7">
        <f>B6</f>
        <v>0</v>
      </c>
      <c r="C14" s="7">
        <f>C6</f>
        <v>6</v>
      </c>
      <c r="D14" s="7">
        <f>D6</f>
        <v>16</v>
      </c>
      <c r="E14" s="7">
        <f>E6</f>
        <v>0</v>
      </c>
      <c r="F14" s="7"/>
      <c r="G14" s="7"/>
      <c r="H14" s="7"/>
      <c r="I14" s="7"/>
    </row>
    <row r="15" spans="1:9">
      <c r="A15" s="11"/>
      <c r="B15" s="7"/>
      <c r="C15" s="7"/>
      <c r="D15" s="7"/>
      <c r="E15" s="7"/>
      <c r="F15" s="7"/>
      <c r="G15" s="7"/>
      <c r="H15" s="7"/>
      <c r="I15" s="7"/>
    </row>
    <row r="16" spans="1:9">
      <c r="A16" s="7"/>
      <c r="B16" s="7" t="s">
        <v>31</v>
      </c>
      <c r="C16" s="7"/>
      <c r="D16" s="7"/>
      <c r="E16" s="7"/>
      <c r="F16" s="7"/>
      <c r="G16" s="7"/>
      <c r="H16" s="7"/>
      <c r="I16" s="7"/>
    </row>
    <row r="17" spans="1:14" ht="18">
      <c r="A17" s="7"/>
      <c r="B17" s="7" t="s">
        <v>27</v>
      </c>
      <c r="C17" s="7"/>
      <c r="D17" s="7"/>
      <c r="E17" s="7"/>
      <c r="F17" s="7"/>
      <c r="G17" s="7"/>
      <c r="H17" s="7"/>
      <c r="I17" s="7"/>
    </row>
    <row r="18" spans="1:14">
      <c r="A18" s="7"/>
      <c r="B18" s="7"/>
      <c r="C18" s="7"/>
      <c r="D18" s="7"/>
      <c r="E18" s="7"/>
      <c r="F18" s="7"/>
      <c r="G18" s="7"/>
      <c r="H18" s="7"/>
      <c r="I18" s="7"/>
    </row>
    <row r="19" spans="1:14" ht="18">
      <c r="A19" s="7" t="s">
        <v>6</v>
      </c>
      <c r="B19" s="7" t="s">
        <v>22</v>
      </c>
      <c r="C19" s="7" t="s">
        <v>23</v>
      </c>
      <c r="D19" s="7" t="s">
        <v>24</v>
      </c>
      <c r="E19" s="8" t="s">
        <v>25</v>
      </c>
      <c r="F19" s="7"/>
      <c r="G19" s="7"/>
      <c r="H19" s="7"/>
      <c r="I19" s="7"/>
    </row>
    <row r="20" spans="1:14">
      <c r="A20" s="11">
        <v>1</v>
      </c>
      <c r="B20" s="7">
        <f>B12</f>
        <v>22</v>
      </c>
      <c r="C20" s="7">
        <f t="shared" ref="C20:E20" si="0">C12</f>
        <v>-3</v>
      </c>
      <c r="D20" s="7">
        <f t="shared" si="0"/>
        <v>4</v>
      </c>
      <c r="E20" s="7">
        <f t="shared" si="0"/>
        <v>3</v>
      </c>
      <c r="F20" s="7"/>
      <c r="G20" s="7"/>
      <c r="H20" s="7"/>
      <c r="I20" s="7"/>
    </row>
    <row r="21" spans="1:14">
      <c r="A21" s="11">
        <v>2</v>
      </c>
      <c r="B21" s="7">
        <f t="shared" ref="B21:E21" si="1">B13</f>
        <v>0</v>
      </c>
      <c r="C21" s="7">
        <f t="shared" si="1"/>
        <v>7.5909090909090908</v>
      </c>
      <c r="D21" s="7">
        <f t="shared" si="1"/>
        <v>1.5454545454545454</v>
      </c>
      <c r="E21" s="7">
        <f t="shared" si="1"/>
        <v>1.4090909090909092</v>
      </c>
      <c r="F21" s="7"/>
      <c r="G21" s="7"/>
      <c r="H21" s="7"/>
      <c r="I21" s="7"/>
    </row>
    <row r="22" spans="1:14">
      <c r="A22" s="11" t="s">
        <v>7</v>
      </c>
      <c r="B22" s="7">
        <f>B14-(B13*(C14/C13))</f>
        <v>0</v>
      </c>
      <c r="C22" s="7">
        <f>C14-(C13*(C14/C13))</f>
        <v>0</v>
      </c>
      <c r="D22" s="7">
        <f>D14-(D13*(C14/C13))</f>
        <v>14.778443113772456</v>
      </c>
      <c r="E22" s="7">
        <f>E14-(E13*(C14/C13))</f>
        <v>-1.1137724550898205</v>
      </c>
      <c r="F22" s="7"/>
      <c r="G22" s="7"/>
      <c r="H22" s="7"/>
      <c r="I22" s="7"/>
    </row>
    <row r="23" spans="1:14">
      <c r="A23" s="7"/>
      <c r="B23" s="7"/>
      <c r="C23" s="7"/>
      <c r="D23" s="7"/>
      <c r="E23" s="7"/>
      <c r="F23" s="7"/>
      <c r="G23" s="7"/>
      <c r="H23" s="7"/>
      <c r="I23" s="7"/>
    </row>
    <row r="24" spans="1:14">
      <c r="A24" s="7"/>
      <c r="B24" s="7" t="s">
        <v>11</v>
      </c>
      <c r="C24" s="7"/>
      <c r="D24" s="7"/>
      <c r="E24" s="7"/>
      <c r="F24" s="7"/>
      <c r="G24" s="7"/>
      <c r="H24" s="7"/>
      <c r="I24" s="7"/>
      <c r="M24" s="4"/>
      <c r="N24" s="4"/>
    </row>
    <row r="25" spans="1:14">
      <c r="A25" s="7"/>
      <c r="B25" s="7"/>
      <c r="C25" s="7"/>
      <c r="D25" s="7"/>
      <c r="E25" s="7"/>
      <c r="F25" s="7" t="s">
        <v>12</v>
      </c>
      <c r="G25" s="7"/>
      <c r="H25" s="7"/>
      <c r="I25" s="7"/>
      <c r="M25" s="4"/>
      <c r="N25" s="4"/>
    </row>
    <row r="26" spans="1:14" ht="18">
      <c r="A26" s="7"/>
      <c r="B26" s="7" t="s">
        <v>8</v>
      </c>
      <c r="C26" s="7" t="s">
        <v>9</v>
      </c>
      <c r="D26" s="7" t="s">
        <v>10</v>
      </c>
      <c r="E26" s="7"/>
      <c r="F26" s="7" t="s">
        <v>13</v>
      </c>
      <c r="G26" s="7"/>
      <c r="H26" s="7"/>
      <c r="I26" s="7"/>
      <c r="M26" s="2"/>
      <c r="N26" s="3"/>
    </row>
    <row r="27" spans="1:14">
      <c r="A27" s="7"/>
      <c r="B27" s="7">
        <f>($E$20-(($D$20*$D$27)+($C$20*$C$27)))/$B$20</f>
        <v>0.17747163695299839</v>
      </c>
      <c r="C27" s="7">
        <f>($E$21-($D$21*$D$27))/$C$21</f>
        <v>0.20097244732576988</v>
      </c>
      <c r="D27" s="7">
        <f>$E$22/$D$22</f>
        <v>-7.5364667747163702E-2</v>
      </c>
      <c r="E27" s="7"/>
      <c r="F27" s="7" t="s">
        <v>14</v>
      </c>
      <c r="G27" s="7"/>
      <c r="H27" s="7"/>
      <c r="I27" s="7"/>
      <c r="N27" s="5"/>
    </row>
    <row r="28" spans="1:14">
      <c r="A28" s="7"/>
      <c r="B28" s="7"/>
      <c r="C28" s="7"/>
      <c r="D28" s="7"/>
      <c r="E28" s="7"/>
      <c r="F28" s="7" t="s">
        <v>15</v>
      </c>
      <c r="G28" s="7"/>
      <c r="H28" s="7"/>
      <c r="I28" s="7"/>
    </row>
    <row r="29" spans="1:14">
      <c r="A29" s="7"/>
      <c r="D29" s="7"/>
      <c r="E29" s="7"/>
      <c r="F29" s="7" t="s">
        <v>16</v>
      </c>
      <c r="G29" s="7"/>
      <c r="H29" s="7"/>
      <c r="I29" s="7"/>
    </row>
    <row r="30" spans="1:14">
      <c r="A30" s="7"/>
      <c r="B30" s="7"/>
      <c r="C30" s="7"/>
      <c r="D30" s="7"/>
      <c r="E30" s="7"/>
      <c r="F30" s="7" t="s">
        <v>17</v>
      </c>
      <c r="G30" s="7"/>
      <c r="H30" s="7"/>
      <c r="I30" s="7"/>
      <c r="M30" s="3"/>
    </row>
    <row r="31" spans="1:14">
      <c r="A31" s="7"/>
      <c r="B31" s="7"/>
      <c r="C31" s="7"/>
      <c r="D31" s="7"/>
      <c r="E31" s="7"/>
      <c r="F31" s="7"/>
      <c r="G31" s="7"/>
      <c r="H31" s="7"/>
      <c r="I31" s="7"/>
    </row>
    <row r="32" spans="1:14">
      <c r="A32" s="7"/>
      <c r="B32" s="7"/>
      <c r="C32" s="7"/>
      <c r="D32" s="7"/>
      <c r="E32" s="7"/>
      <c r="F32" s="7"/>
      <c r="G32" s="7"/>
      <c r="H32" s="7"/>
      <c r="I32" s="7"/>
    </row>
    <row r="33" spans="1:9">
      <c r="A33" s="7"/>
      <c r="B33" s="7"/>
      <c r="C33" s="7"/>
      <c r="D33" s="7"/>
      <c r="E33" s="7"/>
      <c r="F33" s="7"/>
      <c r="G33" s="7"/>
      <c r="H33" s="7"/>
      <c r="I33" s="7"/>
    </row>
  </sheetData>
  <conditionalFormatting sqref="F4:F6">
    <cfRule type="colorScale" priority="1">
      <colorScale>
        <cfvo type="formula" val="$F$4&lt;&gt;$E$4"/>
        <cfvo type="formula" val="$F$4=$E$4"/>
        <color rgb="FFFF7128"/>
        <color rgb="FFFFEF9C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43424-711B-3C49-863D-1D78871F8073}">
  <dimension ref="A1:N31"/>
  <sheetViews>
    <sheetView tabSelected="1" zoomScale="107" zoomScaleNormal="110" workbookViewId="0">
      <selection activeCell="P9" sqref="P9"/>
    </sheetView>
  </sheetViews>
  <sheetFormatPr baseColWidth="10" defaultRowHeight="16"/>
  <cols>
    <col min="1" max="1" width="2.1640625" bestFit="1" customWidth="1"/>
    <col min="8" max="8" width="6.83203125" customWidth="1"/>
    <col min="9" max="9" width="2" customWidth="1"/>
  </cols>
  <sheetData>
    <row r="1" spans="1:14">
      <c r="B1" s="7" t="s">
        <v>0</v>
      </c>
      <c r="C1" s="7">
        <f>n!$E$1</f>
        <v>18</v>
      </c>
      <c r="D1" s="7" t="s">
        <v>1</v>
      </c>
      <c r="E1" s="7">
        <f>n!$E$2</f>
        <v>16</v>
      </c>
    </row>
    <row r="2" spans="1:14" ht="8" customHeight="1"/>
    <row r="3" spans="1:14" ht="19">
      <c r="A3" t="s">
        <v>6</v>
      </c>
      <c r="B3" t="s">
        <v>29</v>
      </c>
      <c r="C3" t="s">
        <v>28</v>
      </c>
      <c r="I3" t="s">
        <v>6</v>
      </c>
      <c r="J3" t="s">
        <v>29</v>
      </c>
      <c r="K3" t="s">
        <v>28</v>
      </c>
      <c r="L3" t="s">
        <v>41</v>
      </c>
      <c r="M3" t="s">
        <v>42</v>
      </c>
      <c r="N3" t="s">
        <v>43</v>
      </c>
    </row>
    <row r="4" spans="1:14">
      <c r="A4">
        <v>0</v>
      </c>
      <c r="B4">
        <v>-1</v>
      </c>
      <c r="C4">
        <v>1</v>
      </c>
      <c r="I4">
        <v>0</v>
      </c>
      <c r="J4">
        <v>-1</v>
      </c>
      <c r="K4">
        <v>1</v>
      </c>
      <c r="L4">
        <f>(K5-K4) / ($J5-$J4)</f>
        <v>1</v>
      </c>
      <c r="M4">
        <f>(L5-L4) / ($J6-$J4)</f>
        <v>-0.31818181818181818</v>
      </c>
      <c r="N4">
        <f>(M5-M4) / ($J7-$J4)</f>
        <v>3.4838516746411481E-2</v>
      </c>
    </row>
    <row r="5" spans="1:14">
      <c r="A5">
        <v>1</v>
      </c>
      <c r="B5">
        <f>$C$1</f>
        <v>18</v>
      </c>
      <c r="C5">
        <f>$E$1-5</f>
        <v>11</v>
      </c>
      <c r="I5">
        <v>1</v>
      </c>
      <c r="J5">
        <v>6</v>
      </c>
      <c r="K5">
        <v>8</v>
      </c>
      <c r="L5">
        <f>(K6-K5) / ($J6-$J5)</f>
        <v>-2.5</v>
      </c>
      <c r="M5">
        <f>(L6-L5) / ($J7-$J5)</f>
        <v>0.34375</v>
      </c>
    </row>
    <row r="6" spans="1:14">
      <c r="A6">
        <v>2</v>
      </c>
      <c r="B6">
        <v>6</v>
      </c>
      <c r="C6">
        <v>8</v>
      </c>
      <c r="I6">
        <v>2</v>
      </c>
      <c r="J6">
        <v>10</v>
      </c>
      <c r="K6">
        <v>-2</v>
      </c>
      <c r="L6">
        <f>(K7-K6) / ($J7-$J6)</f>
        <v>1.625</v>
      </c>
    </row>
    <row r="7" spans="1:14">
      <c r="A7">
        <v>3</v>
      </c>
      <c r="B7">
        <v>10</v>
      </c>
      <c r="C7">
        <v>-2</v>
      </c>
      <c r="I7">
        <v>3</v>
      </c>
      <c r="J7">
        <v>18</v>
      </c>
      <c r="K7">
        <v>11</v>
      </c>
    </row>
    <row r="9" spans="1:14">
      <c r="B9" t="s">
        <v>37</v>
      </c>
      <c r="J9" t="s">
        <v>38</v>
      </c>
      <c r="M9" s="12"/>
      <c r="N9" s="12"/>
    </row>
    <row r="11" spans="1:14" ht="18">
      <c r="B11" t="s">
        <v>29</v>
      </c>
      <c r="C11" t="s">
        <v>32</v>
      </c>
      <c r="D11" t="s">
        <v>33</v>
      </c>
      <c r="E11" t="s">
        <v>34</v>
      </c>
      <c r="F11" t="s">
        <v>35</v>
      </c>
      <c r="G11" t="s">
        <v>36</v>
      </c>
      <c r="J11" t="s">
        <v>40</v>
      </c>
    </row>
    <row r="12" spans="1:14">
      <c r="B12">
        <v>-1</v>
      </c>
      <c r="C12">
        <f>($C$4*D12) + ($C$5*E12) + ($C$6*F12) + ($C$7*G12)</f>
        <v>1</v>
      </c>
      <c r="D12">
        <f>(($B12-$B$5) * ($B12-$B$6) * ($B12-$B$7)) / (($B$4-$B$5) * ($B$4-$B$6) * ($B$4-$B$7))</f>
        <v>1</v>
      </c>
      <c r="E12">
        <f>(($B12-$B$4) * ($B12-$B$6) * ($B12-$B$7)) / (($B$5-$B$4) * ($B$5-$B$6) * ($B$5-$B$7))</f>
        <v>0</v>
      </c>
      <c r="F12">
        <f t="shared" ref="F12:F13" si="0">(($B12-$B$4) * ($B12-$B$5) * ($B12-$B$7)) / (($B$6-$B$4) * ($B$6-$B$5) * ($B$6-$B$7))</f>
        <v>0</v>
      </c>
      <c r="G12">
        <f>(($B12-$B$4) * ($B12-$B$5) * ($B12-$B$6)) / (($B$7-$B$4) * ($B$7-$B$5) * ($B$7-$B$6))</f>
        <v>0</v>
      </c>
      <c r="J12">
        <f>$K$4 + ($L$4 * ($B12 - $J$4)) + ($M$4 * ($B12 - $J$4) * ($B12 - $J$5)) + ($N$4 * ($B12 - $J$4) * ($B12 - $J$5) * ($B12 - $J$6))</f>
        <v>1</v>
      </c>
    </row>
    <row r="13" spans="1:14">
      <c r="B13">
        <v>0</v>
      </c>
      <c r="C13">
        <f>($C$4*D13) + ($C$5*E13) + ($C$6*F13) + ($C$7*G13)</f>
        <v>5.9994019138755981</v>
      </c>
      <c r="D13">
        <f t="shared" ref="D13:D31" si="1">(($B13-$B$5) * ($B13-$B$6) * ($B13-$B$7)) / (($B$4-$B$5) * ($B$4-$B$6) * ($B$4-$B$7))</f>
        <v>0.73820915926179087</v>
      </c>
      <c r="E13">
        <f t="shared" ref="E13:E28" si="2">(($B13-$B$4) * ($B13-$B$6) * ($B13-$B$7)) / (($B$5-$B$4) * ($B$5-$B$6) * ($B$5-$B$7))</f>
        <v>3.2894736842105261E-2</v>
      </c>
      <c r="F13">
        <f t="shared" si="0"/>
        <v>0.5357142857142857</v>
      </c>
      <c r="G13">
        <f t="shared" ref="G13:G31" si="3">(($B13-$B$4) * ($B13-$B$5) * ($B13-$B$6)) / (($B$7-$B$4) * ($B$7-$B$5) * ($B$7-$B$6))</f>
        <v>-0.30681818181818182</v>
      </c>
      <c r="J13">
        <f t="shared" ref="H13:J31" si="4">$K$4 + ($L$4 * ($B13 - $J$4)) + ($M$4 * ($B13 - $J$4) * ($B13 - $J$5)) + ($N$4 * ($B13 - $J$4) * ($B13 - $J$5) * ($B13 - $J$6))</f>
        <v>5.9994019138755981</v>
      </c>
    </row>
    <row r="14" spans="1:14">
      <c r="B14">
        <v>1</v>
      </c>
      <c r="C14">
        <f t="shared" ref="C14" si="5">($C$4*D14) + ($C$5*E14) + ($C$6*F14) + ($C$7*G14)</f>
        <v>9.3172846889952154</v>
      </c>
      <c r="D14">
        <f t="shared" si="1"/>
        <v>0.52289815447710186</v>
      </c>
      <c r="E14">
        <f>(($B14-$B$4) * ($B14-$B$6) * ($B14-$B$7)) / (($B$5-$B$4) * ($B$5-$B$6) * ($B$5-$B$7))</f>
        <v>4.9342105263157895E-2</v>
      </c>
      <c r="F14">
        <f>(($B14-$B$4) * ($B14-$B$5) * ($B14-$B$7)) / (($B$6-$B$4) * ($B$6-$B$5) * ($B$6-$B$7))</f>
        <v>0.9107142857142857</v>
      </c>
      <c r="G14">
        <f t="shared" si="3"/>
        <v>-0.48295454545454547</v>
      </c>
      <c r="J14">
        <f t="shared" si="4"/>
        <v>9.3172846889952154</v>
      </c>
    </row>
    <row r="15" spans="1:14">
      <c r="B15">
        <v>2</v>
      </c>
      <c r="C15">
        <f>($C$4*D15) + ($C$5*E15) + ($C$6*F15) + ($C$7*G15)</f>
        <v>11.162679425837322</v>
      </c>
      <c r="D15">
        <f t="shared" si="1"/>
        <v>0.3499658236500342</v>
      </c>
      <c r="E15">
        <f t="shared" si="2"/>
        <v>5.2631578947368418E-2</v>
      </c>
      <c r="F15">
        <f>(($B15-$B$4) * ($B15-$B$5) * ($B15-$B$7)) / (($B$6-$B$4) * ($B$6-$B$5) * ($B$6-$B$7))</f>
        <v>1.1428571428571428</v>
      </c>
      <c r="G15">
        <f t="shared" si="3"/>
        <v>-0.54545454545454541</v>
      </c>
      <c r="J15">
        <f t="shared" si="4"/>
        <v>11.162679425837322</v>
      </c>
    </row>
    <row r="16" spans="1:14">
      <c r="B16">
        <v>3</v>
      </c>
      <c r="C16">
        <f t="shared" ref="C16:C26" si="6">($C$4*D16) + ($C$5*E16) + ($C$6*F16) + ($C$7*G16)</f>
        <v>11.744617224880383</v>
      </c>
      <c r="D16">
        <f t="shared" si="1"/>
        <v>0.21531100478468901</v>
      </c>
      <c r="E16">
        <f t="shared" si="2"/>
        <v>4.6052631578947366E-2</v>
      </c>
      <c r="F16">
        <f t="shared" ref="F16:F28" si="7">(($B16-$B$4) * ($B16-$B$5) * ($B16-$B$7)) / (($B$6-$B$4) * ($B$6-$B$5) * ($B$6-$B$7))</f>
        <v>1.25</v>
      </c>
      <c r="G16">
        <f t="shared" si="3"/>
        <v>-0.51136363636363635</v>
      </c>
      <c r="J16">
        <f t="shared" si="4"/>
        <v>11.744617224880383</v>
      </c>
    </row>
    <row r="17" spans="2:10">
      <c r="B17">
        <v>4</v>
      </c>
      <c r="C17">
        <f t="shared" si="6"/>
        <v>11.27212918660287</v>
      </c>
      <c r="D17">
        <f t="shared" si="1"/>
        <v>0.11483253588516747</v>
      </c>
      <c r="E17">
        <f t="shared" si="2"/>
        <v>3.2894736842105261E-2</v>
      </c>
      <c r="F17">
        <f t="shared" si="7"/>
        <v>1.25</v>
      </c>
      <c r="G17">
        <f t="shared" si="3"/>
        <v>-0.39772727272727271</v>
      </c>
      <c r="J17">
        <f t="shared" si="4"/>
        <v>11.272129186602871</v>
      </c>
    </row>
    <row r="18" spans="2:10">
      <c r="B18">
        <v>5</v>
      </c>
      <c r="C18">
        <f t="shared" si="6"/>
        <v>9.9542464114832541</v>
      </c>
      <c r="D18">
        <f t="shared" si="1"/>
        <v>4.4429254955570742E-2</v>
      </c>
      <c r="E18">
        <f t="shared" si="2"/>
        <v>1.6447368421052631E-2</v>
      </c>
      <c r="F18">
        <f t="shared" si="7"/>
        <v>1.1607142857142858</v>
      </c>
      <c r="G18">
        <f t="shared" si="3"/>
        <v>-0.22159090909090909</v>
      </c>
      <c r="J18">
        <f t="shared" si="4"/>
        <v>9.9542464114832541</v>
      </c>
    </row>
    <row r="19" spans="2:10">
      <c r="B19">
        <v>6</v>
      </c>
      <c r="C19">
        <f t="shared" si="6"/>
        <v>8</v>
      </c>
      <c r="D19">
        <f t="shared" si="1"/>
        <v>0</v>
      </c>
      <c r="E19">
        <f t="shared" si="2"/>
        <v>0</v>
      </c>
      <c r="F19">
        <f t="shared" si="7"/>
        <v>1</v>
      </c>
      <c r="G19">
        <f t="shared" si="3"/>
        <v>0</v>
      </c>
      <c r="J19">
        <f t="shared" si="4"/>
        <v>8</v>
      </c>
    </row>
    <row r="20" spans="2:10">
      <c r="B20">
        <v>7</v>
      </c>
      <c r="C20">
        <f t="shared" si="6"/>
        <v>5.6184210526315788</v>
      </c>
      <c r="D20">
        <f t="shared" si="1"/>
        <v>-2.2556390977443608E-2</v>
      </c>
      <c r="E20">
        <f t="shared" si="2"/>
        <v>-1.3157894736842105E-2</v>
      </c>
      <c r="F20">
        <f t="shared" si="7"/>
        <v>0.7857142857142857</v>
      </c>
      <c r="G20">
        <f t="shared" si="3"/>
        <v>0.25</v>
      </c>
      <c r="J20">
        <f t="shared" si="4"/>
        <v>5.6184210526315796</v>
      </c>
    </row>
    <row r="21" spans="2:10">
      <c r="B21">
        <v>8</v>
      </c>
      <c r="C21">
        <f t="shared" si="6"/>
        <v>3.0185406698564599</v>
      </c>
      <c r="D21">
        <f t="shared" si="1"/>
        <v>-2.7341079972658919E-2</v>
      </c>
      <c r="E21">
        <f t="shared" si="2"/>
        <v>-1.9736842105263157E-2</v>
      </c>
      <c r="F21">
        <f t="shared" si="7"/>
        <v>0.5357142857142857</v>
      </c>
      <c r="G21">
        <f t="shared" si="3"/>
        <v>0.51136363636363635</v>
      </c>
      <c r="J21">
        <f t="shared" si="4"/>
        <v>3.018540669856459</v>
      </c>
    </row>
    <row r="22" spans="2:10">
      <c r="B22">
        <v>9</v>
      </c>
      <c r="C22">
        <f t="shared" si="6"/>
        <v>0.40938995215310992</v>
      </c>
      <c r="D22">
        <f t="shared" si="1"/>
        <v>-1.845522898154477E-2</v>
      </c>
      <c r="E22">
        <f t="shared" si="2"/>
        <v>-1.6447368421052631E-2</v>
      </c>
      <c r="F22">
        <f t="shared" si="7"/>
        <v>0.26785714285714285</v>
      </c>
      <c r="G22">
        <f t="shared" si="3"/>
        <v>0.76704545454545459</v>
      </c>
      <c r="J22">
        <f t="shared" si="4"/>
        <v>0.40938995215311058</v>
      </c>
    </row>
    <row r="23" spans="2:10">
      <c r="B23">
        <v>10</v>
      </c>
      <c r="C23">
        <f t="shared" si="6"/>
        <v>-2</v>
      </c>
      <c r="D23">
        <f t="shared" si="1"/>
        <v>0</v>
      </c>
      <c r="E23">
        <f t="shared" si="2"/>
        <v>0</v>
      </c>
      <c r="F23">
        <f t="shared" si="7"/>
        <v>0</v>
      </c>
      <c r="G23">
        <f t="shared" si="3"/>
        <v>1</v>
      </c>
      <c r="J23">
        <f t="shared" si="4"/>
        <v>-2</v>
      </c>
    </row>
    <row r="24" spans="2:10">
      <c r="B24">
        <v>11</v>
      </c>
      <c r="C24">
        <f t="shared" si="6"/>
        <v>-4.0005980861244019</v>
      </c>
      <c r="D24">
        <f t="shared" si="1"/>
        <v>2.3923444976076555E-2</v>
      </c>
      <c r="E24">
        <f t="shared" si="2"/>
        <v>3.2894736842105261E-2</v>
      </c>
      <c r="F24">
        <f t="shared" si="7"/>
        <v>-0.25</v>
      </c>
      <c r="G24">
        <f t="shared" si="3"/>
        <v>1.1931818181818181</v>
      </c>
      <c r="J24">
        <f t="shared" si="4"/>
        <v>-4.0005980861244046</v>
      </c>
    </row>
    <row r="25" spans="2:10">
      <c r="B25">
        <v>12</v>
      </c>
      <c r="C25">
        <f t="shared" si="6"/>
        <v>-5.383373205741627</v>
      </c>
      <c r="D25">
        <f t="shared" si="1"/>
        <v>4.9213943950786057E-2</v>
      </c>
      <c r="E25">
        <f t="shared" si="2"/>
        <v>8.5526315789473686E-2</v>
      </c>
      <c r="F25">
        <f t="shared" si="7"/>
        <v>-0.4642857142857143</v>
      </c>
      <c r="G25">
        <f t="shared" si="3"/>
        <v>1.3295454545454546</v>
      </c>
      <c r="J25">
        <f t="shared" si="4"/>
        <v>-5.3833732057416288</v>
      </c>
    </row>
    <row r="26" spans="2:10">
      <c r="B26">
        <v>13</v>
      </c>
      <c r="C26">
        <f t="shared" si="6"/>
        <v>-5.9392942583732058</v>
      </c>
      <c r="D26">
        <f t="shared" si="1"/>
        <v>7.1770334928229665E-2</v>
      </c>
      <c r="E26">
        <f t="shared" si="2"/>
        <v>0.16118421052631579</v>
      </c>
      <c r="F26">
        <f t="shared" si="7"/>
        <v>-0.625</v>
      </c>
      <c r="G26">
        <f t="shared" si="3"/>
        <v>1.3920454545454546</v>
      </c>
      <c r="J26">
        <f t="shared" si="4"/>
        <v>-5.939294258373204</v>
      </c>
    </row>
    <row r="27" spans="2:10">
      <c r="B27">
        <v>14</v>
      </c>
      <c r="C27">
        <f>($C$4*D27) + ($C$5*E27) + ($C$6*F27) + ($C$7*G27)</f>
        <v>-5.4593301435406705</v>
      </c>
      <c r="D27">
        <f>(($B27-$B$5) * ($B27-$B$6) * ($B27-$B$7)) / (($B$4-$B$5) * ($B$4-$B$6) * ($B$4-$B$7))</f>
        <v>8.7491455912508551E-2</v>
      </c>
      <c r="E27">
        <f>(($B27-$B$4) * ($B27-$B$6) * ($B27-$B$7)) / (($B$5-$B$4) * ($B$5-$B$6) * ($B$5-$B$7))</f>
        <v>0.26315789473684209</v>
      </c>
      <c r="F27">
        <f t="shared" si="7"/>
        <v>-0.7142857142857143</v>
      </c>
      <c r="G27">
        <f>(($B27-$B$4) * ($B27-$B$5) * ($B27-$B$6)) / (($B$7-$B$4) * ($B$7-$B$5) * ($B$7-$B$6))</f>
        <v>1.3636363636363635</v>
      </c>
      <c r="J27">
        <f t="shared" si="4"/>
        <v>-5.4593301435406687</v>
      </c>
    </row>
    <row r="28" spans="2:10">
      <c r="B28">
        <v>15</v>
      </c>
      <c r="C28">
        <f>($C$4*D28) + ($C$5*E28) + ($C$6*F28) + ($C$7*G28)</f>
        <v>-3.7344497607655502</v>
      </c>
      <c r="D28">
        <f t="shared" si="1"/>
        <v>9.2276144907723859E-2</v>
      </c>
      <c r="E28">
        <f t="shared" si="2"/>
        <v>0.39473684210526316</v>
      </c>
      <c r="F28">
        <f t="shared" si="7"/>
        <v>-0.7142857142857143</v>
      </c>
      <c r="G28">
        <f t="shared" si="3"/>
        <v>1.2272727272727273</v>
      </c>
      <c r="J28">
        <f t="shared" si="4"/>
        <v>-3.7344497607655533</v>
      </c>
    </row>
    <row r="29" spans="2:10">
      <c r="B29">
        <v>16</v>
      </c>
      <c r="C29">
        <f t="shared" ref="C29" si="8">($C$4*D29) + ($C$5*E29) + ($C$6*F29) + ($C$7*G29)</f>
        <v>-0.55562200956937802</v>
      </c>
      <c r="D29">
        <f t="shared" si="1"/>
        <v>8.2023239917976762E-2</v>
      </c>
      <c r="E29">
        <f>(($B29-$B$4) * ($B29-$B$6) * ($B29-$B$7)) / (($B$5-$B$4) * ($B$5-$B$6) * ($B$5-$B$7))</f>
        <v>0.55921052631578949</v>
      </c>
      <c r="F29">
        <f>(($B29-$B$4) * ($B29-$B$5) * ($B29-$B$7)) / (($B$6-$B$4) * ($B$6-$B$5) * ($B$6-$B$7))</f>
        <v>-0.6071428571428571</v>
      </c>
      <c r="G29">
        <f t="shared" si="3"/>
        <v>0.96590909090909094</v>
      </c>
      <c r="J29">
        <f t="shared" si="4"/>
        <v>-0.55562200956938312</v>
      </c>
    </row>
    <row r="30" spans="2:10">
      <c r="B30">
        <v>17</v>
      </c>
      <c r="C30">
        <f>($C$4*D30) + ($C$5*E30) + ($C$6*F30) + ($C$7*G30)</f>
        <v>4.286184210526315</v>
      </c>
      <c r="D30">
        <f>(($B30-$B$5) * ($B30-$B$6) * ($B30-$B$7)) / (($B$4-$B$5) * ($B$4-$B$6) * ($B$4-$B$7))</f>
        <v>5.2631578947368418E-2</v>
      </c>
      <c r="E30">
        <f>(($B30-$B$4) * ($B30-$B$6) * ($B30-$B$7)) / (($B$5-$B$4) * ($B$5-$B$6) * ($B$5-$B$7))</f>
        <v>0.75986842105263153</v>
      </c>
      <c r="F30">
        <f t="shared" ref="F30:F31" si="9">(($B30-$B$4) * ($B30-$B$5) * ($B30-$B$7)) / (($B$6-$B$4) * ($B$6-$B$5) * ($B$6-$B$7))</f>
        <v>-0.375</v>
      </c>
      <c r="G30">
        <f>(($B30-$B$4) * ($B30-$B$5) * ($B30-$B$6)) / (($B$7-$B$4) * ($B$7-$B$5) * ($B$7-$B$6))</f>
        <v>0.5625</v>
      </c>
      <c r="J30">
        <f t="shared" si="4"/>
        <v>4.286184210526315</v>
      </c>
    </row>
    <row r="31" spans="2:10">
      <c r="B31">
        <v>18</v>
      </c>
      <c r="C31">
        <f>($C$4*D31) + ($C$5*E31) + ($C$6*F31) + ($C$7*G31)</f>
        <v>11</v>
      </c>
      <c r="D31">
        <f t="shared" si="1"/>
        <v>0</v>
      </c>
      <c r="E31">
        <f t="shared" ref="E31" si="10">(($B31-$B$4) * ($B31-$B$6) * ($B31-$B$7)) / (($B$5-$B$4) * ($B$5-$B$6) * ($B$5-$B$7))</f>
        <v>1</v>
      </c>
      <c r="F31">
        <f t="shared" si="9"/>
        <v>0</v>
      </c>
      <c r="G31">
        <f t="shared" si="3"/>
        <v>0</v>
      </c>
      <c r="J31">
        <f t="shared" si="4"/>
        <v>11.000000000000007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</vt:lpstr>
      <vt:lpstr>1. Метод Гаусса</vt:lpstr>
      <vt:lpstr>2. Интерполяция и аппроксимация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2018-12-04T09:10:15Z</dcterms:created>
  <dcterms:modified xsi:type="dcterms:W3CDTF">2018-12-12T11:43:53Z</dcterms:modified>
</cp:coreProperties>
</file>