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avidachs/Desktop/Code/Counting Visits/"/>
    </mc:Choice>
  </mc:AlternateContent>
  <xr:revisionPtr revIDLastSave="0" documentId="13_ncr:1_{43C37D00-AD09-2B43-A883-C322D8DA56B9}" xr6:coauthVersionLast="47" xr6:coauthVersionMax="47" xr10:uidLastSave="{00000000-0000-0000-0000-000000000000}"/>
  <bookViews>
    <workbookView xWindow="0" yWindow="500" windowWidth="28800" windowHeight="16120" xr2:uid="{0C7FA11D-488A-3345-8731-A7E6592806B1}"/>
  </bookViews>
  <sheets>
    <sheet name="Input" sheetId="5" r:id="rId1"/>
    <sheet name="Code" sheetId="6" r:id="rId2"/>
    <sheet name="Output" sheetId="7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6" i="7" l="1"/>
  <c r="M7" i="7"/>
  <c r="M8" i="7"/>
  <c r="M9" i="7"/>
  <c r="M10" i="7"/>
  <c r="M11" i="7"/>
  <c r="M12" i="7"/>
  <c r="M13" i="7"/>
  <c r="M14" i="7"/>
  <c r="M15" i="7"/>
  <c r="M17" i="7"/>
  <c r="M18" i="7"/>
  <c r="M19" i="7"/>
  <c r="M22" i="7"/>
  <c r="M23" i="7"/>
  <c r="L20" i="6" l="1"/>
  <c r="L21" i="6"/>
  <c r="L22" i="6"/>
  <c r="L23" i="6"/>
  <c r="L24" i="6"/>
  <c r="L25" i="6"/>
  <c r="L26" i="6"/>
  <c r="L27" i="6"/>
  <c r="L28" i="6"/>
  <c r="L29" i="6"/>
  <c r="L30" i="6"/>
  <c r="L31" i="6"/>
  <c r="L32" i="6"/>
  <c r="L33" i="6"/>
  <c r="L34" i="6"/>
  <c r="L35" i="6"/>
  <c r="L36" i="6"/>
  <c r="L37" i="6"/>
  <c r="L38" i="6"/>
  <c r="L39" i="6"/>
  <c r="L40" i="6"/>
  <c r="L41" i="6"/>
  <c r="L42" i="6"/>
  <c r="L43" i="6"/>
  <c r="L44" i="6"/>
  <c r="M5" i="7"/>
  <c r="I18" i="7"/>
  <c r="I19" i="7"/>
  <c r="I20" i="7"/>
  <c r="I21" i="7"/>
  <c r="I22" i="7"/>
  <c r="I23" i="7"/>
  <c r="D21" i="7"/>
  <c r="D22" i="7"/>
  <c r="D23" i="7"/>
  <c r="D18" i="7"/>
  <c r="D19" i="7"/>
  <c r="D20" i="7"/>
  <c r="I6" i="7"/>
  <c r="I7" i="7"/>
  <c r="I8" i="7"/>
  <c r="I9" i="7"/>
  <c r="I10" i="7"/>
  <c r="I11" i="7"/>
  <c r="I12" i="7"/>
  <c r="I13" i="7"/>
  <c r="I14" i="7"/>
  <c r="I15" i="7"/>
  <c r="I16" i="7"/>
  <c r="I17" i="7"/>
  <c r="I5" i="7"/>
  <c r="D6" i="7"/>
  <c r="D7" i="7"/>
  <c r="D8" i="7"/>
  <c r="D9" i="7"/>
  <c r="D10" i="7"/>
  <c r="D11" i="7"/>
  <c r="D12" i="7"/>
  <c r="D13" i="7"/>
  <c r="D14" i="7"/>
  <c r="D15" i="7"/>
  <c r="D16" i="7"/>
  <c r="D17" i="7"/>
  <c r="D5" i="7"/>
  <c r="R14" i="6"/>
  <c r="R15" i="6"/>
  <c r="R16" i="6"/>
  <c r="R17" i="6"/>
  <c r="R18" i="6"/>
  <c r="R19" i="6"/>
  <c r="R20" i="6"/>
  <c r="R21" i="6"/>
  <c r="R22" i="6"/>
  <c r="R23" i="6"/>
  <c r="R24" i="6"/>
  <c r="R25" i="6"/>
  <c r="R26" i="6"/>
  <c r="R27" i="6"/>
  <c r="R28" i="6"/>
  <c r="R29" i="6"/>
  <c r="R30" i="6"/>
  <c r="R31" i="6"/>
  <c r="R32" i="6"/>
  <c r="R33" i="6"/>
  <c r="R34" i="6"/>
  <c r="R35" i="6"/>
  <c r="R36" i="6"/>
  <c r="R37" i="6"/>
  <c r="R38" i="6"/>
  <c r="R39" i="6"/>
  <c r="R40" i="6"/>
  <c r="R41" i="6"/>
  <c r="R42" i="6"/>
  <c r="R43" i="6"/>
  <c r="R44" i="6"/>
  <c r="Q5" i="6" a="1"/>
  <c r="Q5" i="6" s="1"/>
  <c r="O44" i="6"/>
  <c r="O23" i="6"/>
  <c r="O24" i="6"/>
  <c r="O25" i="6"/>
  <c r="O26" i="6"/>
  <c r="O27" i="6"/>
  <c r="O28" i="6"/>
  <c r="O29" i="6"/>
  <c r="O30" i="6"/>
  <c r="O31" i="6"/>
  <c r="O32" i="6"/>
  <c r="O33" i="6"/>
  <c r="O34" i="6"/>
  <c r="O35" i="6"/>
  <c r="O36" i="6"/>
  <c r="O37" i="6"/>
  <c r="O38" i="6"/>
  <c r="O39" i="6"/>
  <c r="O40" i="6"/>
  <c r="O41" i="6"/>
  <c r="O42" i="6"/>
  <c r="O43" i="6"/>
  <c r="N5" i="6" a="1"/>
  <c r="N5" i="6" s="1"/>
  <c r="K5" i="6" a="1"/>
  <c r="K5" i="6" s="1"/>
  <c r="I22" i="6"/>
  <c r="I23" i="6"/>
  <c r="I24" i="6"/>
  <c r="I25" i="6"/>
  <c r="I26" i="6"/>
  <c r="I27" i="6"/>
  <c r="I28" i="6"/>
  <c r="I29" i="6"/>
  <c r="I30" i="6"/>
  <c r="I31" i="6"/>
  <c r="I32" i="6"/>
  <c r="I33" i="6"/>
  <c r="I34" i="6"/>
  <c r="I35" i="6"/>
  <c r="I36" i="6"/>
  <c r="I37" i="6"/>
  <c r="I38" i="6"/>
  <c r="I39" i="6"/>
  <c r="I40" i="6"/>
  <c r="I41" i="6"/>
  <c r="I42" i="6"/>
  <c r="I43" i="6"/>
  <c r="I44" i="6"/>
  <c r="H5" i="6" a="1"/>
  <c r="H5" i="6" s="1"/>
  <c r="F15" i="6"/>
  <c r="F16" i="6"/>
  <c r="F17" i="6"/>
  <c r="F18" i="6"/>
  <c r="F19" i="6"/>
  <c r="F20" i="6"/>
  <c r="F21" i="6"/>
  <c r="F22" i="6"/>
  <c r="F23" i="6"/>
  <c r="F24" i="6"/>
  <c r="F25" i="6"/>
  <c r="F26" i="6"/>
  <c r="F27" i="6"/>
  <c r="F28" i="6"/>
  <c r="F29" i="6"/>
  <c r="F30" i="6"/>
  <c r="F31" i="6"/>
  <c r="F32" i="6"/>
  <c r="F33" i="6"/>
  <c r="F34" i="6"/>
  <c r="F35" i="6"/>
  <c r="F36" i="6"/>
  <c r="F37" i="6"/>
  <c r="F38" i="6"/>
  <c r="F39" i="6"/>
  <c r="F40" i="6"/>
  <c r="F41" i="6"/>
  <c r="F42" i="6"/>
  <c r="F43" i="6"/>
  <c r="F44" i="6"/>
  <c r="E5" i="6" a="1"/>
  <c r="E5" i="6" s="1"/>
  <c r="C24" i="6"/>
  <c r="C25" i="6"/>
  <c r="C26" i="6"/>
  <c r="C27" i="6"/>
  <c r="C28" i="6"/>
  <c r="C29" i="6"/>
  <c r="C30" i="6"/>
  <c r="C31" i="6"/>
  <c r="C32" i="6"/>
  <c r="C33" i="6"/>
  <c r="C34" i="6"/>
  <c r="C35" i="6"/>
  <c r="C36" i="6"/>
  <c r="C37" i="6"/>
  <c r="C38" i="6"/>
  <c r="C39" i="6"/>
  <c r="C40" i="6"/>
  <c r="C41" i="6"/>
  <c r="C42" i="6"/>
  <c r="C43" i="6"/>
  <c r="C44" i="6"/>
  <c r="B5" i="6" a="1"/>
  <c r="B5" i="6" s="1"/>
  <c r="C22" i="6" l="1"/>
  <c r="C21" i="6"/>
  <c r="C23" i="6"/>
  <c r="C20" i="6"/>
  <c r="F14" i="6"/>
  <c r="I21" i="6"/>
  <c r="I20" i="6"/>
  <c r="I19" i="6"/>
  <c r="O22" i="6"/>
  <c r="R13" i="6"/>
  <c r="J7" i="7"/>
  <c r="J16" i="7"/>
  <c r="J8" i="7"/>
  <c r="J17" i="7"/>
  <c r="J13" i="7"/>
  <c r="L12" i="7"/>
  <c r="L15" i="7"/>
  <c r="L10" i="7"/>
  <c r="K16" i="7"/>
  <c r="K17" i="7"/>
  <c r="K14" i="7"/>
  <c r="K13" i="7"/>
  <c r="K15" i="7"/>
  <c r="L19" i="6"/>
  <c r="L18" i="6"/>
  <c r="L17" i="6"/>
  <c r="L16" i="6"/>
  <c r="L15" i="6"/>
  <c r="K11" i="7" s="1"/>
  <c r="L14" i="6"/>
  <c r="C19" i="6"/>
  <c r="L13" i="6"/>
  <c r="L12" i="6"/>
  <c r="L11" i="6"/>
  <c r="L10" i="6"/>
  <c r="L9" i="6"/>
  <c r="L6" i="6"/>
  <c r="L8" i="6"/>
  <c r="L7" i="6"/>
  <c r="C13" i="6"/>
  <c r="F6" i="6"/>
  <c r="I13" i="6"/>
  <c r="O6" i="6"/>
  <c r="O20" i="6"/>
  <c r="O12" i="6"/>
  <c r="R6" i="6"/>
  <c r="C12" i="6"/>
  <c r="F13" i="6"/>
  <c r="R12" i="6"/>
  <c r="C14" i="6"/>
  <c r="E14" i="7" s="1"/>
  <c r="F14" i="7" s="1"/>
  <c r="O19" i="6"/>
  <c r="F7" i="6"/>
  <c r="I14" i="6"/>
  <c r="O21" i="6"/>
  <c r="O13" i="6"/>
  <c r="C6" i="6"/>
  <c r="I6" i="6"/>
  <c r="O11" i="6"/>
  <c r="F12" i="6"/>
  <c r="O18" i="6"/>
  <c r="O10" i="6"/>
  <c r="L6" i="7" s="1"/>
  <c r="R11" i="6"/>
  <c r="C18" i="6"/>
  <c r="C10" i="6"/>
  <c r="F11" i="6"/>
  <c r="I18" i="6"/>
  <c r="I10" i="6"/>
  <c r="O17" i="6"/>
  <c r="O9" i="6"/>
  <c r="R10" i="6"/>
  <c r="I12" i="6"/>
  <c r="E15" i="7"/>
  <c r="F15" i="7" s="1"/>
  <c r="C11" i="6"/>
  <c r="I11" i="6"/>
  <c r="C17" i="6"/>
  <c r="C9" i="6"/>
  <c r="F10" i="6"/>
  <c r="I17" i="6"/>
  <c r="I9" i="6"/>
  <c r="J10" i="7" s="1"/>
  <c r="O16" i="6"/>
  <c r="O8" i="6"/>
  <c r="R9" i="6"/>
  <c r="C16" i="6"/>
  <c r="C8" i="6"/>
  <c r="F9" i="6"/>
  <c r="I16" i="6"/>
  <c r="I8" i="6"/>
  <c r="O15" i="6"/>
  <c r="O7" i="6"/>
  <c r="R8" i="6"/>
  <c r="M21" i="7" s="1"/>
  <c r="C15" i="6"/>
  <c r="C7" i="6"/>
  <c r="F8" i="6"/>
  <c r="I15" i="6"/>
  <c r="I7" i="6"/>
  <c r="J5" i="7" s="1"/>
  <c r="O14" i="6"/>
  <c r="L16" i="7" s="1"/>
  <c r="R7" i="6"/>
  <c r="M16" i="7" s="1"/>
  <c r="J18" i="7" l="1"/>
  <c r="L21" i="7"/>
  <c r="L11" i="7"/>
  <c r="J6" i="7"/>
  <c r="L7" i="7"/>
  <c r="K19" i="7"/>
  <c r="K7" i="7"/>
  <c r="N7" i="7" s="1"/>
  <c r="L18" i="7"/>
  <c r="J9" i="7"/>
  <c r="L17" i="7"/>
  <c r="O17" i="7" s="1"/>
  <c r="K8" i="7"/>
  <c r="E10" i="7"/>
  <c r="F10" i="7" s="1"/>
  <c r="K9" i="7"/>
  <c r="K18" i="7"/>
  <c r="M20" i="7"/>
  <c r="L8" i="7"/>
  <c r="L5" i="7"/>
  <c r="J14" i="7"/>
  <c r="N14" i="7" s="1"/>
  <c r="J11" i="7"/>
  <c r="J21" i="7"/>
  <c r="J15" i="7"/>
  <c r="O15" i="7" s="1"/>
  <c r="J12" i="7"/>
  <c r="J22" i="7"/>
  <c r="J19" i="7"/>
  <c r="J20" i="7"/>
  <c r="J23" i="7"/>
  <c r="K6" i="7"/>
  <c r="N6" i="7" s="1"/>
  <c r="L13" i="7"/>
  <c r="O13" i="7" s="1"/>
  <c r="K12" i="7"/>
  <c r="L14" i="7"/>
  <c r="K10" i="7"/>
  <c r="O10" i="7" s="1"/>
  <c r="K5" i="7"/>
  <c r="N5" i="7" s="1"/>
  <c r="N16" i="7"/>
  <c r="N13" i="7"/>
  <c r="N8" i="7"/>
  <c r="N18" i="7"/>
  <c r="N17" i="7"/>
  <c r="L22" i="7"/>
  <c r="L23" i="7"/>
  <c r="L9" i="7"/>
  <c r="L20" i="7"/>
  <c r="L19" i="7"/>
  <c r="N11" i="7"/>
  <c r="E13" i="7"/>
  <c r="F13" i="7" s="1"/>
  <c r="K23" i="7"/>
  <c r="K22" i="7"/>
  <c r="K21" i="7"/>
  <c r="K20" i="7"/>
  <c r="O16" i="7"/>
  <c r="E5" i="7"/>
  <c r="E12" i="7"/>
  <c r="F12" i="7" s="1"/>
  <c r="E6" i="7"/>
  <c r="F6" i="7" s="1"/>
  <c r="E7" i="7"/>
  <c r="F7" i="7" s="1"/>
  <c r="E11" i="7"/>
  <c r="F11" i="7" s="1"/>
  <c r="E16" i="7"/>
  <c r="F16" i="7" s="1"/>
  <c r="E18" i="7"/>
  <c r="E19" i="7"/>
  <c r="F19" i="7" s="1"/>
  <c r="E22" i="7"/>
  <c r="E21" i="7"/>
  <c r="E17" i="7"/>
  <c r="E23" i="7"/>
  <c r="E20" i="7"/>
  <c r="E9" i="7"/>
  <c r="F9" i="7" s="1"/>
  <c r="E8" i="7"/>
  <c r="F8" i="7" s="1"/>
  <c r="N9" i="7" l="1"/>
  <c r="O7" i="7"/>
  <c r="N15" i="7"/>
  <c r="B41" i="7" s="1"/>
  <c r="N20" i="7"/>
  <c r="N12" i="7"/>
  <c r="B38" i="7" s="1"/>
  <c r="N10" i="7"/>
  <c r="B36" i="7" s="1"/>
  <c r="N22" i="7"/>
  <c r="P5" i="7"/>
  <c r="P7" i="7"/>
  <c r="B39" i="7"/>
  <c r="N21" i="7"/>
  <c r="P6" i="7"/>
  <c r="N23" i="7"/>
  <c r="N19" i="7"/>
  <c r="B40" i="7"/>
  <c r="O5" i="7"/>
  <c r="O9" i="7"/>
  <c r="O8" i="7"/>
  <c r="O18" i="7"/>
  <c r="O12" i="7"/>
  <c r="O11" i="7"/>
  <c r="B34" i="7"/>
  <c r="B33" i="7"/>
  <c r="B35" i="7"/>
  <c r="B42" i="7"/>
  <c r="B32" i="7"/>
  <c r="B37" i="7"/>
  <c r="O6" i="7"/>
  <c r="O21" i="7"/>
  <c r="O19" i="7"/>
  <c r="O14" i="7"/>
  <c r="O20" i="7"/>
  <c r="O22" i="7"/>
  <c r="O23" i="7"/>
  <c r="G5" i="7"/>
  <c r="F5" i="7"/>
  <c r="F22" i="7"/>
  <c r="F17" i="7"/>
  <c r="F18" i="7"/>
  <c r="F20" i="7"/>
  <c r="F23" i="7"/>
  <c r="F21" i="7"/>
  <c r="B44" i="7" l="1"/>
  <c r="B43" i="7"/>
  <c r="B31" i="7"/>
  <c r="F31" i="7" s="1"/>
  <c r="F38" i="7" l="1"/>
  <c r="B46" i="7"/>
  <c r="F43" i="7"/>
  <c r="F36" i="7"/>
  <c r="F44" i="7"/>
  <c r="F34" i="7"/>
  <c r="F42" i="7"/>
  <c r="F40" i="7"/>
  <c r="F39" i="7"/>
  <c r="F33" i="7"/>
  <c r="F41" i="7"/>
  <c r="F32" i="7"/>
  <c r="F37" i="7"/>
  <c r="F35" i="7"/>
  <c r="C43" i="7"/>
  <c r="C44" i="7"/>
  <c r="C34" i="7"/>
  <c r="C35" i="7"/>
  <c r="C32" i="7"/>
  <c r="C33" i="7"/>
  <c r="C42" i="7"/>
  <c r="C36" i="7"/>
  <c r="C37" i="7"/>
  <c r="C39" i="7"/>
  <c r="C40" i="7"/>
  <c r="C41" i="7"/>
  <c r="C31" i="7"/>
  <c r="C38" i="7"/>
  <c r="G6" i="7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<sst xmlns="http://schemas.openxmlformats.org/spreadsheetml/2006/main" count="515" uniqueCount="106">
  <si>
    <t>fs_date</t>
  </si>
  <si>
    <t>fs_experimenter1</t>
  </si>
  <si>
    <t>fs_experimenter2</t>
  </si>
  <si>
    <t>Avi</t>
  </si>
  <si>
    <t>Cooper</t>
  </si>
  <si>
    <t>Tia</t>
  </si>
  <si>
    <t>Jimmy</t>
  </si>
  <si>
    <t>Daniel</t>
  </si>
  <si>
    <t>Ishika</t>
  </si>
  <si>
    <t>Ronan</t>
  </si>
  <si>
    <t>Ashley</t>
  </si>
  <si>
    <t>Melanie</t>
  </si>
  <si>
    <t>Karen</t>
  </si>
  <si>
    <t>Enes</t>
  </si>
  <si>
    <t>Katie</t>
  </si>
  <si>
    <t>Visits</t>
  </si>
  <si>
    <t>sub_id</t>
  </si>
  <si>
    <t>redcap_event_name</t>
  </si>
  <si>
    <t>mock_scan_date</t>
  </si>
  <si>
    <t>ra_name</t>
  </si>
  <si>
    <t>shadow_name</t>
  </si>
  <si>
    <t>fs_shadow</t>
  </si>
  <si>
    <t>fs_shadow2</t>
  </si>
  <si>
    <t>Jen</t>
  </si>
  <si>
    <t>Matt</t>
  </si>
  <si>
    <t>Mock Scan</t>
  </si>
  <si>
    <t>Mock Scan Shadow</t>
  </si>
  <si>
    <t>Scan L3</t>
  </si>
  <si>
    <t>Scan L2</t>
  </si>
  <si>
    <t>Scan Shadow 1</t>
  </si>
  <si>
    <t>Scan Shadow 2</t>
  </si>
  <si>
    <t>Mock Scans</t>
  </si>
  <si>
    <t>Scans</t>
  </si>
  <si>
    <t>Hours</t>
  </si>
  <si>
    <t>Researchers</t>
  </si>
  <si>
    <t>L3</t>
  </si>
  <si>
    <t>L2</t>
  </si>
  <si>
    <t>shad1</t>
  </si>
  <si>
    <t>shad2</t>
  </si>
  <si>
    <t>noshadow hours</t>
  </si>
  <si>
    <t>NO shadow hours</t>
  </si>
  <si>
    <t>Subject Information</t>
  </si>
  <si>
    <t>Subject ID</t>
  </si>
  <si>
    <t>Event Name</t>
  </si>
  <si>
    <t>Today's Date</t>
  </si>
  <si>
    <t>Name of RA:</t>
  </si>
  <si>
    <t>Name of shadow:</t>
  </si>
  <si>
    <t>Date of fMRI scan:</t>
  </si>
  <si>
    <t>Scan Tech (L3):</t>
  </si>
  <si>
    <t>Experimenter (L2):</t>
  </si>
  <si>
    <t>Shadowing (if applicable):</t>
  </si>
  <si>
    <t>Shadowing 2 (if applicable):</t>
  </si>
  <si>
    <t>16-05-2023</t>
  </si>
  <si>
    <t>Jeff</t>
  </si>
  <si>
    <t>Ori</t>
  </si>
  <si>
    <t>Rita</t>
  </si>
  <si>
    <t>14-12-2022</t>
  </si>
  <si>
    <t>31-01-2023</t>
  </si>
  <si>
    <t>Makayla</t>
  </si>
  <si>
    <t>28-11-2022</t>
  </si>
  <si>
    <t>26-03-2023</t>
  </si>
  <si>
    <t>23-02-2023</t>
  </si>
  <si>
    <t>19-12-2022</t>
  </si>
  <si>
    <t>16-02-2023</t>
  </si>
  <si>
    <t>20-12-2022</t>
  </si>
  <si>
    <t>30-03-2023</t>
  </si>
  <si>
    <t>Akanksha</t>
  </si>
  <si>
    <t>21-06-2023</t>
  </si>
  <si>
    <t>30-06-2023</t>
  </si>
  <si>
    <t>24-02-2023</t>
  </si>
  <si>
    <t>25-02-2023</t>
  </si>
  <si>
    <t>28-11-2023</t>
  </si>
  <si>
    <t>25-10-2023</t>
  </si>
  <si>
    <t>30-05-2023</t>
  </si>
  <si>
    <t>29-09-2023</t>
  </si>
  <si>
    <t>17-05-2023</t>
  </si>
  <si>
    <t>28-04-2033</t>
  </si>
  <si>
    <t>26-04-2023</t>
  </si>
  <si>
    <t>21-04-2023</t>
  </si>
  <si>
    <t>27-04-2023</t>
  </si>
  <si>
    <t>22-06-2023</t>
  </si>
  <si>
    <t>23-04-2023</t>
  </si>
  <si>
    <t>23-05-2023</t>
  </si>
  <si>
    <t>22-05-2023</t>
  </si>
  <si>
    <t>25-04-2023</t>
  </si>
  <si>
    <t>29-07-2023</t>
  </si>
  <si>
    <t>29-06-2023</t>
  </si>
  <si>
    <t>27-06-2023</t>
  </si>
  <si>
    <t>14-07-2023</t>
  </si>
  <si>
    <t>19-06-2023</t>
  </si>
  <si>
    <t>26-06-2023</t>
  </si>
  <si>
    <t>na</t>
  </si>
  <si>
    <t>NA</t>
  </si>
  <si>
    <t>31-07-2023</t>
  </si>
  <si>
    <t>28-07-2023</t>
  </si>
  <si>
    <t>26-07-2023</t>
  </si>
  <si>
    <t>22-08-2023</t>
  </si>
  <si>
    <t>17-08-2023</t>
  </si>
  <si>
    <t>16-08-2023</t>
  </si>
  <si>
    <t>14-08-2023</t>
  </si>
  <si>
    <t>28-09-2023</t>
  </si>
  <si>
    <t>27-09-2023</t>
  </si>
  <si>
    <t>13-10-2023</t>
  </si>
  <si>
    <t>17-10-2023</t>
  </si>
  <si>
    <t>19-10-2023</t>
  </si>
  <si>
    <t>Data collection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</si>
</sst>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1"/>
      <color theme="1"/>
      <name val="Verdana"/>
      <family val="2"/>
    </font>
    <font>
      <b/>
      <sz val="11"/>
      <color theme="1"/>
      <name val="Verdana"/>
      <family val="2"/>
    </font>
    <font>
      <sz val="11"/>
      <color rgb="FF888888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9" fontId="3" fillId="0" borderId="0" applyFont="0" applyFill="0" applyBorder="0" applyAlignment="0" applyProtection="0"/>
    <xf numFmtId="0" fontId="4" fillId="0" borderId="0" applyNumberFormat="0" applyFill="0" applyBorder="0" applyAlignment="0" applyProtection="0"/>
  </cellStyleXfs>
  <cellXfs count="11">
    <xf numFmtId="0" fontId="0" fillId="0" borderId="0" xfId="0"/>
    <xf numFmtId="0" fontId="2" fillId="0" borderId="0" xfId="0" applyFont="1"/>
    <xf numFmtId="0" fontId="1" fillId="0" borderId="0" xfId="0" applyFont="1"/>
    <xf numFmtId="14" fontId="0" fillId="0" borderId="0" xfId="0" applyNumberFormat="1"/>
    <xf numFmtId="0" fontId="0" fillId="2" borderId="0" xfId="0" applyFill="1"/>
    <xf numFmtId="9" fontId="0" fillId="0" borderId="0" xfId="1" applyFont="1"/>
    <xf numFmtId="0" fontId="4" fillId="0" borderId="0" xfId="2"/>
    <xf numFmtId="0" fontId="5" fillId="0" borderId="0" xfId="0" applyFont="1"/>
    <xf numFmtId="14" fontId="5" fillId="0" borderId="0" xfId="0" applyNumberFormat="1" applyFont="1"/>
    <xf numFmtId="0" fontId="6" fillId="0" borderId="0" xfId="0" applyFont="1"/>
    <xf numFmtId="0" fontId="7" fillId="0" borderId="0" xfId="0" applyFont="1"/>
  </cellXfs>
  <cellStyles count="3">
    <cellStyle name="Hyperlink" xfId="2" builtinId="8"/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Output!$F$30</c:f>
              <c:strCache>
                <c:ptCount val="1"/>
                <c:pt idx="0">
                  <c:v>Data collection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Output!$E$31:$E$44</c:f>
              <c:strCache>
                <c:ptCount val="14"/>
                <c:pt idx="0">
                  <c:v>Avi</c:v>
                </c:pt>
                <c:pt idx="1">
                  <c:v>Cooper</c:v>
                </c:pt>
                <c:pt idx="2">
                  <c:v>Ishika</c:v>
                </c:pt>
                <c:pt idx="3">
                  <c:v>Tia</c:v>
                </c:pt>
                <c:pt idx="4">
                  <c:v>Ashley</c:v>
                </c:pt>
                <c:pt idx="5">
                  <c:v>Daniel</c:v>
                </c:pt>
                <c:pt idx="6">
                  <c:v>Jimmy</c:v>
                </c:pt>
                <c:pt idx="7">
                  <c:v>Ronan</c:v>
                </c:pt>
                <c:pt idx="8">
                  <c:v>Enes</c:v>
                </c:pt>
                <c:pt idx="9">
                  <c:v>Melanie</c:v>
                </c:pt>
                <c:pt idx="10">
                  <c:v>Karen</c:v>
                </c:pt>
                <c:pt idx="11">
                  <c:v>Matt</c:v>
                </c:pt>
                <c:pt idx="12">
                  <c:v>Katie</c:v>
                </c:pt>
                <c:pt idx="13">
                  <c:v>Jen</c:v>
                </c:pt>
              </c:strCache>
            </c:strRef>
          </c:cat>
          <c:val>
            <c:numRef>
              <c:f>Output!$F$31:$F$44</c:f>
              <c:numCache>
                <c:formatCode>0%</c:formatCode>
                <c:ptCount val="14"/>
                <c:pt idx="0">
                  <c:v>0.33061224489795921</c:v>
                </c:pt>
                <c:pt idx="1">
                  <c:v>0.25918367346938775</c:v>
                </c:pt>
                <c:pt idx="2">
                  <c:v>6.3265306122448975E-2</c:v>
                </c:pt>
                <c:pt idx="3">
                  <c:v>8.1632653061224483E-2</c:v>
                </c:pt>
                <c:pt idx="4">
                  <c:v>1.020408163265306E-2</c:v>
                </c:pt>
                <c:pt idx="5">
                  <c:v>0.11428571428571428</c:v>
                </c:pt>
                <c:pt idx="6">
                  <c:v>9.7959183673469383E-2</c:v>
                </c:pt>
                <c:pt idx="7">
                  <c:v>6.1224489795918364E-3</c:v>
                </c:pt>
                <c:pt idx="8">
                  <c:v>8.1632653061224497E-3</c:v>
                </c:pt>
                <c:pt idx="9">
                  <c:v>1.2244897959183673E-2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1.6326530612244899E-2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5F0-3C4B-88ED-0C6B97BBA35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213661727"/>
        <c:axId val="491153215"/>
      </c:barChart>
      <c:catAx>
        <c:axId val="21366172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1153215"/>
        <c:crosses val="autoZero"/>
        <c:auto val="1"/>
        <c:lblAlgn val="ctr"/>
        <c:lblOffset val="100"/>
        <c:noMultiLvlLbl val="0"/>
      </c:catAx>
      <c:valAx>
        <c:axId val="4911532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366172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628650</xdr:colOff>
      <xdr:row>29</xdr:row>
      <xdr:rowOff>120650</xdr:rowOff>
    </xdr:from>
    <xdr:to>
      <xdr:col>13</xdr:col>
      <xdr:colOff>247650</xdr:colOff>
      <xdr:row>43</xdr:row>
      <xdr:rowOff>19050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22B0567-709C-11D5-A50D-20B2B740453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cphapps.temple.edu/redcap/redcap_v13.10.6/DataEntry/record_home.php?pid=1146&amp;id=10585&amp;arm=1" TargetMode="External"/><Relationship Id="rId21" Type="http://schemas.openxmlformats.org/officeDocument/2006/relationships/hyperlink" Target="https://cphapps.temple.edu/redcap/redcap_v13.10.6/DataEntry/record_home.php?pid=1146&amp;id=10570&amp;arm=1" TargetMode="External"/><Relationship Id="rId42" Type="http://schemas.openxmlformats.org/officeDocument/2006/relationships/hyperlink" Target="https://cphapps.temple.edu/redcap/redcap_v13.10.6/DataEntry/record_home.php?pid=1146&amp;id=10647&amp;arm=1" TargetMode="External"/><Relationship Id="rId47" Type="http://schemas.openxmlformats.org/officeDocument/2006/relationships/hyperlink" Target="https://cphapps.temple.edu/redcap/redcap_v13.10.6/DataEntry/record_home.php?pid=1146&amp;id=10659&amp;arm=1" TargetMode="External"/><Relationship Id="rId63" Type="http://schemas.openxmlformats.org/officeDocument/2006/relationships/hyperlink" Target="https://cphapps.temple.edu/redcap/redcap_v13.10.6/DataEntry/record_home.php?pid=1146&amp;id=10718&amp;arm=1" TargetMode="External"/><Relationship Id="rId68" Type="http://schemas.openxmlformats.org/officeDocument/2006/relationships/hyperlink" Target="https://cphapps.temple.edu/redcap/redcap_v13.10.6/DataEntry/record_home.php?pid=1146&amp;id=10741&amp;arm=1" TargetMode="External"/><Relationship Id="rId84" Type="http://schemas.openxmlformats.org/officeDocument/2006/relationships/hyperlink" Target="https://cphapps.temple.edu/redcap/redcap_v13.10.6/DataEntry/record_home.php?pid=1146&amp;id=10807&amp;arm=1" TargetMode="External"/><Relationship Id="rId89" Type="http://schemas.openxmlformats.org/officeDocument/2006/relationships/hyperlink" Target="https://cphapps.temple.edu/redcap/redcap_v13.10.6/DataEntry/record_home.php?pid=1146&amp;id=10817&amp;arm=1" TargetMode="External"/><Relationship Id="rId16" Type="http://schemas.openxmlformats.org/officeDocument/2006/relationships/hyperlink" Target="https://cphapps.temple.edu/redcap/redcap_v13.10.6/DataEntry/record_home.php?pid=1146&amp;id=10529&amp;arm=1" TargetMode="External"/><Relationship Id="rId11" Type="http://schemas.openxmlformats.org/officeDocument/2006/relationships/hyperlink" Target="https://cphapps.temple.edu/redcap/redcap_v13.10.6/DataEntry/record_home.php?pid=1146&amp;id=10478&amp;arm=1" TargetMode="External"/><Relationship Id="rId32" Type="http://schemas.openxmlformats.org/officeDocument/2006/relationships/hyperlink" Target="https://cphapps.temple.edu/redcap/redcap_v13.10.6/DataEntry/record_home.php?pid=1146&amp;id=10606&amp;arm=1" TargetMode="External"/><Relationship Id="rId37" Type="http://schemas.openxmlformats.org/officeDocument/2006/relationships/hyperlink" Target="https://cphapps.temple.edu/redcap/redcap_v13.10.6/DataEntry/record_home.php?pid=1146&amp;id=10638&amp;arm=1" TargetMode="External"/><Relationship Id="rId53" Type="http://schemas.openxmlformats.org/officeDocument/2006/relationships/hyperlink" Target="https://cphapps.temple.edu/redcap/redcap_v13.10.6/DataEntry/record_home.php?pid=1146&amp;id=10674&amp;arm=1" TargetMode="External"/><Relationship Id="rId58" Type="http://schemas.openxmlformats.org/officeDocument/2006/relationships/hyperlink" Target="https://cphapps.temple.edu/redcap/redcap_v13.10.6/DataEntry/record_home.php?pid=1146&amp;id=10696&amp;arm=1" TargetMode="External"/><Relationship Id="rId74" Type="http://schemas.openxmlformats.org/officeDocument/2006/relationships/hyperlink" Target="https://cphapps.temple.edu/redcap/redcap_v13.10.6/DataEntry/record_home.php?pid=1146&amp;id=10777&amp;arm=1" TargetMode="External"/><Relationship Id="rId79" Type="http://schemas.openxmlformats.org/officeDocument/2006/relationships/hyperlink" Target="https://cphapps.temple.edu/redcap/redcap_v13.10.6/DataEntry/record_home.php?pid=1146&amp;id=10800&amp;arm=1" TargetMode="External"/><Relationship Id="rId5" Type="http://schemas.openxmlformats.org/officeDocument/2006/relationships/hyperlink" Target="https://cphapps.temple.edu/redcap/redcap_v13.10.6/DataEntry/record_home.php?pid=1146&amp;id=10377&amp;arm=1" TargetMode="External"/><Relationship Id="rId90" Type="http://schemas.openxmlformats.org/officeDocument/2006/relationships/hyperlink" Target="https://cphapps.temple.edu/redcap/redcap_v13.10.6/DataEntry/record_home.php?pid=1146&amp;id=10827&amp;arm=1" TargetMode="External"/><Relationship Id="rId14" Type="http://schemas.openxmlformats.org/officeDocument/2006/relationships/hyperlink" Target="https://cphapps.temple.edu/redcap/redcap_v13.10.6/DataEntry/record_home.php?pid=1146&amp;id=10496&amp;arm=1" TargetMode="External"/><Relationship Id="rId22" Type="http://schemas.openxmlformats.org/officeDocument/2006/relationships/hyperlink" Target="https://cphapps.temple.edu/redcap/redcap_v13.10.6/DataEntry/record_home.php?pid=1146&amp;id=10572&amp;arm=1" TargetMode="External"/><Relationship Id="rId27" Type="http://schemas.openxmlformats.org/officeDocument/2006/relationships/hyperlink" Target="https://cphapps.temple.edu/redcap/redcap_v13.10.6/DataEntry/record_home.php?pid=1146&amp;id=10589&amp;arm=1" TargetMode="External"/><Relationship Id="rId30" Type="http://schemas.openxmlformats.org/officeDocument/2006/relationships/hyperlink" Target="https://cphapps.temple.edu/redcap/redcap_v13.10.6/DataEntry/record_home.php?pid=1146&amp;id=10596&amp;arm=1" TargetMode="External"/><Relationship Id="rId35" Type="http://schemas.openxmlformats.org/officeDocument/2006/relationships/hyperlink" Target="https://cphapps.temple.edu/redcap/redcap_v13.10.6/DataEntry/record_home.php?pid=1146&amp;id=10617&amp;arm=1" TargetMode="External"/><Relationship Id="rId43" Type="http://schemas.openxmlformats.org/officeDocument/2006/relationships/hyperlink" Target="https://cphapps.temple.edu/redcap/redcap_v13.10.6/DataEntry/record_home.php?pid=1146&amp;id=10649&amp;arm=1" TargetMode="External"/><Relationship Id="rId48" Type="http://schemas.openxmlformats.org/officeDocument/2006/relationships/hyperlink" Target="https://cphapps.temple.edu/redcap/redcap_v13.10.6/DataEntry/record_home.php?pid=1146&amp;id=10661&amp;arm=1" TargetMode="External"/><Relationship Id="rId56" Type="http://schemas.openxmlformats.org/officeDocument/2006/relationships/hyperlink" Target="https://cphapps.temple.edu/redcap/redcap_v13.10.6/DataEntry/record_home.php?pid=1146&amp;id=10690&amp;arm=1" TargetMode="External"/><Relationship Id="rId64" Type="http://schemas.openxmlformats.org/officeDocument/2006/relationships/hyperlink" Target="https://cphapps.temple.edu/redcap/redcap_v13.10.6/DataEntry/record_home.php?pid=1146&amp;id=10719&amp;arm=1" TargetMode="External"/><Relationship Id="rId69" Type="http://schemas.openxmlformats.org/officeDocument/2006/relationships/hyperlink" Target="https://cphapps.temple.edu/redcap/redcap_v13.10.6/DataEntry/record_home.php?pid=1146&amp;id=10748&amp;arm=1" TargetMode="External"/><Relationship Id="rId77" Type="http://schemas.openxmlformats.org/officeDocument/2006/relationships/hyperlink" Target="https://cphapps.temple.edu/redcap/redcap_v13.10.6/DataEntry/record_home.php?pid=1146&amp;id=10785&amp;arm=1" TargetMode="External"/><Relationship Id="rId8" Type="http://schemas.openxmlformats.org/officeDocument/2006/relationships/hyperlink" Target="https://cphapps.temple.edu/redcap/redcap_v13.10.6/DataEntry/record_home.php?pid=1146&amp;id=10418&amp;arm=1" TargetMode="External"/><Relationship Id="rId51" Type="http://schemas.openxmlformats.org/officeDocument/2006/relationships/hyperlink" Target="https://cphapps.temple.edu/redcap/redcap_v13.10.6/DataEntry/record_home.php?pid=1146&amp;id=10671&amp;arm=1" TargetMode="External"/><Relationship Id="rId72" Type="http://schemas.openxmlformats.org/officeDocument/2006/relationships/hyperlink" Target="https://cphapps.temple.edu/redcap/redcap_v13.10.6/DataEntry/record_home.php?pid=1146&amp;id=10773&amp;arm=1" TargetMode="External"/><Relationship Id="rId80" Type="http://schemas.openxmlformats.org/officeDocument/2006/relationships/hyperlink" Target="https://cphapps.temple.edu/redcap/redcap_v13.10.6/DataEntry/record_home.php?pid=1146&amp;id=10801&amp;arm=1" TargetMode="External"/><Relationship Id="rId85" Type="http://schemas.openxmlformats.org/officeDocument/2006/relationships/hyperlink" Target="https://cphapps.temple.edu/redcap/redcap_v13.10.6/DataEntry/record_home.php?pid=1146&amp;id=10808&amp;arm=1" TargetMode="External"/><Relationship Id="rId3" Type="http://schemas.openxmlformats.org/officeDocument/2006/relationships/hyperlink" Target="https://cphapps.temple.edu/redcap/redcap_v13.10.6/DataEntry/record_home.php?pid=1146&amp;id=10369&amp;arm=1" TargetMode="External"/><Relationship Id="rId12" Type="http://schemas.openxmlformats.org/officeDocument/2006/relationships/hyperlink" Target="https://cphapps.temple.edu/redcap/redcap_v13.10.6/DataEntry/record_home.php?pid=1146&amp;id=10479&amp;arm=1" TargetMode="External"/><Relationship Id="rId17" Type="http://schemas.openxmlformats.org/officeDocument/2006/relationships/hyperlink" Target="https://cphapps.temple.edu/redcap/redcap_v13.10.6/DataEntry/record_home.php?pid=1146&amp;id=10531&amp;arm=1" TargetMode="External"/><Relationship Id="rId25" Type="http://schemas.openxmlformats.org/officeDocument/2006/relationships/hyperlink" Target="https://cphapps.temple.edu/redcap/redcap_v13.10.6/DataEntry/record_home.php?pid=1146&amp;id=10584&amp;arm=1" TargetMode="External"/><Relationship Id="rId33" Type="http://schemas.openxmlformats.org/officeDocument/2006/relationships/hyperlink" Target="https://cphapps.temple.edu/redcap/redcap_v13.10.6/DataEntry/record_home.php?pid=1146&amp;id=10608&amp;arm=1" TargetMode="External"/><Relationship Id="rId38" Type="http://schemas.openxmlformats.org/officeDocument/2006/relationships/hyperlink" Target="https://cphapps.temple.edu/redcap/redcap_v13.10.6/DataEntry/record_home.php?pid=1146&amp;id=10640&amp;arm=1" TargetMode="External"/><Relationship Id="rId46" Type="http://schemas.openxmlformats.org/officeDocument/2006/relationships/hyperlink" Target="https://cphapps.temple.edu/redcap/redcap_v13.10.6/DataEntry/record_home.php?pid=1146&amp;id=10657&amp;arm=1" TargetMode="External"/><Relationship Id="rId59" Type="http://schemas.openxmlformats.org/officeDocument/2006/relationships/hyperlink" Target="https://cphapps.temple.edu/redcap/redcap_v13.10.6/DataEntry/record_home.php?pid=1146&amp;id=10700&amp;arm=1" TargetMode="External"/><Relationship Id="rId67" Type="http://schemas.openxmlformats.org/officeDocument/2006/relationships/hyperlink" Target="https://cphapps.temple.edu/redcap/redcap_v13.10.6/DataEntry/record_home.php?pid=1146&amp;id=10737&amp;arm=1" TargetMode="External"/><Relationship Id="rId20" Type="http://schemas.openxmlformats.org/officeDocument/2006/relationships/hyperlink" Target="https://cphapps.temple.edu/redcap/redcap_v13.10.6/DataEntry/record_home.php?pid=1146&amp;id=10559&amp;arm=1" TargetMode="External"/><Relationship Id="rId41" Type="http://schemas.openxmlformats.org/officeDocument/2006/relationships/hyperlink" Target="https://cphapps.temple.edu/redcap/redcap_v13.10.6/DataEntry/record_home.php?pid=1146&amp;id=10644&amp;arm=1" TargetMode="External"/><Relationship Id="rId54" Type="http://schemas.openxmlformats.org/officeDocument/2006/relationships/hyperlink" Target="https://cphapps.temple.edu/redcap/redcap_v13.10.6/DataEntry/record_home.php?pid=1146&amp;id=10677&amp;arm=1" TargetMode="External"/><Relationship Id="rId62" Type="http://schemas.openxmlformats.org/officeDocument/2006/relationships/hyperlink" Target="https://cphapps.temple.edu/redcap/redcap_v13.10.6/DataEntry/record_home.php?pid=1146&amp;id=10716&amp;arm=1" TargetMode="External"/><Relationship Id="rId70" Type="http://schemas.openxmlformats.org/officeDocument/2006/relationships/hyperlink" Target="https://cphapps.temple.edu/redcap/redcap_v13.10.6/DataEntry/record_home.php?pid=1146&amp;id=10767&amp;arm=1" TargetMode="External"/><Relationship Id="rId75" Type="http://schemas.openxmlformats.org/officeDocument/2006/relationships/hyperlink" Target="https://cphapps.temple.edu/redcap/redcap_v13.10.6/DataEntry/record_home.php?pid=1146&amp;id=10781&amp;arm=1" TargetMode="External"/><Relationship Id="rId83" Type="http://schemas.openxmlformats.org/officeDocument/2006/relationships/hyperlink" Target="https://cphapps.temple.edu/redcap/redcap_v13.10.6/DataEntry/record_home.php?pid=1146&amp;id=10804&amp;arm=1" TargetMode="External"/><Relationship Id="rId88" Type="http://schemas.openxmlformats.org/officeDocument/2006/relationships/hyperlink" Target="https://cphapps.temple.edu/redcap/redcap_v13.10.6/DataEntry/record_home.php?pid=1146&amp;id=10812&amp;arm=1" TargetMode="External"/><Relationship Id="rId91" Type="http://schemas.openxmlformats.org/officeDocument/2006/relationships/hyperlink" Target="https://cphapps.temple.edu/redcap/redcap_v13.10.6/DataEntry/record_home.php?pid=1146&amp;id=10831&amp;arm=1" TargetMode="External"/><Relationship Id="rId1" Type="http://schemas.openxmlformats.org/officeDocument/2006/relationships/hyperlink" Target="https://cphapps.temple.edu/redcap/redcap_v13.10.6/DataEntry/record_home.php?pid=1146&amp;id=10317&amp;arm=1" TargetMode="External"/><Relationship Id="rId6" Type="http://schemas.openxmlformats.org/officeDocument/2006/relationships/hyperlink" Target="https://cphapps.temple.edu/redcap/redcap_v13.10.6/DataEntry/record_home.php?pid=1146&amp;id=10391&amp;arm=1" TargetMode="External"/><Relationship Id="rId15" Type="http://schemas.openxmlformats.org/officeDocument/2006/relationships/hyperlink" Target="https://cphapps.temple.edu/redcap/redcap_v13.10.6/DataEntry/record_home.php?pid=1146&amp;id=10512&amp;arm=1" TargetMode="External"/><Relationship Id="rId23" Type="http://schemas.openxmlformats.org/officeDocument/2006/relationships/hyperlink" Target="https://cphapps.temple.edu/redcap/redcap_v13.10.6/DataEntry/record_home.php?pid=1146&amp;id=10581&amp;arm=1" TargetMode="External"/><Relationship Id="rId28" Type="http://schemas.openxmlformats.org/officeDocument/2006/relationships/hyperlink" Target="https://cphapps.temple.edu/redcap/redcap_v13.10.6/DataEntry/record_home.php?pid=1146&amp;id=10590&amp;arm=1" TargetMode="External"/><Relationship Id="rId36" Type="http://schemas.openxmlformats.org/officeDocument/2006/relationships/hyperlink" Target="https://cphapps.temple.edu/redcap/redcap_v13.10.6/DataEntry/record_home.php?pid=1146&amp;id=10636&amp;arm=1" TargetMode="External"/><Relationship Id="rId49" Type="http://schemas.openxmlformats.org/officeDocument/2006/relationships/hyperlink" Target="https://cphapps.temple.edu/redcap/redcap_v13.10.6/DataEntry/record_home.php?pid=1146&amp;id=10663&amp;arm=1" TargetMode="External"/><Relationship Id="rId57" Type="http://schemas.openxmlformats.org/officeDocument/2006/relationships/hyperlink" Target="https://cphapps.temple.edu/redcap/redcap_v13.10.6/DataEntry/record_home.php?pid=1146&amp;id=10691&amp;arm=1" TargetMode="External"/><Relationship Id="rId10" Type="http://schemas.openxmlformats.org/officeDocument/2006/relationships/hyperlink" Target="https://cphapps.temple.edu/redcap/redcap_v13.10.6/DataEntry/record_home.php?pid=1146&amp;id=10462&amp;arm=1" TargetMode="External"/><Relationship Id="rId31" Type="http://schemas.openxmlformats.org/officeDocument/2006/relationships/hyperlink" Target="https://cphapps.temple.edu/redcap/redcap_v13.10.6/DataEntry/record_home.php?pid=1146&amp;id=10603&amp;arm=1" TargetMode="External"/><Relationship Id="rId44" Type="http://schemas.openxmlformats.org/officeDocument/2006/relationships/hyperlink" Target="https://cphapps.temple.edu/redcap/redcap_v13.10.6/DataEntry/record_home.php?pid=1146&amp;id=10652&amp;arm=1" TargetMode="External"/><Relationship Id="rId52" Type="http://schemas.openxmlformats.org/officeDocument/2006/relationships/hyperlink" Target="https://cphapps.temple.edu/redcap/redcap_v13.10.6/DataEntry/record_home.php?pid=1146&amp;id=10673&amp;arm=1" TargetMode="External"/><Relationship Id="rId60" Type="http://schemas.openxmlformats.org/officeDocument/2006/relationships/hyperlink" Target="https://cphapps.temple.edu/redcap/redcap_v13.10.6/DataEntry/record_home.php?pid=1146&amp;id=10701&amp;arm=1" TargetMode="External"/><Relationship Id="rId65" Type="http://schemas.openxmlformats.org/officeDocument/2006/relationships/hyperlink" Target="https://cphapps.temple.edu/redcap/redcap_v13.10.6/DataEntry/record_home.php?pid=1146&amp;id=10720&amp;arm=1" TargetMode="External"/><Relationship Id="rId73" Type="http://schemas.openxmlformats.org/officeDocument/2006/relationships/hyperlink" Target="https://cphapps.temple.edu/redcap/redcap_v13.10.6/DataEntry/record_home.php?pid=1146&amp;id=10774&amp;arm=1" TargetMode="External"/><Relationship Id="rId78" Type="http://schemas.openxmlformats.org/officeDocument/2006/relationships/hyperlink" Target="https://cphapps.temple.edu/redcap/redcap_v13.10.6/DataEntry/record_home.php?pid=1146&amp;id=10794&amp;arm=1" TargetMode="External"/><Relationship Id="rId81" Type="http://schemas.openxmlformats.org/officeDocument/2006/relationships/hyperlink" Target="https://cphapps.temple.edu/redcap/redcap_v13.10.6/DataEntry/record_home.php?pid=1146&amp;id=10802&amp;arm=1" TargetMode="External"/><Relationship Id="rId86" Type="http://schemas.openxmlformats.org/officeDocument/2006/relationships/hyperlink" Target="https://cphapps.temple.edu/redcap/redcap_v13.10.6/DataEntry/record_home.php?pid=1146&amp;id=10809&amp;arm=1" TargetMode="External"/><Relationship Id="rId4" Type="http://schemas.openxmlformats.org/officeDocument/2006/relationships/hyperlink" Target="https://cphapps.temple.edu/redcap/redcap_v13.10.6/DataEntry/record_home.php?pid=1146&amp;id=10374&amp;arm=1" TargetMode="External"/><Relationship Id="rId9" Type="http://schemas.openxmlformats.org/officeDocument/2006/relationships/hyperlink" Target="https://cphapps.temple.edu/redcap/redcap_v13.10.6/DataEntry/record_home.php?pid=1146&amp;id=10460&amp;arm=1" TargetMode="External"/><Relationship Id="rId13" Type="http://schemas.openxmlformats.org/officeDocument/2006/relationships/hyperlink" Target="https://cphapps.temple.edu/redcap/redcap_v13.10.6/DataEntry/record_home.php?pid=1146&amp;id=10486&amp;arm=1" TargetMode="External"/><Relationship Id="rId18" Type="http://schemas.openxmlformats.org/officeDocument/2006/relationships/hyperlink" Target="https://cphapps.temple.edu/redcap/redcap_v13.10.6/DataEntry/record_home.php?pid=1146&amp;id=10541&amp;arm=1" TargetMode="External"/><Relationship Id="rId39" Type="http://schemas.openxmlformats.org/officeDocument/2006/relationships/hyperlink" Target="https://cphapps.temple.edu/redcap/redcap_v13.10.6/DataEntry/record_home.php?pid=1146&amp;id=10641&amp;arm=1" TargetMode="External"/><Relationship Id="rId34" Type="http://schemas.openxmlformats.org/officeDocument/2006/relationships/hyperlink" Target="https://cphapps.temple.edu/redcap/redcap_v13.10.6/DataEntry/record_home.php?pid=1146&amp;id=10612&amp;arm=1" TargetMode="External"/><Relationship Id="rId50" Type="http://schemas.openxmlformats.org/officeDocument/2006/relationships/hyperlink" Target="https://cphapps.temple.edu/redcap/redcap_v13.10.6/DataEntry/record_home.php?pid=1146&amp;id=10668&amp;arm=1" TargetMode="External"/><Relationship Id="rId55" Type="http://schemas.openxmlformats.org/officeDocument/2006/relationships/hyperlink" Target="https://cphapps.temple.edu/redcap/redcap_v13.10.6/DataEntry/record_home.php?pid=1146&amp;id=10685&amp;arm=1" TargetMode="External"/><Relationship Id="rId76" Type="http://schemas.openxmlformats.org/officeDocument/2006/relationships/hyperlink" Target="https://cphapps.temple.edu/redcap/redcap_v13.10.6/DataEntry/record_home.php?pid=1146&amp;id=10783&amp;arm=1" TargetMode="External"/><Relationship Id="rId7" Type="http://schemas.openxmlformats.org/officeDocument/2006/relationships/hyperlink" Target="https://cphapps.temple.edu/redcap/redcap_v13.10.6/DataEntry/record_home.php?pid=1146&amp;id=10402&amp;arm=1" TargetMode="External"/><Relationship Id="rId71" Type="http://schemas.openxmlformats.org/officeDocument/2006/relationships/hyperlink" Target="https://cphapps.temple.edu/redcap/redcap_v13.10.6/DataEntry/record_home.php?pid=1146&amp;id=10770&amp;arm=1" TargetMode="External"/><Relationship Id="rId92" Type="http://schemas.openxmlformats.org/officeDocument/2006/relationships/hyperlink" Target="https://cphapps.temple.edu/redcap/redcap_v13.10.6/DataEntry/record_home.php?pid=1146&amp;id=10832&amp;arm=1" TargetMode="External"/><Relationship Id="rId2" Type="http://schemas.openxmlformats.org/officeDocument/2006/relationships/hyperlink" Target="https://cphapps.temple.edu/redcap/redcap_v13.10.6/DataEntry/record_home.php?pid=1146&amp;id=10348&amp;arm=1" TargetMode="External"/><Relationship Id="rId29" Type="http://schemas.openxmlformats.org/officeDocument/2006/relationships/hyperlink" Target="https://cphapps.temple.edu/redcap/redcap_v13.10.6/DataEntry/record_home.php?pid=1146&amp;id=10595&amp;arm=1" TargetMode="External"/><Relationship Id="rId24" Type="http://schemas.openxmlformats.org/officeDocument/2006/relationships/hyperlink" Target="https://cphapps.temple.edu/redcap/redcap_v13.10.6/DataEntry/record_home.php?pid=1146&amp;id=10582&amp;arm=1" TargetMode="External"/><Relationship Id="rId40" Type="http://schemas.openxmlformats.org/officeDocument/2006/relationships/hyperlink" Target="https://cphapps.temple.edu/redcap/redcap_v13.10.6/DataEntry/record_home.php?pid=1146&amp;id=10642&amp;arm=1" TargetMode="External"/><Relationship Id="rId45" Type="http://schemas.openxmlformats.org/officeDocument/2006/relationships/hyperlink" Target="https://cphapps.temple.edu/redcap/redcap_v13.10.6/DataEntry/record_home.php?pid=1146&amp;id=10656&amp;arm=1" TargetMode="External"/><Relationship Id="rId66" Type="http://schemas.openxmlformats.org/officeDocument/2006/relationships/hyperlink" Target="https://cphapps.temple.edu/redcap/redcap_v13.10.6/DataEntry/record_home.php?pid=1146&amp;id=10723&amp;arm=1" TargetMode="External"/><Relationship Id="rId87" Type="http://schemas.openxmlformats.org/officeDocument/2006/relationships/hyperlink" Target="https://cphapps.temple.edu/redcap/redcap_v13.10.6/DataEntry/record_home.php?pid=1146&amp;id=10810&amp;arm=1" TargetMode="External"/><Relationship Id="rId61" Type="http://schemas.openxmlformats.org/officeDocument/2006/relationships/hyperlink" Target="https://cphapps.temple.edu/redcap/redcap_v13.10.6/DataEntry/record_home.php?pid=1146&amp;id=10713&amp;arm=1" TargetMode="External"/><Relationship Id="rId82" Type="http://schemas.openxmlformats.org/officeDocument/2006/relationships/hyperlink" Target="https://cphapps.temple.edu/redcap/redcap_v13.10.6/DataEntry/record_home.php?pid=1146&amp;id=10803&amp;arm=1" TargetMode="External"/><Relationship Id="rId19" Type="http://schemas.openxmlformats.org/officeDocument/2006/relationships/hyperlink" Target="https://cphapps.temple.edu/redcap/redcap_v13.10.6/DataEntry/record_home.php?pid=1146&amp;id=10555&amp;arm=1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5E490C-20A9-4548-9258-62EDECCB150F}">
  <sheetPr codeName="Sheet1"/>
  <dimension ref="A1:Q131"/>
  <sheetViews>
    <sheetView tabSelected="1" workbookViewId="0">
      <selection activeCell="D32" sqref="D32"/>
    </sheetView>
  </sheetViews>
  <sheetFormatPr baseColWidth="10" defaultRowHeight="16" x14ac:dyDescent="0.2"/>
  <sheetData>
    <row r="1" spans="1:17" x14ac:dyDescent="0.2">
      <c r="A1" s="9" t="s">
        <v>42</v>
      </c>
      <c r="B1" s="9" t="s">
        <v>43</v>
      </c>
      <c r="C1" s="9" t="s">
        <v>44</v>
      </c>
      <c r="D1" s="9" t="s">
        <v>45</v>
      </c>
      <c r="E1" s="9" t="s">
        <v>46</v>
      </c>
      <c r="F1" s="9" t="s">
        <v>47</v>
      </c>
      <c r="G1" s="9" t="s">
        <v>48</v>
      </c>
      <c r="H1" s="9" t="s">
        <v>49</v>
      </c>
      <c r="I1" s="9" t="s">
        <v>50</v>
      </c>
      <c r="J1" s="9" t="s">
        <v>51</v>
      </c>
    </row>
    <row r="2" spans="1:17" x14ac:dyDescent="0.2">
      <c r="A2" s="10" t="s">
        <v>16</v>
      </c>
      <c r="B2" s="10" t="s">
        <v>17</v>
      </c>
      <c r="C2" s="10" t="s">
        <v>18</v>
      </c>
      <c r="D2" s="10" t="s">
        <v>19</v>
      </c>
      <c r="E2" s="10" t="s">
        <v>20</v>
      </c>
      <c r="F2" s="10" t="s">
        <v>0</v>
      </c>
      <c r="G2" s="10" t="s">
        <v>1</v>
      </c>
      <c r="H2" s="10" t="s">
        <v>2</v>
      </c>
      <c r="I2" s="10" t="s">
        <v>21</v>
      </c>
      <c r="J2" s="10" t="s">
        <v>22</v>
      </c>
      <c r="O2" s="1"/>
      <c r="P2" s="1"/>
      <c r="Q2" s="1"/>
    </row>
    <row r="3" spans="1:17" x14ac:dyDescent="0.2">
      <c r="A3" s="6">
        <v>10317</v>
      </c>
      <c r="B3" s="7" t="s">
        <v>41</v>
      </c>
      <c r="C3" s="7" t="s">
        <v>52</v>
      </c>
      <c r="D3" s="7" t="s">
        <v>3</v>
      </c>
      <c r="E3" s="7"/>
      <c r="F3" s="8">
        <v>45083</v>
      </c>
      <c r="G3" s="7" t="s">
        <v>53</v>
      </c>
      <c r="H3" s="7" t="s">
        <v>54</v>
      </c>
      <c r="I3" s="7" t="s">
        <v>3</v>
      </c>
      <c r="J3" s="7"/>
      <c r="O3" s="1"/>
      <c r="P3" s="1"/>
      <c r="Q3" s="1"/>
    </row>
    <row r="4" spans="1:17" x14ac:dyDescent="0.2">
      <c r="A4" s="6">
        <v>10348</v>
      </c>
      <c r="B4" s="7" t="s">
        <v>41</v>
      </c>
      <c r="C4" s="8">
        <v>45140</v>
      </c>
      <c r="D4" s="7" t="s">
        <v>54</v>
      </c>
      <c r="E4" s="7"/>
      <c r="F4" s="7"/>
      <c r="G4" s="7"/>
      <c r="H4" s="7"/>
      <c r="I4" s="7"/>
      <c r="J4" s="7"/>
      <c r="O4" s="1"/>
      <c r="P4" s="1"/>
      <c r="Q4" s="1"/>
    </row>
    <row r="5" spans="1:17" x14ac:dyDescent="0.2">
      <c r="A5" s="6">
        <v>10369</v>
      </c>
      <c r="B5" s="7" t="s">
        <v>41</v>
      </c>
      <c r="C5" s="8">
        <v>45201</v>
      </c>
      <c r="D5" s="7" t="s">
        <v>54</v>
      </c>
      <c r="E5" s="7" t="s">
        <v>3</v>
      </c>
      <c r="F5" s="8">
        <v>45002</v>
      </c>
      <c r="G5" s="7" t="s">
        <v>55</v>
      </c>
      <c r="H5" s="7" t="s">
        <v>4</v>
      </c>
      <c r="I5" s="7" t="s">
        <v>5</v>
      </c>
      <c r="J5" s="7"/>
      <c r="O5" s="1"/>
      <c r="P5" s="1"/>
      <c r="Q5" s="1"/>
    </row>
    <row r="6" spans="1:17" x14ac:dyDescent="0.2">
      <c r="A6" s="6">
        <v>10374</v>
      </c>
      <c r="B6" s="7" t="s">
        <v>41</v>
      </c>
      <c r="C6" s="7" t="s">
        <v>56</v>
      </c>
      <c r="D6" s="7" t="s">
        <v>3</v>
      </c>
      <c r="E6" s="7"/>
      <c r="F6" s="7"/>
      <c r="G6" s="7"/>
      <c r="H6" s="7"/>
      <c r="I6" s="7"/>
      <c r="J6" s="7"/>
      <c r="O6" s="1"/>
      <c r="P6" s="1"/>
      <c r="Q6" s="1"/>
    </row>
    <row r="7" spans="1:17" x14ac:dyDescent="0.2">
      <c r="A7" s="6">
        <v>10377</v>
      </c>
      <c r="B7" s="7" t="s">
        <v>41</v>
      </c>
      <c r="C7" s="7" t="s">
        <v>57</v>
      </c>
      <c r="D7" s="7" t="s">
        <v>3</v>
      </c>
      <c r="E7" s="7"/>
      <c r="F7" s="7"/>
      <c r="G7" s="7"/>
      <c r="H7" s="7"/>
      <c r="I7" s="7"/>
      <c r="J7" s="7"/>
      <c r="O7" s="1"/>
      <c r="P7" s="1"/>
      <c r="Q7" s="1"/>
    </row>
    <row r="8" spans="1:17" x14ac:dyDescent="0.2">
      <c r="A8" s="6">
        <v>10391</v>
      </c>
      <c r="B8" s="7" t="s">
        <v>41</v>
      </c>
      <c r="C8" s="8">
        <v>44603</v>
      </c>
      <c r="D8" s="7" t="s">
        <v>54</v>
      </c>
      <c r="E8" s="7" t="s">
        <v>3</v>
      </c>
      <c r="F8" s="8">
        <v>44882</v>
      </c>
      <c r="G8" s="7" t="s">
        <v>6</v>
      </c>
      <c r="H8" s="7" t="s">
        <v>23</v>
      </c>
      <c r="I8" s="7" t="s">
        <v>3</v>
      </c>
      <c r="J8" s="7"/>
      <c r="O8" s="1"/>
      <c r="P8" s="1"/>
      <c r="Q8" s="1"/>
    </row>
    <row r="9" spans="1:17" x14ac:dyDescent="0.2">
      <c r="A9" s="6">
        <v>10402</v>
      </c>
      <c r="B9" s="7" t="s">
        <v>41</v>
      </c>
      <c r="C9" s="8">
        <v>44693</v>
      </c>
      <c r="D9" s="7" t="s">
        <v>54</v>
      </c>
      <c r="E9" s="7" t="s">
        <v>58</v>
      </c>
      <c r="F9" s="8">
        <v>45020</v>
      </c>
      <c r="G9" s="7" t="s">
        <v>55</v>
      </c>
      <c r="H9" s="7" t="s">
        <v>53</v>
      </c>
      <c r="I9" s="7" t="s">
        <v>6</v>
      </c>
      <c r="J9" s="7"/>
      <c r="O9" s="1"/>
      <c r="P9" s="1"/>
      <c r="Q9" s="1"/>
    </row>
    <row r="10" spans="1:17" x14ac:dyDescent="0.2">
      <c r="A10" s="6">
        <v>10418</v>
      </c>
      <c r="B10" s="7" t="s">
        <v>41</v>
      </c>
      <c r="C10" s="8">
        <v>44987</v>
      </c>
      <c r="D10" s="7" t="s">
        <v>5</v>
      </c>
      <c r="E10" s="7" t="s">
        <v>4</v>
      </c>
      <c r="F10" s="8">
        <v>45007</v>
      </c>
      <c r="G10" s="7" t="s">
        <v>54</v>
      </c>
      <c r="H10" s="7" t="s">
        <v>5</v>
      </c>
      <c r="I10" s="7"/>
      <c r="J10" s="7"/>
      <c r="O10" s="1"/>
      <c r="P10" s="1"/>
      <c r="Q10" s="1"/>
    </row>
    <row r="11" spans="1:17" x14ac:dyDescent="0.2">
      <c r="A11" s="6">
        <v>10460</v>
      </c>
      <c r="B11" s="7" t="s">
        <v>41</v>
      </c>
      <c r="C11" s="8">
        <v>45078</v>
      </c>
      <c r="D11" s="7" t="s">
        <v>5</v>
      </c>
      <c r="E11" s="7"/>
      <c r="F11" s="7"/>
      <c r="G11" s="7"/>
      <c r="H11" s="7"/>
      <c r="I11" s="7"/>
      <c r="J11" s="7"/>
      <c r="O11" s="1"/>
      <c r="P11" s="1"/>
      <c r="Q11" s="1"/>
    </row>
    <row r="12" spans="1:17" x14ac:dyDescent="0.2">
      <c r="A12" s="6">
        <v>10462</v>
      </c>
      <c r="B12" s="7" t="s">
        <v>41</v>
      </c>
      <c r="C12" s="8">
        <v>44724</v>
      </c>
      <c r="D12" s="7" t="s">
        <v>8</v>
      </c>
      <c r="E12" s="7" t="s">
        <v>4</v>
      </c>
      <c r="F12" s="8">
        <v>45008</v>
      </c>
      <c r="G12" s="7" t="s">
        <v>54</v>
      </c>
      <c r="H12" s="7" t="s">
        <v>3</v>
      </c>
      <c r="I12" s="7"/>
      <c r="J12" s="7"/>
      <c r="O12" s="1"/>
      <c r="P12" s="1"/>
      <c r="Q12" s="1"/>
    </row>
    <row r="13" spans="1:17" x14ac:dyDescent="0.2">
      <c r="A13" s="6">
        <v>10478</v>
      </c>
      <c r="B13" s="7" t="s">
        <v>41</v>
      </c>
      <c r="C13" s="7" t="s">
        <v>59</v>
      </c>
      <c r="D13" s="7" t="s">
        <v>54</v>
      </c>
      <c r="E13" s="7" t="s">
        <v>55</v>
      </c>
      <c r="F13" s="8">
        <v>45005</v>
      </c>
      <c r="G13" s="7" t="s">
        <v>6</v>
      </c>
      <c r="H13" s="7" t="s">
        <v>5</v>
      </c>
      <c r="I13" s="7" t="s">
        <v>3</v>
      </c>
      <c r="J13" s="7"/>
      <c r="O13" s="1"/>
      <c r="P13" s="1"/>
      <c r="Q13" s="1"/>
    </row>
    <row r="14" spans="1:17" x14ac:dyDescent="0.2">
      <c r="A14" s="6">
        <v>10479</v>
      </c>
      <c r="B14" s="7" t="s">
        <v>41</v>
      </c>
      <c r="C14" s="7" t="s">
        <v>60</v>
      </c>
      <c r="D14" s="7" t="s">
        <v>4</v>
      </c>
      <c r="E14" s="7"/>
      <c r="F14" s="7"/>
      <c r="G14" s="7"/>
      <c r="H14" s="7"/>
      <c r="I14" s="7"/>
      <c r="J14" s="7"/>
      <c r="O14" s="1"/>
      <c r="P14" s="1"/>
      <c r="Q14" s="1"/>
    </row>
    <row r="15" spans="1:17" x14ac:dyDescent="0.2">
      <c r="A15" s="6">
        <v>10486</v>
      </c>
      <c r="B15" s="7" t="s">
        <v>41</v>
      </c>
      <c r="C15" s="8">
        <v>45203</v>
      </c>
      <c r="D15" s="7" t="s">
        <v>8</v>
      </c>
      <c r="E15" s="7" t="s">
        <v>54</v>
      </c>
      <c r="F15" s="8">
        <v>45026</v>
      </c>
      <c r="G15" s="7" t="s">
        <v>54</v>
      </c>
      <c r="H15" s="7" t="s">
        <v>58</v>
      </c>
      <c r="I15" s="7" t="s">
        <v>5</v>
      </c>
      <c r="J15" s="7"/>
      <c r="O15" s="1"/>
      <c r="P15" s="1"/>
      <c r="Q15" s="1"/>
    </row>
    <row r="16" spans="1:17" x14ac:dyDescent="0.2">
      <c r="A16" s="6">
        <v>10496</v>
      </c>
      <c r="B16" s="7" t="s">
        <v>41</v>
      </c>
      <c r="C16" s="8">
        <v>44785</v>
      </c>
      <c r="D16" s="7" t="s">
        <v>3</v>
      </c>
      <c r="E16" s="7"/>
      <c r="F16" s="7"/>
      <c r="G16" s="7"/>
      <c r="H16" s="7"/>
      <c r="I16" s="7"/>
      <c r="J16" s="7"/>
      <c r="O16" s="1"/>
      <c r="P16" s="1"/>
      <c r="Q16" s="1"/>
    </row>
    <row r="17" spans="1:17" x14ac:dyDescent="0.2">
      <c r="A17" s="6">
        <v>10512</v>
      </c>
      <c r="B17" s="7" t="s">
        <v>41</v>
      </c>
      <c r="C17" s="8">
        <v>44754</v>
      </c>
      <c r="D17" s="7" t="s">
        <v>58</v>
      </c>
      <c r="E17" s="7"/>
      <c r="F17" s="7"/>
      <c r="G17" s="7"/>
      <c r="H17" s="7"/>
      <c r="I17" s="7"/>
      <c r="J17" s="7"/>
      <c r="O17" s="1"/>
      <c r="P17" s="1"/>
      <c r="Q17" s="1"/>
    </row>
    <row r="18" spans="1:17" x14ac:dyDescent="0.2">
      <c r="A18" s="6">
        <v>10529</v>
      </c>
      <c r="B18" s="7" t="s">
        <v>41</v>
      </c>
      <c r="C18" s="7" t="s">
        <v>61</v>
      </c>
      <c r="D18" s="7" t="s">
        <v>3</v>
      </c>
      <c r="E18" s="7"/>
      <c r="F18" s="8">
        <v>45014</v>
      </c>
      <c r="G18" s="7" t="s">
        <v>55</v>
      </c>
      <c r="H18" s="7" t="s">
        <v>7</v>
      </c>
      <c r="I18" s="7" t="s">
        <v>3</v>
      </c>
      <c r="J18" s="7"/>
      <c r="O18" s="1"/>
      <c r="P18" s="1"/>
      <c r="Q18" s="1"/>
    </row>
    <row r="19" spans="1:17" x14ac:dyDescent="0.2">
      <c r="A19" s="6">
        <v>10531</v>
      </c>
      <c r="B19" s="7" t="s">
        <v>41</v>
      </c>
      <c r="C19" s="8">
        <v>45200</v>
      </c>
      <c r="D19" s="7" t="s">
        <v>3</v>
      </c>
      <c r="E19" s="7"/>
      <c r="F19" s="7"/>
      <c r="G19" s="7"/>
      <c r="H19" s="7"/>
      <c r="I19" s="7"/>
      <c r="J19" s="7"/>
      <c r="O19" s="1"/>
      <c r="P19" s="1"/>
      <c r="Q19" s="1"/>
    </row>
    <row r="20" spans="1:17" x14ac:dyDescent="0.2">
      <c r="A20" s="6">
        <v>10541</v>
      </c>
      <c r="B20" s="7" t="s">
        <v>41</v>
      </c>
      <c r="C20" s="7" t="s">
        <v>62</v>
      </c>
      <c r="D20" s="7" t="s">
        <v>5</v>
      </c>
      <c r="E20" s="7"/>
      <c r="F20" s="8">
        <v>45048</v>
      </c>
      <c r="G20" s="7" t="s">
        <v>4</v>
      </c>
      <c r="H20" s="7" t="s">
        <v>54</v>
      </c>
      <c r="I20" s="7" t="s">
        <v>4</v>
      </c>
      <c r="J20" s="7"/>
      <c r="O20" s="1"/>
      <c r="P20" s="1"/>
      <c r="Q20" s="1"/>
    </row>
    <row r="21" spans="1:17" x14ac:dyDescent="0.2">
      <c r="A21" s="6">
        <v>10555</v>
      </c>
      <c r="B21" s="7" t="s">
        <v>41</v>
      </c>
      <c r="C21" s="7" t="s">
        <v>63</v>
      </c>
      <c r="D21" s="7" t="s">
        <v>3</v>
      </c>
      <c r="E21" s="7"/>
      <c r="F21" s="8">
        <v>45000</v>
      </c>
      <c r="G21" s="7" t="s">
        <v>53</v>
      </c>
      <c r="H21" s="7" t="s">
        <v>54</v>
      </c>
      <c r="I21" s="7" t="s">
        <v>3</v>
      </c>
      <c r="J21" s="7" t="s">
        <v>4</v>
      </c>
      <c r="O21" s="1"/>
      <c r="P21" s="1"/>
      <c r="Q21" s="1"/>
    </row>
    <row r="22" spans="1:17" x14ac:dyDescent="0.2">
      <c r="A22" s="6">
        <v>10559</v>
      </c>
      <c r="B22" s="7" t="s">
        <v>41</v>
      </c>
      <c r="C22" s="8">
        <v>45050</v>
      </c>
      <c r="D22" s="7" t="s">
        <v>4</v>
      </c>
      <c r="E22" s="7"/>
      <c r="F22" s="8">
        <v>45137</v>
      </c>
      <c r="G22" s="7" t="s">
        <v>3</v>
      </c>
      <c r="H22" s="7" t="s">
        <v>4</v>
      </c>
      <c r="I22" s="7"/>
      <c r="J22" s="7"/>
      <c r="O22" s="1"/>
      <c r="P22" s="1"/>
      <c r="Q22" s="1"/>
    </row>
    <row r="23" spans="1:17" x14ac:dyDescent="0.2">
      <c r="A23" s="6">
        <v>10570</v>
      </c>
      <c r="B23" s="7" t="s">
        <v>41</v>
      </c>
      <c r="C23" s="7" t="s">
        <v>64</v>
      </c>
      <c r="D23" s="7" t="s">
        <v>3</v>
      </c>
      <c r="E23" s="7"/>
      <c r="F23" s="7"/>
      <c r="G23" s="7"/>
      <c r="H23" s="7"/>
      <c r="I23" s="7"/>
      <c r="J23" s="7"/>
      <c r="O23" s="1"/>
      <c r="P23" s="1"/>
      <c r="Q23" s="1"/>
    </row>
    <row r="24" spans="1:17" x14ac:dyDescent="0.2">
      <c r="A24" s="6">
        <v>10572</v>
      </c>
      <c r="B24" s="7" t="s">
        <v>41</v>
      </c>
      <c r="C24" s="7" t="s">
        <v>65</v>
      </c>
      <c r="D24" s="7" t="s">
        <v>3</v>
      </c>
      <c r="E24" s="7" t="s">
        <v>23</v>
      </c>
      <c r="F24" s="8">
        <v>45050</v>
      </c>
      <c r="G24" s="7" t="s">
        <v>55</v>
      </c>
      <c r="H24" s="7" t="s">
        <v>54</v>
      </c>
      <c r="I24" s="7" t="s">
        <v>23</v>
      </c>
      <c r="J24" s="7"/>
      <c r="O24" s="1"/>
      <c r="P24" s="1"/>
      <c r="Q24" s="1"/>
    </row>
    <row r="25" spans="1:17" x14ac:dyDescent="0.2">
      <c r="A25" s="6">
        <v>10581</v>
      </c>
      <c r="B25" s="7" t="s">
        <v>41</v>
      </c>
      <c r="C25" s="8">
        <v>44907</v>
      </c>
      <c r="D25" s="7" t="s">
        <v>3</v>
      </c>
      <c r="E25" s="7"/>
      <c r="F25" s="8">
        <v>45032</v>
      </c>
      <c r="G25" s="7" t="s">
        <v>55</v>
      </c>
      <c r="H25" s="7" t="s">
        <v>4</v>
      </c>
      <c r="I25" s="7"/>
      <c r="J25" s="7"/>
      <c r="O25" s="1"/>
      <c r="P25" s="1"/>
      <c r="Q25" s="1"/>
    </row>
    <row r="26" spans="1:17" x14ac:dyDescent="0.2">
      <c r="A26" s="6">
        <v>10582</v>
      </c>
      <c r="B26" s="7" t="s">
        <v>41</v>
      </c>
      <c r="C26" s="8">
        <v>45231</v>
      </c>
      <c r="D26" s="7" t="s">
        <v>4</v>
      </c>
      <c r="E26" s="7"/>
      <c r="F26" s="7"/>
      <c r="G26" s="7"/>
      <c r="H26" s="7"/>
      <c r="I26" s="7"/>
      <c r="J26" s="7"/>
      <c r="O26" s="1"/>
      <c r="P26" s="1"/>
      <c r="Q26" s="1"/>
    </row>
    <row r="27" spans="1:17" x14ac:dyDescent="0.2">
      <c r="A27" s="6">
        <v>10584</v>
      </c>
      <c r="B27" s="7" t="s">
        <v>41</v>
      </c>
      <c r="C27" s="8">
        <v>45047</v>
      </c>
      <c r="D27" s="7" t="s">
        <v>5</v>
      </c>
      <c r="E27" s="7"/>
      <c r="F27" s="8">
        <v>45035</v>
      </c>
      <c r="G27" s="7" t="s">
        <v>54</v>
      </c>
      <c r="H27" s="7" t="s">
        <v>58</v>
      </c>
      <c r="I27" s="7" t="s">
        <v>58</v>
      </c>
      <c r="J27" s="7"/>
      <c r="O27" s="1"/>
      <c r="P27" s="1"/>
      <c r="Q27" s="1"/>
    </row>
    <row r="28" spans="1:17" x14ac:dyDescent="0.2">
      <c r="A28" s="6">
        <v>10585</v>
      </c>
      <c r="B28" s="7" t="s">
        <v>41</v>
      </c>
      <c r="C28" s="8">
        <v>44989</v>
      </c>
      <c r="D28" s="7" t="s">
        <v>58</v>
      </c>
      <c r="E28" s="7"/>
      <c r="F28" s="8">
        <v>45036</v>
      </c>
      <c r="G28" s="7" t="s">
        <v>7</v>
      </c>
      <c r="H28" s="7" t="s">
        <v>4</v>
      </c>
      <c r="I28" s="7"/>
      <c r="J28" s="7"/>
      <c r="O28" s="1"/>
      <c r="P28" s="1"/>
      <c r="Q28" s="1"/>
    </row>
    <row r="29" spans="1:17" x14ac:dyDescent="0.2">
      <c r="A29" s="6">
        <v>10589</v>
      </c>
      <c r="B29" s="7" t="s">
        <v>41</v>
      </c>
      <c r="C29" s="8">
        <v>45141</v>
      </c>
      <c r="D29" s="7" t="s">
        <v>54</v>
      </c>
      <c r="E29" s="7"/>
      <c r="F29" s="8">
        <v>45014</v>
      </c>
      <c r="G29" s="7" t="s">
        <v>7</v>
      </c>
      <c r="H29" s="7" t="s">
        <v>4</v>
      </c>
      <c r="I29" s="7" t="s">
        <v>58</v>
      </c>
      <c r="J29" s="7" t="s">
        <v>66</v>
      </c>
      <c r="O29" s="1"/>
      <c r="P29" s="1"/>
      <c r="Q29" s="1"/>
    </row>
    <row r="30" spans="1:17" x14ac:dyDescent="0.2">
      <c r="A30" s="6">
        <v>10590</v>
      </c>
      <c r="B30" s="7" t="s">
        <v>41</v>
      </c>
      <c r="C30" s="7" t="s">
        <v>67</v>
      </c>
      <c r="D30" s="7" t="s">
        <v>7</v>
      </c>
      <c r="E30" s="7"/>
      <c r="F30" s="8">
        <v>45114</v>
      </c>
      <c r="G30" s="7" t="s">
        <v>6</v>
      </c>
      <c r="H30" s="7" t="s">
        <v>66</v>
      </c>
      <c r="I30" s="7" t="s">
        <v>13</v>
      </c>
      <c r="J30" s="7"/>
    </row>
    <row r="31" spans="1:17" x14ac:dyDescent="0.2">
      <c r="A31" s="6">
        <v>10595</v>
      </c>
      <c r="B31" s="7" t="s">
        <v>41</v>
      </c>
      <c r="C31" s="7" t="s">
        <v>68</v>
      </c>
      <c r="D31" s="7" t="s">
        <v>4</v>
      </c>
      <c r="E31" s="7"/>
      <c r="F31" s="7"/>
      <c r="G31" s="7"/>
      <c r="H31" s="7"/>
      <c r="I31" s="7"/>
      <c r="J31" s="7"/>
    </row>
    <row r="32" spans="1:17" x14ac:dyDescent="0.2">
      <c r="A32" s="6">
        <v>10596</v>
      </c>
      <c r="B32" s="7" t="s">
        <v>41</v>
      </c>
      <c r="C32" s="7" t="s">
        <v>69</v>
      </c>
      <c r="D32" s="7" t="s">
        <v>4</v>
      </c>
      <c r="E32" s="7"/>
      <c r="F32" s="8">
        <v>45003</v>
      </c>
      <c r="G32" s="7" t="s">
        <v>7</v>
      </c>
      <c r="H32" s="7" t="s">
        <v>4</v>
      </c>
      <c r="I32" s="7" t="s">
        <v>4</v>
      </c>
      <c r="J32" s="7"/>
    </row>
    <row r="33" spans="1:15" x14ac:dyDescent="0.2">
      <c r="A33" s="6">
        <v>10603</v>
      </c>
      <c r="B33" s="7" t="s">
        <v>41</v>
      </c>
      <c r="C33" s="8">
        <v>45171</v>
      </c>
      <c r="D33" s="7" t="s">
        <v>3</v>
      </c>
      <c r="E33" s="7"/>
      <c r="F33" s="8">
        <v>45034</v>
      </c>
      <c r="G33" s="7" t="s">
        <v>54</v>
      </c>
      <c r="H33" s="7" t="s">
        <v>58</v>
      </c>
      <c r="I33" s="7"/>
      <c r="J33" s="7"/>
      <c r="M33" s="1"/>
      <c r="N33" s="1"/>
      <c r="O33" s="1"/>
    </row>
    <row r="34" spans="1:15" x14ac:dyDescent="0.2">
      <c r="A34" s="6">
        <v>10606</v>
      </c>
      <c r="B34" s="7" t="s">
        <v>41</v>
      </c>
      <c r="C34" s="7" t="s">
        <v>70</v>
      </c>
      <c r="D34" s="7" t="s">
        <v>8</v>
      </c>
      <c r="E34" s="7"/>
      <c r="F34" s="8">
        <v>45004</v>
      </c>
      <c r="G34" s="7" t="s">
        <v>7</v>
      </c>
      <c r="H34" s="7" t="s">
        <v>4</v>
      </c>
      <c r="I34" s="7" t="s">
        <v>4</v>
      </c>
      <c r="J34" s="7"/>
      <c r="M34" s="1"/>
      <c r="N34" s="1"/>
      <c r="O34" s="1"/>
    </row>
    <row r="35" spans="1:15" x14ac:dyDescent="0.2">
      <c r="A35" s="6">
        <v>10608</v>
      </c>
      <c r="B35" s="7" t="s">
        <v>41</v>
      </c>
      <c r="C35" s="7" t="s">
        <v>71</v>
      </c>
      <c r="D35" s="7" t="s">
        <v>3</v>
      </c>
      <c r="E35" s="7"/>
      <c r="F35" s="8">
        <v>45019</v>
      </c>
      <c r="G35" s="7" t="s">
        <v>6</v>
      </c>
      <c r="H35" s="7" t="s">
        <v>5</v>
      </c>
      <c r="I35" s="7" t="s">
        <v>24</v>
      </c>
      <c r="J35" s="7"/>
      <c r="M35" s="1"/>
      <c r="N35" s="1"/>
      <c r="O35" s="1"/>
    </row>
    <row r="36" spans="1:15" x14ac:dyDescent="0.2">
      <c r="A36" s="6">
        <v>10612</v>
      </c>
      <c r="B36" s="7" t="s">
        <v>41</v>
      </c>
      <c r="C36" s="7" t="s">
        <v>72</v>
      </c>
      <c r="D36" s="7" t="s">
        <v>5</v>
      </c>
      <c r="E36" s="7"/>
      <c r="F36" s="7"/>
      <c r="G36" s="7"/>
      <c r="H36" s="7"/>
      <c r="I36" s="7"/>
      <c r="J36" s="7"/>
      <c r="M36" s="1"/>
      <c r="N36" s="1"/>
      <c r="O36" s="1"/>
    </row>
    <row r="37" spans="1:15" x14ac:dyDescent="0.2">
      <c r="A37" s="6">
        <v>10617</v>
      </c>
      <c r="B37" s="7" t="s">
        <v>41</v>
      </c>
      <c r="C37" s="8">
        <v>45022</v>
      </c>
      <c r="D37" s="7" t="s">
        <v>6</v>
      </c>
      <c r="E37" s="7"/>
      <c r="F37" s="8">
        <v>45055</v>
      </c>
      <c r="G37" s="7" t="s">
        <v>54</v>
      </c>
      <c r="H37" s="7" t="s">
        <v>58</v>
      </c>
      <c r="I37" s="7"/>
      <c r="J37" s="7"/>
      <c r="M37" s="1"/>
      <c r="N37" s="1"/>
      <c r="O37" s="1"/>
    </row>
    <row r="38" spans="1:15" x14ac:dyDescent="0.2">
      <c r="A38" s="6">
        <v>10636</v>
      </c>
      <c r="B38" s="7" t="s">
        <v>41</v>
      </c>
      <c r="C38" s="8">
        <v>45112</v>
      </c>
      <c r="D38" s="7" t="s">
        <v>4</v>
      </c>
      <c r="E38" s="7"/>
      <c r="F38" s="8">
        <v>45130</v>
      </c>
      <c r="G38" s="7" t="s">
        <v>7</v>
      </c>
      <c r="H38" s="7" t="s">
        <v>66</v>
      </c>
      <c r="I38" s="7"/>
      <c r="J38" s="7"/>
      <c r="M38" s="1"/>
      <c r="N38" s="1"/>
      <c r="O38" s="1"/>
    </row>
    <row r="39" spans="1:15" x14ac:dyDescent="0.2">
      <c r="A39" s="6">
        <v>10638</v>
      </c>
      <c r="B39" s="7" t="s">
        <v>41</v>
      </c>
      <c r="C39" s="7" t="s">
        <v>73</v>
      </c>
      <c r="D39" s="7" t="s">
        <v>3</v>
      </c>
      <c r="E39" s="7"/>
      <c r="F39" s="8">
        <v>45138</v>
      </c>
      <c r="G39" s="7" t="s">
        <v>55</v>
      </c>
      <c r="H39" s="7" t="s">
        <v>6</v>
      </c>
      <c r="I39" s="7"/>
      <c r="J39" s="7"/>
      <c r="M39" s="1"/>
      <c r="N39" s="1"/>
      <c r="O39" s="1"/>
    </row>
    <row r="40" spans="1:15" x14ac:dyDescent="0.2">
      <c r="A40" s="6">
        <v>10640</v>
      </c>
      <c r="B40" s="7" t="s">
        <v>41</v>
      </c>
      <c r="C40" s="7" t="s">
        <v>74</v>
      </c>
      <c r="D40" s="7" t="s">
        <v>10</v>
      </c>
      <c r="E40" s="7"/>
      <c r="F40" s="8">
        <v>45219</v>
      </c>
      <c r="G40" s="7" t="s">
        <v>4</v>
      </c>
      <c r="H40" s="7" t="s">
        <v>5</v>
      </c>
      <c r="I40" s="7"/>
      <c r="J40" s="7"/>
      <c r="M40" s="1"/>
      <c r="N40" s="1"/>
      <c r="O40" s="1"/>
    </row>
    <row r="41" spans="1:15" x14ac:dyDescent="0.2">
      <c r="A41" s="6">
        <v>10641</v>
      </c>
      <c r="B41" s="7" t="s">
        <v>41</v>
      </c>
      <c r="C41" s="7" t="s">
        <v>67</v>
      </c>
      <c r="D41" s="7" t="s">
        <v>3</v>
      </c>
      <c r="E41" s="7"/>
      <c r="F41" s="8">
        <v>45126</v>
      </c>
      <c r="G41" s="7" t="s">
        <v>55</v>
      </c>
      <c r="H41" s="7" t="s">
        <v>4</v>
      </c>
      <c r="I41" s="7"/>
      <c r="J41" s="7"/>
      <c r="M41" s="1"/>
      <c r="N41" s="1"/>
      <c r="O41" s="1"/>
    </row>
    <row r="42" spans="1:15" x14ac:dyDescent="0.2">
      <c r="A42" s="6">
        <v>10642</v>
      </c>
      <c r="B42" s="7" t="s">
        <v>41</v>
      </c>
      <c r="C42" s="7" t="s">
        <v>75</v>
      </c>
      <c r="D42" s="7" t="s">
        <v>54</v>
      </c>
      <c r="E42" s="7"/>
      <c r="F42" s="8">
        <v>45168</v>
      </c>
      <c r="G42" s="7" t="s">
        <v>7</v>
      </c>
      <c r="H42" s="7" t="s">
        <v>5</v>
      </c>
      <c r="I42" s="7"/>
      <c r="J42" s="7"/>
      <c r="M42" s="1"/>
      <c r="N42" s="1"/>
      <c r="O42" s="1"/>
    </row>
    <row r="43" spans="1:15" x14ac:dyDescent="0.2">
      <c r="A43" s="6">
        <v>10644</v>
      </c>
      <c r="B43" s="7" t="s">
        <v>41</v>
      </c>
      <c r="C43" s="7" t="s">
        <v>76</v>
      </c>
      <c r="D43" s="7" t="s">
        <v>54</v>
      </c>
      <c r="E43" s="7"/>
      <c r="F43" s="8">
        <v>45072</v>
      </c>
      <c r="G43" s="7" t="s">
        <v>55</v>
      </c>
      <c r="H43" s="7" t="s">
        <v>6</v>
      </c>
      <c r="I43" s="7" t="s">
        <v>23</v>
      </c>
      <c r="J43" s="7" t="s">
        <v>13</v>
      </c>
      <c r="M43" s="1"/>
      <c r="N43" s="1"/>
      <c r="O43" s="1"/>
    </row>
    <row r="44" spans="1:15" x14ac:dyDescent="0.2">
      <c r="A44" s="6">
        <v>10647</v>
      </c>
      <c r="B44" s="7" t="s">
        <v>41</v>
      </c>
      <c r="C44" s="7" t="s">
        <v>68</v>
      </c>
      <c r="D44" s="7" t="s">
        <v>4</v>
      </c>
      <c r="E44" s="7"/>
      <c r="F44" s="8">
        <v>45142</v>
      </c>
      <c r="G44" s="7" t="s">
        <v>6</v>
      </c>
      <c r="H44" s="7" t="s">
        <v>4</v>
      </c>
      <c r="I44" s="7" t="s">
        <v>4</v>
      </c>
      <c r="J44" s="7"/>
      <c r="M44" s="1"/>
      <c r="N44" s="1"/>
      <c r="O44" s="1"/>
    </row>
    <row r="45" spans="1:15" x14ac:dyDescent="0.2">
      <c r="A45" s="6">
        <v>10649</v>
      </c>
      <c r="B45" s="7" t="s">
        <v>41</v>
      </c>
      <c r="C45" s="7" t="s">
        <v>77</v>
      </c>
      <c r="D45" s="7" t="s">
        <v>3</v>
      </c>
      <c r="E45" s="7"/>
      <c r="F45" s="8">
        <v>45079</v>
      </c>
      <c r="G45" s="7" t="s">
        <v>23</v>
      </c>
      <c r="H45" s="7" t="s">
        <v>3</v>
      </c>
      <c r="I45" s="7"/>
      <c r="J45" s="7"/>
    </row>
    <row r="46" spans="1:15" x14ac:dyDescent="0.2">
      <c r="A46" s="6">
        <v>10652</v>
      </c>
      <c r="B46" s="7" t="s">
        <v>41</v>
      </c>
      <c r="C46" s="7" t="s">
        <v>73</v>
      </c>
      <c r="D46" s="7" t="s">
        <v>7</v>
      </c>
      <c r="E46" s="7"/>
      <c r="F46" s="8">
        <v>45140</v>
      </c>
      <c r="G46" s="7" t="s">
        <v>3</v>
      </c>
      <c r="H46" s="7" t="s">
        <v>66</v>
      </c>
      <c r="I46" s="7"/>
      <c r="J46" s="7"/>
    </row>
    <row r="47" spans="1:15" x14ac:dyDescent="0.2">
      <c r="A47" s="6">
        <v>10656</v>
      </c>
      <c r="B47" s="7" t="s">
        <v>41</v>
      </c>
      <c r="C47" s="7" t="s">
        <v>78</v>
      </c>
      <c r="D47" s="7" t="s">
        <v>7</v>
      </c>
      <c r="E47" s="7" t="s">
        <v>66</v>
      </c>
      <c r="F47" s="8">
        <v>45050</v>
      </c>
      <c r="G47" s="7" t="s">
        <v>7</v>
      </c>
      <c r="H47" s="7" t="s">
        <v>8</v>
      </c>
      <c r="I47" s="7" t="s">
        <v>3</v>
      </c>
      <c r="J47" s="7"/>
    </row>
    <row r="48" spans="1:15" x14ac:dyDescent="0.2">
      <c r="A48" s="6">
        <v>10657</v>
      </c>
      <c r="B48" s="7" t="s">
        <v>41</v>
      </c>
      <c r="C48" s="7" t="s">
        <v>79</v>
      </c>
      <c r="D48" s="7" t="s">
        <v>3</v>
      </c>
      <c r="E48" s="7"/>
      <c r="F48" s="8">
        <v>45076</v>
      </c>
      <c r="G48" s="7" t="s">
        <v>6</v>
      </c>
      <c r="H48" s="7" t="s">
        <v>3</v>
      </c>
      <c r="I48" s="7"/>
      <c r="J48" s="7"/>
    </row>
    <row r="49" spans="1:10" x14ac:dyDescent="0.2">
      <c r="A49" s="6">
        <v>10659</v>
      </c>
      <c r="B49" s="7" t="s">
        <v>41</v>
      </c>
      <c r="C49" s="8">
        <v>45237</v>
      </c>
      <c r="D49" s="7" t="s">
        <v>4</v>
      </c>
      <c r="E49" s="7"/>
      <c r="F49" s="8">
        <v>45168</v>
      </c>
      <c r="G49" s="7" t="s">
        <v>3</v>
      </c>
      <c r="H49" s="7" t="s">
        <v>4</v>
      </c>
      <c r="I49" s="7" t="s">
        <v>13</v>
      </c>
      <c r="J49" s="7"/>
    </row>
    <row r="50" spans="1:10" x14ac:dyDescent="0.2">
      <c r="A50" s="6">
        <v>10661</v>
      </c>
      <c r="B50" s="7" t="s">
        <v>41</v>
      </c>
      <c r="C50" s="7" t="s">
        <v>80</v>
      </c>
      <c r="D50" s="7" t="s">
        <v>7</v>
      </c>
      <c r="E50" s="7"/>
      <c r="F50" s="8">
        <v>45120</v>
      </c>
      <c r="G50" s="7" t="s">
        <v>3</v>
      </c>
      <c r="H50" s="7" t="s">
        <v>7</v>
      </c>
      <c r="I50" s="7"/>
      <c r="J50" s="7"/>
    </row>
    <row r="51" spans="1:10" x14ac:dyDescent="0.2">
      <c r="A51" s="6">
        <v>10663</v>
      </c>
      <c r="B51" s="7" t="s">
        <v>41</v>
      </c>
      <c r="C51" s="7" t="s">
        <v>77</v>
      </c>
      <c r="D51" s="7" t="s">
        <v>3</v>
      </c>
      <c r="E51" s="7"/>
      <c r="F51" s="8">
        <v>45061</v>
      </c>
      <c r="G51" s="7" t="s">
        <v>55</v>
      </c>
      <c r="H51" s="7" t="s">
        <v>58</v>
      </c>
      <c r="I51" s="7" t="s">
        <v>66</v>
      </c>
      <c r="J51" s="7"/>
    </row>
    <row r="52" spans="1:10" x14ac:dyDescent="0.2">
      <c r="A52" s="6">
        <v>10668</v>
      </c>
      <c r="B52" s="7" t="s">
        <v>41</v>
      </c>
      <c r="C52" s="8">
        <v>45086</v>
      </c>
      <c r="D52" s="7" t="s">
        <v>4</v>
      </c>
      <c r="E52" s="7"/>
      <c r="F52" s="8">
        <v>45195</v>
      </c>
      <c r="G52" s="7" t="s">
        <v>3</v>
      </c>
      <c r="H52" s="7" t="s">
        <v>8</v>
      </c>
      <c r="I52" s="7"/>
      <c r="J52" s="7"/>
    </row>
    <row r="53" spans="1:10" x14ac:dyDescent="0.2">
      <c r="A53" s="6">
        <v>10671</v>
      </c>
      <c r="B53" s="7" t="s">
        <v>41</v>
      </c>
      <c r="C53" s="7" t="s">
        <v>81</v>
      </c>
      <c r="D53" s="7" t="s">
        <v>3</v>
      </c>
      <c r="E53" s="7"/>
      <c r="F53" s="7"/>
      <c r="G53" s="7"/>
      <c r="H53" s="7"/>
      <c r="I53" s="7"/>
      <c r="J53" s="7"/>
    </row>
    <row r="54" spans="1:10" x14ac:dyDescent="0.2">
      <c r="A54" s="6">
        <v>10673</v>
      </c>
      <c r="B54" s="7" t="s">
        <v>41</v>
      </c>
      <c r="C54" s="8">
        <v>45143</v>
      </c>
      <c r="D54" s="7" t="s">
        <v>58</v>
      </c>
      <c r="E54" s="7"/>
      <c r="F54" s="8">
        <v>45071</v>
      </c>
      <c r="G54" s="7" t="s">
        <v>54</v>
      </c>
      <c r="H54" s="7" t="s">
        <v>3</v>
      </c>
      <c r="I54" s="7"/>
      <c r="J54" s="7"/>
    </row>
    <row r="55" spans="1:10" x14ac:dyDescent="0.2">
      <c r="A55" s="6">
        <v>10674</v>
      </c>
      <c r="B55" s="7" t="s">
        <v>41</v>
      </c>
      <c r="C55" s="8">
        <v>45265</v>
      </c>
      <c r="D55" s="7" t="s">
        <v>5</v>
      </c>
      <c r="E55" s="7"/>
      <c r="F55" s="8">
        <v>45084</v>
      </c>
      <c r="G55" s="7" t="s">
        <v>54</v>
      </c>
      <c r="H55" s="7" t="s">
        <v>3</v>
      </c>
      <c r="I55" s="7" t="s">
        <v>3</v>
      </c>
      <c r="J55" s="7"/>
    </row>
    <row r="56" spans="1:10" x14ac:dyDescent="0.2">
      <c r="A56" s="6">
        <v>10677</v>
      </c>
      <c r="B56" s="7" t="s">
        <v>41</v>
      </c>
      <c r="C56" s="8">
        <v>44962</v>
      </c>
      <c r="D56" s="7" t="s">
        <v>58</v>
      </c>
      <c r="E56" s="7"/>
      <c r="F56" s="8">
        <v>45057</v>
      </c>
      <c r="G56" s="7" t="s">
        <v>7</v>
      </c>
      <c r="H56" s="7" t="s">
        <v>3</v>
      </c>
      <c r="I56" s="7"/>
      <c r="J56" s="7"/>
    </row>
    <row r="57" spans="1:10" x14ac:dyDescent="0.2">
      <c r="A57" s="6">
        <v>10685</v>
      </c>
      <c r="B57" s="7" t="s">
        <v>41</v>
      </c>
      <c r="C57" s="8">
        <v>45206</v>
      </c>
      <c r="D57" s="7" t="s">
        <v>5</v>
      </c>
      <c r="E57" s="7"/>
      <c r="F57" s="8">
        <v>45153</v>
      </c>
      <c r="G57" s="7" t="s">
        <v>6</v>
      </c>
      <c r="H57" s="7"/>
      <c r="I57" s="7"/>
      <c r="J57" s="7"/>
    </row>
    <row r="58" spans="1:10" x14ac:dyDescent="0.2">
      <c r="A58" s="6">
        <v>10690</v>
      </c>
      <c r="B58" s="7" t="s">
        <v>41</v>
      </c>
      <c r="C58" s="7" t="s">
        <v>82</v>
      </c>
      <c r="D58" s="7" t="s">
        <v>54</v>
      </c>
      <c r="E58" s="7"/>
      <c r="F58" s="8">
        <v>45176</v>
      </c>
      <c r="G58" s="7" t="s">
        <v>4</v>
      </c>
      <c r="H58" s="7" t="s">
        <v>3</v>
      </c>
      <c r="I58" s="7"/>
      <c r="J58" s="7"/>
    </row>
    <row r="59" spans="1:10" x14ac:dyDescent="0.2">
      <c r="A59" s="6">
        <v>10691</v>
      </c>
      <c r="B59" s="7" t="s">
        <v>41</v>
      </c>
      <c r="C59" s="7" t="s">
        <v>83</v>
      </c>
      <c r="D59" s="7" t="s">
        <v>3</v>
      </c>
      <c r="E59" s="7"/>
      <c r="F59" s="8">
        <v>45082</v>
      </c>
      <c r="G59" s="7" t="s">
        <v>55</v>
      </c>
      <c r="H59" s="7" t="s">
        <v>3</v>
      </c>
      <c r="I59" s="7" t="s">
        <v>3</v>
      </c>
      <c r="J59" s="7"/>
    </row>
    <row r="60" spans="1:10" x14ac:dyDescent="0.2">
      <c r="A60" s="6">
        <v>10696</v>
      </c>
      <c r="B60" s="7" t="s">
        <v>41</v>
      </c>
      <c r="C60" s="7" t="s">
        <v>84</v>
      </c>
      <c r="D60" s="7" t="s">
        <v>66</v>
      </c>
      <c r="E60" s="7"/>
      <c r="F60" s="7"/>
      <c r="G60" s="7"/>
      <c r="H60" s="7"/>
      <c r="I60" s="7"/>
      <c r="J60" s="7"/>
    </row>
    <row r="61" spans="1:10" x14ac:dyDescent="0.2">
      <c r="A61" s="6">
        <v>10700</v>
      </c>
      <c r="B61" s="7" t="s">
        <v>41</v>
      </c>
      <c r="C61" s="8">
        <v>44963</v>
      </c>
      <c r="D61" s="7" t="s">
        <v>3</v>
      </c>
      <c r="E61" s="7"/>
      <c r="F61" s="8">
        <v>45124</v>
      </c>
      <c r="G61" s="7" t="s">
        <v>55</v>
      </c>
      <c r="H61" s="7" t="s">
        <v>5</v>
      </c>
      <c r="I61" s="7"/>
      <c r="J61" s="7"/>
    </row>
    <row r="62" spans="1:10" x14ac:dyDescent="0.2">
      <c r="A62" s="6">
        <v>10701</v>
      </c>
      <c r="B62" s="7" t="s">
        <v>41</v>
      </c>
      <c r="C62" s="8">
        <v>44932</v>
      </c>
      <c r="D62" s="7" t="s">
        <v>3</v>
      </c>
      <c r="E62" s="7"/>
      <c r="F62" s="8">
        <v>45084</v>
      </c>
      <c r="G62" s="7" t="s">
        <v>55</v>
      </c>
      <c r="H62" s="7" t="s">
        <v>3</v>
      </c>
      <c r="I62" s="7"/>
      <c r="J62" s="7"/>
    </row>
    <row r="63" spans="1:10" x14ac:dyDescent="0.2">
      <c r="A63" s="6">
        <v>10713</v>
      </c>
      <c r="B63" s="7" t="s">
        <v>41</v>
      </c>
      <c r="C63" s="7" t="s">
        <v>85</v>
      </c>
      <c r="D63" s="7" t="s">
        <v>3</v>
      </c>
      <c r="E63" s="7"/>
      <c r="F63" s="8">
        <v>45198</v>
      </c>
      <c r="G63" s="7" t="s">
        <v>4</v>
      </c>
      <c r="H63" s="7" t="s">
        <v>3</v>
      </c>
      <c r="I63" s="7" t="s">
        <v>14</v>
      </c>
      <c r="J63" s="7" t="s">
        <v>10</v>
      </c>
    </row>
    <row r="64" spans="1:10" x14ac:dyDescent="0.2">
      <c r="A64" s="6">
        <v>10716</v>
      </c>
      <c r="B64" s="7" t="s">
        <v>41</v>
      </c>
      <c r="C64" s="7" t="s">
        <v>86</v>
      </c>
      <c r="D64" s="7" t="s">
        <v>4</v>
      </c>
      <c r="E64" s="7"/>
      <c r="F64" s="8">
        <v>45142</v>
      </c>
      <c r="G64" s="7" t="s">
        <v>3</v>
      </c>
      <c r="H64" s="7" t="s">
        <v>4</v>
      </c>
      <c r="I64" s="7" t="s">
        <v>4</v>
      </c>
      <c r="J64" s="7"/>
    </row>
    <row r="65" spans="1:10" x14ac:dyDescent="0.2">
      <c r="A65" s="6">
        <v>10718</v>
      </c>
      <c r="B65" s="7" t="s">
        <v>41</v>
      </c>
      <c r="C65" s="7" t="s">
        <v>87</v>
      </c>
      <c r="D65" s="7" t="s">
        <v>66</v>
      </c>
      <c r="E65" s="7"/>
      <c r="F65" s="8">
        <v>45217</v>
      </c>
      <c r="G65" s="7" t="s">
        <v>4</v>
      </c>
      <c r="H65" s="7" t="s">
        <v>8</v>
      </c>
      <c r="I65" s="7" t="s">
        <v>8</v>
      </c>
      <c r="J65" s="7"/>
    </row>
    <row r="66" spans="1:10" x14ac:dyDescent="0.2">
      <c r="A66" s="6">
        <v>10719</v>
      </c>
      <c r="B66" s="7" t="s">
        <v>41</v>
      </c>
      <c r="C66" s="7" t="s">
        <v>88</v>
      </c>
      <c r="D66" s="7" t="s">
        <v>66</v>
      </c>
      <c r="E66" s="7"/>
      <c r="F66" s="7"/>
      <c r="G66" s="7"/>
      <c r="H66" s="7"/>
      <c r="I66" s="7"/>
      <c r="J66" s="7"/>
    </row>
    <row r="67" spans="1:10" x14ac:dyDescent="0.2">
      <c r="A67" s="6">
        <v>10720</v>
      </c>
      <c r="B67" s="7" t="s">
        <v>41</v>
      </c>
      <c r="C67" s="8">
        <v>45024</v>
      </c>
      <c r="D67" s="7" t="s">
        <v>6</v>
      </c>
      <c r="E67" s="7"/>
      <c r="F67" s="8">
        <v>45173</v>
      </c>
      <c r="G67" s="7" t="s">
        <v>3</v>
      </c>
      <c r="H67" s="7" t="s">
        <v>4</v>
      </c>
      <c r="I67" s="7" t="s">
        <v>5</v>
      </c>
      <c r="J67" s="7"/>
    </row>
    <row r="68" spans="1:10" x14ac:dyDescent="0.2">
      <c r="A68" s="6">
        <v>10723</v>
      </c>
      <c r="B68" s="7" t="s">
        <v>41</v>
      </c>
      <c r="C68" s="7" t="s">
        <v>89</v>
      </c>
      <c r="D68" s="7" t="s">
        <v>3</v>
      </c>
      <c r="E68" s="7"/>
      <c r="F68" s="8">
        <v>45103</v>
      </c>
      <c r="G68" s="7" t="s">
        <v>55</v>
      </c>
      <c r="H68" s="7" t="s">
        <v>3</v>
      </c>
      <c r="I68" s="7"/>
      <c r="J68" s="7"/>
    </row>
    <row r="69" spans="1:10" x14ac:dyDescent="0.2">
      <c r="A69" s="6">
        <v>10737</v>
      </c>
      <c r="B69" s="7" t="s">
        <v>41</v>
      </c>
      <c r="C69" s="8">
        <v>45115</v>
      </c>
      <c r="D69" s="7" t="s">
        <v>5</v>
      </c>
      <c r="E69" s="7"/>
      <c r="F69" s="7"/>
      <c r="G69" s="7"/>
      <c r="H69" s="7"/>
      <c r="I69" s="7"/>
      <c r="J69" s="7"/>
    </row>
    <row r="70" spans="1:10" x14ac:dyDescent="0.2">
      <c r="A70" s="6">
        <v>10741</v>
      </c>
      <c r="B70" s="7" t="s">
        <v>41</v>
      </c>
      <c r="C70" s="7" t="s">
        <v>90</v>
      </c>
      <c r="D70" s="7" t="s">
        <v>66</v>
      </c>
      <c r="E70" s="7"/>
      <c r="F70" s="8">
        <v>45121</v>
      </c>
      <c r="G70" s="7" t="s">
        <v>7</v>
      </c>
      <c r="H70" s="7" t="s">
        <v>3</v>
      </c>
      <c r="I70" s="7"/>
      <c r="J70" s="7"/>
    </row>
    <row r="71" spans="1:10" x14ac:dyDescent="0.2">
      <c r="A71" s="6">
        <v>10748</v>
      </c>
      <c r="B71" s="7" t="s">
        <v>41</v>
      </c>
      <c r="C71" s="8">
        <v>44933</v>
      </c>
      <c r="D71" s="7" t="s">
        <v>4</v>
      </c>
      <c r="E71" s="7"/>
      <c r="F71" s="8">
        <v>45216</v>
      </c>
      <c r="G71" s="7" t="s">
        <v>4</v>
      </c>
      <c r="H71" s="7" t="s">
        <v>7</v>
      </c>
      <c r="I71" s="7"/>
      <c r="J71" s="7"/>
    </row>
    <row r="72" spans="1:10" x14ac:dyDescent="0.2">
      <c r="A72" s="6">
        <v>10767</v>
      </c>
      <c r="B72" s="7" t="s">
        <v>41</v>
      </c>
      <c r="C72" s="8">
        <v>44934</v>
      </c>
      <c r="D72" s="7" t="s">
        <v>3</v>
      </c>
      <c r="E72" s="7"/>
      <c r="F72" s="8">
        <v>45196</v>
      </c>
      <c r="G72" s="7" t="s">
        <v>6</v>
      </c>
      <c r="H72" s="7" t="s">
        <v>4</v>
      </c>
      <c r="I72" s="7"/>
      <c r="J72" s="7"/>
    </row>
    <row r="73" spans="1:10" x14ac:dyDescent="0.2">
      <c r="A73" s="6">
        <v>10770</v>
      </c>
      <c r="B73" s="7" t="s">
        <v>41</v>
      </c>
      <c r="C73" s="8">
        <v>45240</v>
      </c>
      <c r="D73" s="7" t="s">
        <v>13</v>
      </c>
      <c r="E73" s="7"/>
      <c r="F73" s="8">
        <v>45217</v>
      </c>
      <c r="G73" s="7" t="s">
        <v>7</v>
      </c>
      <c r="H73" s="7" t="s">
        <v>3</v>
      </c>
      <c r="I73" s="7" t="s">
        <v>91</v>
      </c>
      <c r="J73" s="7"/>
    </row>
    <row r="74" spans="1:10" x14ac:dyDescent="0.2">
      <c r="A74" s="6">
        <v>10773</v>
      </c>
      <c r="B74" s="7" t="s">
        <v>41</v>
      </c>
      <c r="C74" s="7" t="s">
        <v>85</v>
      </c>
      <c r="D74" s="7" t="s">
        <v>4</v>
      </c>
      <c r="E74" s="7"/>
      <c r="F74" s="8">
        <v>45167</v>
      </c>
      <c r="G74" s="7" t="s">
        <v>7</v>
      </c>
      <c r="H74" s="7" t="s">
        <v>3</v>
      </c>
      <c r="I74" s="7"/>
      <c r="J74" s="7"/>
    </row>
    <row r="75" spans="1:10" x14ac:dyDescent="0.2">
      <c r="A75" s="6">
        <v>10774</v>
      </c>
      <c r="B75" s="7" t="s">
        <v>41</v>
      </c>
      <c r="C75" s="7" t="s">
        <v>67</v>
      </c>
      <c r="D75" s="7" t="s">
        <v>13</v>
      </c>
      <c r="E75" s="7"/>
      <c r="F75" s="8">
        <v>45149</v>
      </c>
      <c r="G75" s="7" t="s">
        <v>4</v>
      </c>
      <c r="H75" s="7" t="s">
        <v>6</v>
      </c>
      <c r="I75" s="7" t="s">
        <v>92</v>
      </c>
      <c r="J75" s="7"/>
    </row>
    <row r="76" spans="1:10" x14ac:dyDescent="0.2">
      <c r="A76" s="6">
        <v>10777</v>
      </c>
      <c r="B76" s="7" t="s">
        <v>41</v>
      </c>
      <c r="C76" s="7" t="s">
        <v>93</v>
      </c>
      <c r="D76" s="7" t="s">
        <v>3</v>
      </c>
      <c r="E76" s="7"/>
      <c r="F76" s="8">
        <v>45162</v>
      </c>
      <c r="G76" s="7" t="s">
        <v>4</v>
      </c>
      <c r="H76" s="7" t="s">
        <v>3</v>
      </c>
      <c r="I76" s="7"/>
      <c r="J76" s="7"/>
    </row>
    <row r="77" spans="1:10" x14ac:dyDescent="0.2">
      <c r="A77" s="6">
        <v>10781</v>
      </c>
      <c r="B77" s="7" t="s">
        <v>41</v>
      </c>
      <c r="C77" s="7" t="s">
        <v>94</v>
      </c>
      <c r="D77" s="7" t="s">
        <v>3</v>
      </c>
      <c r="E77" s="7"/>
      <c r="F77" s="8">
        <v>45146</v>
      </c>
      <c r="G77" s="7" t="s">
        <v>6</v>
      </c>
      <c r="H77" s="7" t="s">
        <v>4</v>
      </c>
      <c r="I77" s="7" t="s">
        <v>5</v>
      </c>
      <c r="J77" s="7"/>
    </row>
    <row r="78" spans="1:10" x14ac:dyDescent="0.2">
      <c r="A78" s="6">
        <v>10783</v>
      </c>
      <c r="B78" s="7" t="s">
        <v>41</v>
      </c>
      <c r="C78" s="7" t="s">
        <v>95</v>
      </c>
      <c r="D78" s="7" t="s">
        <v>3</v>
      </c>
      <c r="E78" s="7"/>
      <c r="F78" s="8">
        <v>45145</v>
      </c>
      <c r="G78" s="7" t="s">
        <v>3</v>
      </c>
      <c r="H78" s="7" t="s">
        <v>4</v>
      </c>
      <c r="I78" s="7" t="s">
        <v>5</v>
      </c>
      <c r="J78" s="7"/>
    </row>
    <row r="79" spans="1:10" x14ac:dyDescent="0.2">
      <c r="A79" s="6">
        <v>10785</v>
      </c>
      <c r="B79" s="7" t="s">
        <v>41</v>
      </c>
      <c r="C79" s="8">
        <v>45086</v>
      </c>
      <c r="D79" s="7" t="s">
        <v>5</v>
      </c>
      <c r="E79" s="7"/>
      <c r="F79" s="8">
        <v>45203</v>
      </c>
      <c r="G79" s="7" t="s">
        <v>4</v>
      </c>
      <c r="H79" s="7" t="s">
        <v>3</v>
      </c>
      <c r="I79" s="7"/>
      <c r="J79" s="7"/>
    </row>
    <row r="80" spans="1:10" x14ac:dyDescent="0.2">
      <c r="A80" s="6">
        <v>10794</v>
      </c>
      <c r="B80" s="7" t="s">
        <v>41</v>
      </c>
      <c r="C80" s="7" t="s">
        <v>96</v>
      </c>
      <c r="D80" s="7" t="s">
        <v>8</v>
      </c>
      <c r="E80" s="7"/>
      <c r="F80" s="8">
        <v>45205</v>
      </c>
      <c r="G80" s="7" t="s">
        <v>6</v>
      </c>
      <c r="H80" s="7" t="s">
        <v>4</v>
      </c>
      <c r="I80" s="7" t="s">
        <v>14</v>
      </c>
      <c r="J80" s="7" t="s">
        <v>9</v>
      </c>
    </row>
    <row r="81" spans="1:10" x14ac:dyDescent="0.2">
      <c r="A81" s="6">
        <v>10800</v>
      </c>
      <c r="B81" s="7" t="s">
        <v>41</v>
      </c>
      <c r="C81" s="8">
        <v>45268</v>
      </c>
      <c r="D81" s="7" t="s">
        <v>4</v>
      </c>
      <c r="E81" s="7"/>
      <c r="F81" s="8">
        <v>45172</v>
      </c>
      <c r="G81" s="7" t="s">
        <v>7</v>
      </c>
      <c r="H81" s="7" t="s">
        <v>8</v>
      </c>
      <c r="I81" s="7" t="s">
        <v>8</v>
      </c>
      <c r="J81" s="7"/>
    </row>
    <row r="82" spans="1:10" x14ac:dyDescent="0.2">
      <c r="A82" s="6">
        <v>10801</v>
      </c>
      <c r="B82" s="7" t="s">
        <v>41</v>
      </c>
      <c r="C82" s="8">
        <v>45177</v>
      </c>
      <c r="D82" s="7" t="s">
        <v>5</v>
      </c>
      <c r="E82" s="7"/>
      <c r="F82" s="8">
        <v>45215</v>
      </c>
      <c r="G82" s="7" t="s">
        <v>3</v>
      </c>
      <c r="H82" s="7" t="s">
        <v>4</v>
      </c>
      <c r="I82" s="7"/>
      <c r="J82" s="7"/>
    </row>
    <row r="83" spans="1:10" x14ac:dyDescent="0.2">
      <c r="A83" s="6">
        <v>10802</v>
      </c>
      <c r="B83" s="7" t="s">
        <v>41</v>
      </c>
      <c r="C83" s="7" t="s">
        <v>97</v>
      </c>
      <c r="D83" s="7" t="s">
        <v>6</v>
      </c>
      <c r="E83" s="7"/>
      <c r="F83" s="8">
        <v>45205</v>
      </c>
      <c r="G83" s="7" t="s">
        <v>9</v>
      </c>
      <c r="H83" s="7" t="s">
        <v>4</v>
      </c>
      <c r="I83" s="7"/>
      <c r="J83" s="7"/>
    </row>
    <row r="84" spans="1:10" x14ac:dyDescent="0.2">
      <c r="A84" s="6">
        <v>10803</v>
      </c>
      <c r="B84" s="7" t="s">
        <v>41</v>
      </c>
      <c r="C84" s="7" t="s">
        <v>98</v>
      </c>
      <c r="D84" s="7" t="s">
        <v>4</v>
      </c>
      <c r="E84" s="7"/>
      <c r="F84" s="8">
        <v>45180</v>
      </c>
      <c r="G84" s="7" t="s">
        <v>3</v>
      </c>
      <c r="H84" s="7"/>
      <c r="I84" s="7"/>
      <c r="J84" s="7"/>
    </row>
    <row r="85" spans="1:10" x14ac:dyDescent="0.2">
      <c r="A85" s="6">
        <v>10804</v>
      </c>
      <c r="B85" s="7" t="s">
        <v>41</v>
      </c>
      <c r="C85" s="7" t="s">
        <v>99</v>
      </c>
      <c r="D85" s="7" t="s">
        <v>5</v>
      </c>
      <c r="E85" s="7"/>
      <c r="F85" s="8">
        <v>45169</v>
      </c>
      <c r="G85" s="7" t="s">
        <v>7</v>
      </c>
      <c r="H85" s="7" t="s">
        <v>4</v>
      </c>
      <c r="I85" s="7" t="s">
        <v>91</v>
      </c>
      <c r="J85" s="7"/>
    </row>
    <row r="86" spans="1:10" x14ac:dyDescent="0.2">
      <c r="A86" s="6">
        <v>10807</v>
      </c>
      <c r="B86" s="7" t="s">
        <v>41</v>
      </c>
      <c r="C86" s="7" t="s">
        <v>100</v>
      </c>
      <c r="D86" s="7" t="s">
        <v>3</v>
      </c>
      <c r="E86" s="7"/>
      <c r="F86" s="8">
        <v>45219</v>
      </c>
      <c r="G86" s="7" t="s">
        <v>4</v>
      </c>
      <c r="H86" s="7" t="s">
        <v>8</v>
      </c>
      <c r="I86" s="7" t="s">
        <v>10</v>
      </c>
      <c r="J86" s="7"/>
    </row>
    <row r="87" spans="1:10" x14ac:dyDescent="0.2">
      <c r="A87" s="6">
        <v>10808</v>
      </c>
      <c r="B87" s="7" t="s">
        <v>41</v>
      </c>
      <c r="C87" s="7" t="s">
        <v>101</v>
      </c>
      <c r="D87" s="7" t="s">
        <v>3</v>
      </c>
      <c r="E87" s="7"/>
      <c r="F87" s="7"/>
      <c r="G87" s="7"/>
      <c r="H87" s="7"/>
      <c r="I87" s="7"/>
      <c r="J87" s="7"/>
    </row>
    <row r="88" spans="1:10" x14ac:dyDescent="0.2">
      <c r="A88" s="6">
        <v>10809</v>
      </c>
      <c r="B88" s="7" t="s">
        <v>41</v>
      </c>
      <c r="C88" s="7" t="s">
        <v>102</v>
      </c>
      <c r="D88" s="7" t="s">
        <v>3</v>
      </c>
      <c r="E88" s="7"/>
      <c r="F88" s="8">
        <v>45219</v>
      </c>
      <c r="G88" s="7" t="s">
        <v>6</v>
      </c>
      <c r="H88" s="7" t="s">
        <v>3</v>
      </c>
      <c r="I88" s="7" t="s">
        <v>13</v>
      </c>
      <c r="J88" s="7"/>
    </row>
    <row r="89" spans="1:10" x14ac:dyDescent="0.2">
      <c r="A89" s="6">
        <v>10810</v>
      </c>
      <c r="B89" s="7" t="s">
        <v>41</v>
      </c>
      <c r="C89" s="7" t="s">
        <v>103</v>
      </c>
      <c r="D89" s="7" t="s">
        <v>8</v>
      </c>
      <c r="E89" s="7"/>
      <c r="F89" s="8">
        <v>45240</v>
      </c>
      <c r="G89" s="7" t="s">
        <v>3</v>
      </c>
      <c r="H89" s="7" t="s">
        <v>4</v>
      </c>
      <c r="I89" s="7"/>
      <c r="J89" s="7"/>
    </row>
    <row r="90" spans="1:10" x14ac:dyDescent="0.2">
      <c r="A90" s="6">
        <v>10812</v>
      </c>
      <c r="B90" s="7" t="s">
        <v>41</v>
      </c>
      <c r="C90" s="8">
        <v>44967</v>
      </c>
      <c r="D90" s="7" t="s">
        <v>3</v>
      </c>
      <c r="E90" s="7"/>
      <c r="F90" s="8">
        <v>45207</v>
      </c>
      <c r="G90" s="7" t="s">
        <v>4</v>
      </c>
      <c r="H90" s="7" t="s">
        <v>8</v>
      </c>
      <c r="I90" s="7"/>
      <c r="J90" s="7"/>
    </row>
    <row r="91" spans="1:10" x14ac:dyDescent="0.2">
      <c r="A91" s="6">
        <v>10817</v>
      </c>
      <c r="B91" s="7" t="s">
        <v>41</v>
      </c>
      <c r="C91" s="7" t="s">
        <v>102</v>
      </c>
      <c r="D91" s="7" t="s">
        <v>4</v>
      </c>
      <c r="E91" s="7"/>
      <c r="F91" s="8">
        <v>45226</v>
      </c>
      <c r="G91" s="7" t="s">
        <v>11</v>
      </c>
      <c r="H91" s="7" t="s">
        <v>8</v>
      </c>
      <c r="I91" s="7" t="s">
        <v>11</v>
      </c>
      <c r="J91" s="7"/>
    </row>
    <row r="92" spans="1:10" x14ac:dyDescent="0.2">
      <c r="A92" s="6">
        <v>10827</v>
      </c>
      <c r="B92" s="7" t="s">
        <v>41</v>
      </c>
      <c r="C92" s="7" t="s">
        <v>104</v>
      </c>
      <c r="D92" s="7" t="s">
        <v>3</v>
      </c>
      <c r="E92" s="7"/>
      <c r="F92" s="8">
        <v>45256</v>
      </c>
      <c r="G92" s="7" t="s">
        <v>3</v>
      </c>
      <c r="H92" s="7" t="s">
        <v>10</v>
      </c>
      <c r="I92" s="7"/>
      <c r="J92" s="7"/>
    </row>
    <row r="93" spans="1:10" x14ac:dyDescent="0.2">
      <c r="A93" s="6">
        <v>10831</v>
      </c>
      <c r="B93" s="7" t="s">
        <v>41</v>
      </c>
      <c r="C93" s="8">
        <v>45210</v>
      </c>
      <c r="D93" s="7" t="s">
        <v>3</v>
      </c>
      <c r="E93" s="7"/>
      <c r="F93" s="8">
        <v>45322</v>
      </c>
      <c r="G93" s="7" t="s">
        <v>11</v>
      </c>
      <c r="H93" s="7" t="s">
        <v>3</v>
      </c>
      <c r="I93" s="7"/>
      <c r="J93" s="7"/>
    </row>
    <row r="94" spans="1:10" x14ac:dyDescent="0.2">
      <c r="A94" s="6">
        <v>10832</v>
      </c>
      <c r="B94" s="7" t="s">
        <v>41</v>
      </c>
      <c r="C94" s="8">
        <v>44968</v>
      </c>
      <c r="D94" s="7" t="s">
        <v>3</v>
      </c>
      <c r="E94" s="7"/>
      <c r="F94" s="7"/>
      <c r="G94" s="7"/>
      <c r="H94" s="7"/>
      <c r="I94" s="7"/>
      <c r="J94" s="7"/>
    </row>
    <row r="95" spans="1:10" x14ac:dyDescent="0.2">
      <c r="C95" s="3"/>
      <c r="F95" s="3"/>
    </row>
    <row r="96" spans="1:10" x14ac:dyDescent="0.2">
      <c r="C96" s="3"/>
    </row>
    <row r="97" spans="3:6" x14ac:dyDescent="0.2">
      <c r="C97" s="3"/>
    </row>
    <row r="98" spans="3:6" x14ac:dyDescent="0.2">
      <c r="C98" s="3"/>
      <c r="F98" s="3"/>
    </row>
    <row r="99" spans="3:6" x14ac:dyDescent="0.2">
      <c r="C99" s="3"/>
      <c r="F99" s="3"/>
    </row>
    <row r="100" spans="3:6" x14ac:dyDescent="0.2">
      <c r="C100" s="3"/>
      <c r="F100" s="3"/>
    </row>
    <row r="101" spans="3:6" x14ac:dyDescent="0.2">
      <c r="C101" s="3"/>
      <c r="F101" s="3"/>
    </row>
    <row r="102" spans="3:6" x14ac:dyDescent="0.2">
      <c r="C102" s="3"/>
      <c r="F102" s="3"/>
    </row>
    <row r="103" spans="3:6" x14ac:dyDescent="0.2">
      <c r="C103" s="3"/>
    </row>
    <row r="104" spans="3:6" x14ac:dyDescent="0.2">
      <c r="C104" s="3"/>
      <c r="F104" s="3"/>
    </row>
    <row r="105" spans="3:6" x14ac:dyDescent="0.2">
      <c r="C105" s="3"/>
      <c r="F105" s="3"/>
    </row>
    <row r="106" spans="3:6" x14ac:dyDescent="0.2">
      <c r="C106" s="3"/>
      <c r="F106" s="3"/>
    </row>
    <row r="107" spans="3:6" x14ac:dyDescent="0.2">
      <c r="C107" s="3"/>
      <c r="F107" s="3"/>
    </row>
    <row r="108" spans="3:6" x14ac:dyDescent="0.2">
      <c r="C108" s="3"/>
      <c r="F108" s="3"/>
    </row>
    <row r="109" spans="3:6" x14ac:dyDescent="0.2">
      <c r="C109" s="3"/>
      <c r="F109" s="3"/>
    </row>
    <row r="110" spans="3:6" x14ac:dyDescent="0.2">
      <c r="C110" s="3"/>
      <c r="F110" s="3"/>
    </row>
    <row r="111" spans="3:6" x14ac:dyDescent="0.2">
      <c r="C111" s="3"/>
    </row>
    <row r="112" spans="3:6" x14ac:dyDescent="0.2">
      <c r="C112" s="3"/>
      <c r="F112" s="3"/>
    </row>
    <row r="113" spans="3:6" x14ac:dyDescent="0.2">
      <c r="C113" s="3"/>
    </row>
    <row r="114" spans="3:6" x14ac:dyDescent="0.2">
      <c r="C114" s="3"/>
    </row>
    <row r="115" spans="3:6" x14ac:dyDescent="0.2">
      <c r="C115" s="3"/>
    </row>
    <row r="116" spans="3:6" x14ac:dyDescent="0.2">
      <c r="C116" s="3"/>
    </row>
    <row r="117" spans="3:6" x14ac:dyDescent="0.2">
      <c r="C117" s="3"/>
      <c r="F117" s="3"/>
    </row>
    <row r="118" spans="3:6" x14ac:dyDescent="0.2">
      <c r="C118" s="3"/>
    </row>
    <row r="119" spans="3:6" x14ac:dyDescent="0.2">
      <c r="C119" s="3"/>
      <c r="F119" s="3"/>
    </row>
    <row r="120" spans="3:6" x14ac:dyDescent="0.2">
      <c r="C120" s="3"/>
    </row>
    <row r="121" spans="3:6" x14ac:dyDescent="0.2">
      <c r="C121" s="3"/>
      <c r="F121" s="3"/>
    </row>
    <row r="122" spans="3:6" x14ac:dyDescent="0.2">
      <c r="C122" s="3"/>
    </row>
    <row r="123" spans="3:6" x14ac:dyDescent="0.2">
      <c r="C123" s="3"/>
    </row>
    <row r="124" spans="3:6" x14ac:dyDescent="0.2">
      <c r="C124" s="3"/>
      <c r="F124" s="3"/>
    </row>
    <row r="125" spans="3:6" x14ac:dyDescent="0.2">
      <c r="C125" s="3"/>
      <c r="F125" s="3"/>
    </row>
    <row r="126" spans="3:6" x14ac:dyDescent="0.2">
      <c r="C126" s="3"/>
      <c r="F126" s="3"/>
    </row>
    <row r="127" spans="3:6" x14ac:dyDescent="0.2">
      <c r="C127" s="3"/>
      <c r="F127" s="3"/>
    </row>
    <row r="129" spans="6:6" x14ac:dyDescent="0.2">
      <c r="F129" s="3"/>
    </row>
    <row r="131" spans="6:6" x14ac:dyDescent="0.2">
      <c r="F131" s="3"/>
    </row>
  </sheetData>
  <sortState xmlns:xlrd2="http://schemas.microsoft.com/office/spreadsheetml/2017/richdata2" ref="A2:J134">
    <sortCondition descending="1" ref="C1:C134"/>
  </sortState>
  <hyperlinks>
    <hyperlink ref="A3" r:id="rId1" display="https://cphapps.temple.edu/redcap/redcap_v13.10.6/DataEntry/record_home.php?pid=1146&amp;id=10317&amp;arm=1" xr:uid="{CBCE30A5-C11B-1F4C-9722-09405F5D2BCC}"/>
    <hyperlink ref="A4" r:id="rId2" display="https://cphapps.temple.edu/redcap/redcap_v13.10.6/DataEntry/record_home.php?pid=1146&amp;id=10348&amp;arm=1" xr:uid="{C3789364-3EE8-F24B-8A7B-956CF687F7AF}"/>
    <hyperlink ref="A5" r:id="rId3" display="https://cphapps.temple.edu/redcap/redcap_v13.10.6/DataEntry/record_home.php?pid=1146&amp;id=10369&amp;arm=1" xr:uid="{0016EE88-51B5-F64C-8979-EDCC64B7792A}"/>
    <hyperlink ref="A6" r:id="rId4" display="https://cphapps.temple.edu/redcap/redcap_v13.10.6/DataEntry/record_home.php?pid=1146&amp;id=10374&amp;arm=1" xr:uid="{84E43E03-8C99-1A4F-ACD7-6010FB910AD5}"/>
    <hyperlink ref="A7" r:id="rId5" display="https://cphapps.temple.edu/redcap/redcap_v13.10.6/DataEntry/record_home.php?pid=1146&amp;id=10377&amp;arm=1" xr:uid="{787ACC1C-3A8A-C643-AAA1-1CB9ECDDE2B0}"/>
    <hyperlink ref="A8" r:id="rId6" display="https://cphapps.temple.edu/redcap/redcap_v13.10.6/DataEntry/record_home.php?pid=1146&amp;id=10391&amp;arm=1" xr:uid="{E90C81E7-3D35-5146-B36B-6335F072A461}"/>
    <hyperlink ref="A9" r:id="rId7" display="https://cphapps.temple.edu/redcap/redcap_v13.10.6/DataEntry/record_home.php?pid=1146&amp;id=10402&amp;arm=1" xr:uid="{E66472B7-98D7-3E45-A0C7-514A78A79BEF}"/>
    <hyperlink ref="A10" r:id="rId8" display="https://cphapps.temple.edu/redcap/redcap_v13.10.6/DataEntry/record_home.php?pid=1146&amp;id=10418&amp;arm=1" xr:uid="{C313494B-8D32-CA4C-B507-2A817C33C7C0}"/>
    <hyperlink ref="A11" r:id="rId9" display="https://cphapps.temple.edu/redcap/redcap_v13.10.6/DataEntry/record_home.php?pid=1146&amp;id=10460&amp;arm=1" xr:uid="{E8EAED04-E6DC-684A-B104-85AB022519FC}"/>
    <hyperlink ref="A12" r:id="rId10" display="https://cphapps.temple.edu/redcap/redcap_v13.10.6/DataEntry/record_home.php?pid=1146&amp;id=10462&amp;arm=1" xr:uid="{0E0F5383-3197-F242-B558-0F041335AA04}"/>
    <hyperlink ref="A13" r:id="rId11" display="https://cphapps.temple.edu/redcap/redcap_v13.10.6/DataEntry/record_home.php?pid=1146&amp;id=10478&amp;arm=1" xr:uid="{6F5EECBE-4414-3841-AE9A-D123A2258A09}"/>
    <hyperlink ref="A14" r:id="rId12" display="https://cphapps.temple.edu/redcap/redcap_v13.10.6/DataEntry/record_home.php?pid=1146&amp;id=10479&amp;arm=1" xr:uid="{C6560CDD-9790-4948-A35C-BB7C2DD923AD}"/>
    <hyperlink ref="A15" r:id="rId13" display="https://cphapps.temple.edu/redcap/redcap_v13.10.6/DataEntry/record_home.php?pid=1146&amp;id=10486&amp;arm=1" xr:uid="{6FDFFB73-F0F8-2B47-9641-807D857E30AF}"/>
    <hyperlink ref="A16" r:id="rId14" display="https://cphapps.temple.edu/redcap/redcap_v13.10.6/DataEntry/record_home.php?pid=1146&amp;id=10496&amp;arm=1" xr:uid="{D633501F-0854-8748-A6F3-92860D00FF7E}"/>
    <hyperlink ref="A17" r:id="rId15" display="https://cphapps.temple.edu/redcap/redcap_v13.10.6/DataEntry/record_home.php?pid=1146&amp;id=10512&amp;arm=1" xr:uid="{ECF4FD08-6736-3A48-B0A8-10909742EF29}"/>
    <hyperlink ref="A18" r:id="rId16" display="https://cphapps.temple.edu/redcap/redcap_v13.10.6/DataEntry/record_home.php?pid=1146&amp;id=10529&amp;arm=1" xr:uid="{9A0FD215-E7CA-7244-9D6B-DE91F6DBCA16}"/>
    <hyperlink ref="A19" r:id="rId17" display="https://cphapps.temple.edu/redcap/redcap_v13.10.6/DataEntry/record_home.php?pid=1146&amp;id=10531&amp;arm=1" xr:uid="{1C587831-122F-A54F-86BE-835D4BE78E8B}"/>
    <hyperlink ref="A20" r:id="rId18" display="https://cphapps.temple.edu/redcap/redcap_v13.10.6/DataEntry/record_home.php?pid=1146&amp;id=10541&amp;arm=1" xr:uid="{A5995A59-3E5B-D946-90F2-476C05D21FCF}"/>
    <hyperlink ref="A21" r:id="rId19" display="https://cphapps.temple.edu/redcap/redcap_v13.10.6/DataEntry/record_home.php?pid=1146&amp;id=10555&amp;arm=1" xr:uid="{FABD0755-DD44-4442-A535-10722B578CF0}"/>
    <hyperlink ref="A22" r:id="rId20" display="https://cphapps.temple.edu/redcap/redcap_v13.10.6/DataEntry/record_home.php?pid=1146&amp;id=10559&amp;arm=1" xr:uid="{F920E713-864F-DB42-8BB7-AB59A9005592}"/>
    <hyperlink ref="A23" r:id="rId21" display="https://cphapps.temple.edu/redcap/redcap_v13.10.6/DataEntry/record_home.php?pid=1146&amp;id=10570&amp;arm=1" xr:uid="{A5746367-4F47-4745-BBF0-6F99A9243FFB}"/>
    <hyperlink ref="A24" r:id="rId22" display="https://cphapps.temple.edu/redcap/redcap_v13.10.6/DataEntry/record_home.php?pid=1146&amp;id=10572&amp;arm=1" xr:uid="{2D6AC1A1-DC5F-544C-A1EA-C61EE700986C}"/>
    <hyperlink ref="A25" r:id="rId23" display="https://cphapps.temple.edu/redcap/redcap_v13.10.6/DataEntry/record_home.php?pid=1146&amp;id=10581&amp;arm=1" xr:uid="{2BD3DFB8-E187-E04B-BF58-B53434078FD0}"/>
    <hyperlink ref="A26" r:id="rId24" display="https://cphapps.temple.edu/redcap/redcap_v13.10.6/DataEntry/record_home.php?pid=1146&amp;id=10582&amp;arm=1" xr:uid="{5E00F94A-768D-CF40-B142-3DBA86B879FB}"/>
    <hyperlink ref="A27" r:id="rId25" display="https://cphapps.temple.edu/redcap/redcap_v13.10.6/DataEntry/record_home.php?pid=1146&amp;id=10584&amp;arm=1" xr:uid="{D29DCD10-A4B4-1F45-9360-070404E530A2}"/>
    <hyperlink ref="A28" r:id="rId26" display="https://cphapps.temple.edu/redcap/redcap_v13.10.6/DataEntry/record_home.php?pid=1146&amp;id=10585&amp;arm=1" xr:uid="{1DC743A1-A1FE-1E47-AA5E-2A7FEEC77D2D}"/>
    <hyperlink ref="A29" r:id="rId27" display="https://cphapps.temple.edu/redcap/redcap_v13.10.6/DataEntry/record_home.php?pid=1146&amp;id=10589&amp;arm=1" xr:uid="{39942D72-027F-6A4C-8275-A25B1EBB863E}"/>
    <hyperlink ref="A30" r:id="rId28" display="https://cphapps.temple.edu/redcap/redcap_v13.10.6/DataEntry/record_home.php?pid=1146&amp;id=10590&amp;arm=1" xr:uid="{6AF5EEB9-EFF3-4B47-A9C5-724C4AFF4F4E}"/>
    <hyperlink ref="A31" r:id="rId29" display="https://cphapps.temple.edu/redcap/redcap_v13.10.6/DataEntry/record_home.php?pid=1146&amp;id=10595&amp;arm=1" xr:uid="{35B19DDA-DD34-1540-AA55-85F548FF5BE7}"/>
    <hyperlink ref="A32" r:id="rId30" display="https://cphapps.temple.edu/redcap/redcap_v13.10.6/DataEntry/record_home.php?pid=1146&amp;id=10596&amp;arm=1" xr:uid="{9142A587-1D8D-8046-A919-06D61CF63D95}"/>
    <hyperlink ref="A33" r:id="rId31" display="https://cphapps.temple.edu/redcap/redcap_v13.10.6/DataEntry/record_home.php?pid=1146&amp;id=10603&amp;arm=1" xr:uid="{B35B7A46-DC2F-B34B-A925-42D8D8303A87}"/>
    <hyperlink ref="A34" r:id="rId32" display="https://cphapps.temple.edu/redcap/redcap_v13.10.6/DataEntry/record_home.php?pid=1146&amp;id=10606&amp;arm=1" xr:uid="{34807A0E-BD35-D147-919D-D49DF2ACC72A}"/>
    <hyperlink ref="A35" r:id="rId33" display="https://cphapps.temple.edu/redcap/redcap_v13.10.6/DataEntry/record_home.php?pid=1146&amp;id=10608&amp;arm=1" xr:uid="{096FDB3E-184A-4746-ABE0-941F17B6D234}"/>
    <hyperlink ref="A36" r:id="rId34" display="https://cphapps.temple.edu/redcap/redcap_v13.10.6/DataEntry/record_home.php?pid=1146&amp;id=10612&amp;arm=1" xr:uid="{6851DB75-89B1-B043-8813-9F97C5093289}"/>
    <hyperlink ref="A37" r:id="rId35" display="https://cphapps.temple.edu/redcap/redcap_v13.10.6/DataEntry/record_home.php?pid=1146&amp;id=10617&amp;arm=1" xr:uid="{B9302B63-5451-3841-843E-9A8CCAA71748}"/>
    <hyperlink ref="A38" r:id="rId36" display="https://cphapps.temple.edu/redcap/redcap_v13.10.6/DataEntry/record_home.php?pid=1146&amp;id=10636&amp;arm=1" xr:uid="{9E75A0E4-64EA-2E43-8278-7EB98C6F48ED}"/>
    <hyperlink ref="A39" r:id="rId37" display="https://cphapps.temple.edu/redcap/redcap_v13.10.6/DataEntry/record_home.php?pid=1146&amp;id=10638&amp;arm=1" xr:uid="{725B7C70-04A1-9646-B97E-E8CD51226D87}"/>
    <hyperlink ref="A40" r:id="rId38" display="https://cphapps.temple.edu/redcap/redcap_v13.10.6/DataEntry/record_home.php?pid=1146&amp;id=10640&amp;arm=1" xr:uid="{BB9BE95C-A494-1E4F-8252-5D574712750F}"/>
    <hyperlink ref="A41" r:id="rId39" display="https://cphapps.temple.edu/redcap/redcap_v13.10.6/DataEntry/record_home.php?pid=1146&amp;id=10641&amp;arm=1" xr:uid="{E8B224C5-52C2-AC43-A2FE-F6C42FAF6D55}"/>
    <hyperlink ref="A42" r:id="rId40" display="https://cphapps.temple.edu/redcap/redcap_v13.10.6/DataEntry/record_home.php?pid=1146&amp;id=10642&amp;arm=1" xr:uid="{D2C20E7B-B104-3246-B57C-F2F3A52FC16C}"/>
    <hyperlink ref="A43" r:id="rId41" display="https://cphapps.temple.edu/redcap/redcap_v13.10.6/DataEntry/record_home.php?pid=1146&amp;id=10644&amp;arm=1" xr:uid="{F243B60B-DDE7-DF4A-97AE-C1E49613F631}"/>
    <hyperlink ref="A44" r:id="rId42" display="https://cphapps.temple.edu/redcap/redcap_v13.10.6/DataEntry/record_home.php?pid=1146&amp;id=10647&amp;arm=1" xr:uid="{21282A9F-8F78-5E40-B942-63DCF0C8339A}"/>
    <hyperlink ref="A45" r:id="rId43" display="https://cphapps.temple.edu/redcap/redcap_v13.10.6/DataEntry/record_home.php?pid=1146&amp;id=10649&amp;arm=1" xr:uid="{0B1B0501-82DF-DA42-9CBD-12B1F1E051B2}"/>
    <hyperlink ref="A46" r:id="rId44" display="https://cphapps.temple.edu/redcap/redcap_v13.10.6/DataEntry/record_home.php?pid=1146&amp;id=10652&amp;arm=1" xr:uid="{287F8D43-4A73-474B-883B-0DDB6B8BF9AE}"/>
    <hyperlink ref="A47" r:id="rId45" display="https://cphapps.temple.edu/redcap/redcap_v13.10.6/DataEntry/record_home.php?pid=1146&amp;id=10656&amp;arm=1" xr:uid="{C387B8BB-D5CF-904C-9ABA-4BFC557C5D3B}"/>
    <hyperlink ref="A48" r:id="rId46" display="https://cphapps.temple.edu/redcap/redcap_v13.10.6/DataEntry/record_home.php?pid=1146&amp;id=10657&amp;arm=1" xr:uid="{E3D2F2C3-D848-B540-8B43-B8A9925D5320}"/>
    <hyperlink ref="A49" r:id="rId47" display="https://cphapps.temple.edu/redcap/redcap_v13.10.6/DataEntry/record_home.php?pid=1146&amp;id=10659&amp;arm=1" xr:uid="{44932478-B56C-8E48-BA68-573A20640980}"/>
    <hyperlink ref="A50" r:id="rId48" display="https://cphapps.temple.edu/redcap/redcap_v13.10.6/DataEntry/record_home.php?pid=1146&amp;id=10661&amp;arm=1" xr:uid="{CE4E4051-CE89-5A45-9030-34519F74E586}"/>
    <hyperlink ref="A51" r:id="rId49" display="https://cphapps.temple.edu/redcap/redcap_v13.10.6/DataEntry/record_home.php?pid=1146&amp;id=10663&amp;arm=1" xr:uid="{2849D141-D250-FD47-A8EC-18BA5FDE262F}"/>
    <hyperlink ref="A52" r:id="rId50" display="https://cphapps.temple.edu/redcap/redcap_v13.10.6/DataEntry/record_home.php?pid=1146&amp;id=10668&amp;arm=1" xr:uid="{EC41CD36-3888-434A-9EE3-8971AFC2C37E}"/>
    <hyperlink ref="A53" r:id="rId51" display="https://cphapps.temple.edu/redcap/redcap_v13.10.6/DataEntry/record_home.php?pid=1146&amp;id=10671&amp;arm=1" xr:uid="{BCC4B9EF-837F-AC4D-9C62-220079CEBDAC}"/>
    <hyperlink ref="A54" r:id="rId52" display="https://cphapps.temple.edu/redcap/redcap_v13.10.6/DataEntry/record_home.php?pid=1146&amp;id=10673&amp;arm=1" xr:uid="{147316C6-51AA-0D4A-98F6-7E13C5A59C42}"/>
    <hyperlink ref="A55" r:id="rId53" display="https://cphapps.temple.edu/redcap/redcap_v13.10.6/DataEntry/record_home.php?pid=1146&amp;id=10674&amp;arm=1" xr:uid="{30E47DC7-9428-4C4E-9041-16E5968717DC}"/>
    <hyperlink ref="A56" r:id="rId54" display="https://cphapps.temple.edu/redcap/redcap_v13.10.6/DataEntry/record_home.php?pid=1146&amp;id=10677&amp;arm=1" xr:uid="{E42BCD1F-0997-2345-82B4-A92EACF54D19}"/>
    <hyperlink ref="A57" r:id="rId55" display="https://cphapps.temple.edu/redcap/redcap_v13.10.6/DataEntry/record_home.php?pid=1146&amp;id=10685&amp;arm=1" xr:uid="{285C9401-C2B3-824A-8758-64E003581410}"/>
    <hyperlink ref="A58" r:id="rId56" display="https://cphapps.temple.edu/redcap/redcap_v13.10.6/DataEntry/record_home.php?pid=1146&amp;id=10690&amp;arm=1" xr:uid="{2E01A860-D8C8-A647-91C4-173EA1C02710}"/>
    <hyperlink ref="A59" r:id="rId57" display="https://cphapps.temple.edu/redcap/redcap_v13.10.6/DataEntry/record_home.php?pid=1146&amp;id=10691&amp;arm=1" xr:uid="{F7AB55AB-05F0-514C-8C78-388EC5399E15}"/>
    <hyperlink ref="A60" r:id="rId58" display="https://cphapps.temple.edu/redcap/redcap_v13.10.6/DataEntry/record_home.php?pid=1146&amp;id=10696&amp;arm=1" xr:uid="{6860E1CC-57DD-FE49-8CAF-ECB84F6AC8B4}"/>
    <hyperlink ref="A61" r:id="rId59" display="https://cphapps.temple.edu/redcap/redcap_v13.10.6/DataEntry/record_home.php?pid=1146&amp;id=10700&amp;arm=1" xr:uid="{D15F9954-92BB-D646-B88D-ED5D0DE43E95}"/>
    <hyperlink ref="A62" r:id="rId60" display="https://cphapps.temple.edu/redcap/redcap_v13.10.6/DataEntry/record_home.php?pid=1146&amp;id=10701&amp;arm=1" xr:uid="{E36904AB-FFFC-E34B-BA87-F749C986CB0C}"/>
    <hyperlink ref="A63" r:id="rId61" display="https://cphapps.temple.edu/redcap/redcap_v13.10.6/DataEntry/record_home.php?pid=1146&amp;id=10713&amp;arm=1" xr:uid="{10F74D7C-58F6-DB4C-8FF8-3876C8D6D07E}"/>
    <hyperlink ref="A64" r:id="rId62" display="https://cphapps.temple.edu/redcap/redcap_v13.10.6/DataEntry/record_home.php?pid=1146&amp;id=10716&amp;arm=1" xr:uid="{C3827163-21EA-4E4A-8EF2-A8DA45ACD6E1}"/>
    <hyperlink ref="A65" r:id="rId63" display="https://cphapps.temple.edu/redcap/redcap_v13.10.6/DataEntry/record_home.php?pid=1146&amp;id=10718&amp;arm=1" xr:uid="{9CA0AA9C-4170-594A-ABD3-485C04FC33D0}"/>
    <hyperlink ref="A66" r:id="rId64" display="https://cphapps.temple.edu/redcap/redcap_v13.10.6/DataEntry/record_home.php?pid=1146&amp;id=10719&amp;arm=1" xr:uid="{57AF8C09-60B9-904B-A4CD-0649F34D78B1}"/>
    <hyperlink ref="A67" r:id="rId65" display="https://cphapps.temple.edu/redcap/redcap_v13.10.6/DataEntry/record_home.php?pid=1146&amp;id=10720&amp;arm=1" xr:uid="{12B5EAF8-1841-4541-8018-31B3854CC7E9}"/>
    <hyperlink ref="A68" r:id="rId66" display="https://cphapps.temple.edu/redcap/redcap_v13.10.6/DataEntry/record_home.php?pid=1146&amp;id=10723&amp;arm=1" xr:uid="{A110C413-B46D-0B40-B93B-B3C472942B2F}"/>
    <hyperlink ref="A69" r:id="rId67" display="https://cphapps.temple.edu/redcap/redcap_v13.10.6/DataEntry/record_home.php?pid=1146&amp;id=10737&amp;arm=1" xr:uid="{F41A077A-390A-E64C-BA78-2CDBDDB3289C}"/>
    <hyperlink ref="A70" r:id="rId68" display="https://cphapps.temple.edu/redcap/redcap_v13.10.6/DataEntry/record_home.php?pid=1146&amp;id=10741&amp;arm=1" xr:uid="{A89D829D-6B2B-3346-B290-D99D560BDB27}"/>
    <hyperlink ref="A71" r:id="rId69" display="https://cphapps.temple.edu/redcap/redcap_v13.10.6/DataEntry/record_home.php?pid=1146&amp;id=10748&amp;arm=1" xr:uid="{8A363C36-4A27-D847-B010-5BCE49E9D24C}"/>
    <hyperlink ref="A72" r:id="rId70" display="https://cphapps.temple.edu/redcap/redcap_v13.10.6/DataEntry/record_home.php?pid=1146&amp;id=10767&amp;arm=1" xr:uid="{1CC20449-44C4-214B-89A1-54B079327424}"/>
    <hyperlink ref="A73" r:id="rId71" display="https://cphapps.temple.edu/redcap/redcap_v13.10.6/DataEntry/record_home.php?pid=1146&amp;id=10770&amp;arm=1" xr:uid="{FE7D2402-CE74-F342-A29B-855FA49A8B3E}"/>
    <hyperlink ref="A74" r:id="rId72" display="https://cphapps.temple.edu/redcap/redcap_v13.10.6/DataEntry/record_home.php?pid=1146&amp;id=10773&amp;arm=1" xr:uid="{A7B51889-B4E3-C443-84BE-E6CAD854A00B}"/>
    <hyperlink ref="A75" r:id="rId73" display="https://cphapps.temple.edu/redcap/redcap_v13.10.6/DataEntry/record_home.php?pid=1146&amp;id=10774&amp;arm=1" xr:uid="{BFA91E59-5327-9F42-B950-1FECA0B908C3}"/>
    <hyperlink ref="A76" r:id="rId74" display="https://cphapps.temple.edu/redcap/redcap_v13.10.6/DataEntry/record_home.php?pid=1146&amp;id=10777&amp;arm=1" xr:uid="{942ADFEB-6EB8-E342-9517-0CA45053D9D1}"/>
    <hyperlink ref="A77" r:id="rId75" display="https://cphapps.temple.edu/redcap/redcap_v13.10.6/DataEntry/record_home.php?pid=1146&amp;id=10781&amp;arm=1" xr:uid="{1BC22977-1584-D349-9A61-98BEE691C749}"/>
    <hyperlink ref="A78" r:id="rId76" display="https://cphapps.temple.edu/redcap/redcap_v13.10.6/DataEntry/record_home.php?pid=1146&amp;id=10783&amp;arm=1" xr:uid="{4ECC5964-6469-AC4E-A053-8EB9F8637D4B}"/>
    <hyperlink ref="A79" r:id="rId77" display="https://cphapps.temple.edu/redcap/redcap_v13.10.6/DataEntry/record_home.php?pid=1146&amp;id=10785&amp;arm=1" xr:uid="{CC94595A-FD44-764D-9084-0CAE12E99CEB}"/>
    <hyperlink ref="A80" r:id="rId78" display="https://cphapps.temple.edu/redcap/redcap_v13.10.6/DataEntry/record_home.php?pid=1146&amp;id=10794&amp;arm=1" xr:uid="{D92838AA-4DB8-D448-840C-3AD6E90DAB02}"/>
    <hyperlink ref="A81" r:id="rId79" display="https://cphapps.temple.edu/redcap/redcap_v13.10.6/DataEntry/record_home.php?pid=1146&amp;id=10800&amp;arm=1" xr:uid="{A60DBC28-388E-B348-B069-E89DAF93679B}"/>
    <hyperlink ref="A82" r:id="rId80" display="https://cphapps.temple.edu/redcap/redcap_v13.10.6/DataEntry/record_home.php?pid=1146&amp;id=10801&amp;arm=1" xr:uid="{F4580256-A9E6-CD4B-960B-105F78141875}"/>
    <hyperlink ref="A83" r:id="rId81" display="https://cphapps.temple.edu/redcap/redcap_v13.10.6/DataEntry/record_home.php?pid=1146&amp;id=10802&amp;arm=1" xr:uid="{8F7C81D3-8609-B34A-B007-A12BC6E854C6}"/>
    <hyperlink ref="A84" r:id="rId82" display="https://cphapps.temple.edu/redcap/redcap_v13.10.6/DataEntry/record_home.php?pid=1146&amp;id=10803&amp;arm=1" xr:uid="{AAA317BB-DBF9-4042-9CED-D374D3EAD4B7}"/>
    <hyperlink ref="A85" r:id="rId83" display="https://cphapps.temple.edu/redcap/redcap_v13.10.6/DataEntry/record_home.php?pid=1146&amp;id=10804&amp;arm=1" xr:uid="{6945AFC3-980F-454B-8652-DA014C36EBFD}"/>
    <hyperlink ref="A86" r:id="rId84" display="https://cphapps.temple.edu/redcap/redcap_v13.10.6/DataEntry/record_home.php?pid=1146&amp;id=10807&amp;arm=1" xr:uid="{9E76A214-045F-1240-A4FC-621E65F26C0F}"/>
    <hyperlink ref="A87" r:id="rId85" display="https://cphapps.temple.edu/redcap/redcap_v13.10.6/DataEntry/record_home.php?pid=1146&amp;id=10808&amp;arm=1" xr:uid="{2652DDB9-02DA-264C-8932-0335C2DC8589}"/>
    <hyperlink ref="A88" r:id="rId86" display="https://cphapps.temple.edu/redcap/redcap_v13.10.6/DataEntry/record_home.php?pid=1146&amp;id=10809&amp;arm=1" xr:uid="{9256B96D-CEE7-5A46-9391-1FAABDA24CCB}"/>
    <hyperlink ref="A89" r:id="rId87" display="https://cphapps.temple.edu/redcap/redcap_v13.10.6/DataEntry/record_home.php?pid=1146&amp;id=10810&amp;arm=1" xr:uid="{F8B85440-978E-A24C-B5FD-E6730DDFDB8F}"/>
    <hyperlink ref="A90" r:id="rId88" display="https://cphapps.temple.edu/redcap/redcap_v13.10.6/DataEntry/record_home.php?pid=1146&amp;id=10812&amp;arm=1" xr:uid="{4F6A7D4B-05A0-B146-A015-BB6AECB313B2}"/>
    <hyperlink ref="A91" r:id="rId89" display="https://cphapps.temple.edu/redcap/redcap_v13.10.6/DataEntry/record_home.php?pid=1146&amp;id=10817&amp;arm=1" xr:uid="{276A477E-43F9-9B47-A5F2-CFCC925728FA}"/>
    <hyperlink ref="A92" r:id="rId90" display="https://cphapps.temple.edu/redcap/redcap_v13.10.6/DataEntry/record_home.php?pid=1146&amp;id=10827&amp;arm=1" xr:uid="{0ACB40F5-87BA-C24A-ABC4-2FFAB3A46CF0}"/>
    <hyperlink ref="A93" r:id="rId91" display="https://cphapps.temple.edu/redcap/redcap_v13.10.6/DataEntry/record_home.php?pid=1146&amp;id=10831&amp;arm=1" xr:uid="{22C6586A-C706-E04E-A37A-C78CF3750BCB}"/>
    <hyperlink ref="A94" r:id="rId92" display="https://cphapps.temple.edu/redcap/redcap_v13.10.6/DataEntry/record_home.php?pid=1146&amp;id=10832&amp;arm=1" xr:uid="{684AEBB9-A802-D748-916B-C39A594FA492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BE5613-A796-2241-A502-7D44B4E17B84}">
  <sheetPr codeName="Sheet2"/>
  <dimension ref="B3:R44"/>
  <sheetViews>
    <sheetView workbookViewId="0">
      <selection activeCell="E30" sqref="E30"/>
    </sheetView>
  </sheetViews>
  <sheetFormatPr baseColWidth="10" defaultRowHeight="16" x14ac:dyDescent="0.2"/>
  <sheetData>
    <row r="3" spans="2:18" x14ac:dyDescent="0.2">
      <c r="B3" t="s">
        <v>25</v>
      </c>
      <c r="E3" t="s">
        <v>26</v>
      </c>
      <c r="H3" t="s">
        <v>27</v>
      </c>
      <c r="K3" t="s">
        <v>28</v>
      </c>
      <c r="N3" t="s">
        <v>29</v>
      </c>
      <c r="Q3" t="s">
        <v>30</v>
      </c>
    </row>
    <row r="5" spans="2:18" x14ac:dyDescent="0.2">
      <c r="B5" t="str" cm="1">
        <f t="array" ref="B5:B18">_xlfn.UNIQUE(Input!D:D)</f>
        <v>Name of RA:</v>
      </c>
      <c r="E5" t="str" cm="1">
        <f t="array" ref="E5:E14">_xlfn.UNIQUE(Input!E:E)</f>
        <v>Name of shadow:</v>
      </c>
      <c r="H5" t="str" cm="1">
        <f t="array" ref="H5:H17">_xlfn.UNIQUE(Input!G:G)</f>
        <v>Scan Tech (L3):</v>
      </c>
      <c r="K5" t="str" cm="1">
        <f t="array" ref="K5:K19">_xlfn.UNIQUE(Input!H:H)</f>
        <v>Experimenter (L2):</v>
      </c>
      <c r="N5" t="str" cm="1">
        <f t="array" ref="N5:N21">_xlfn.UNIQUE(Input!I:I)</f>
        <v>Shadowing (if applicable):</v>
      </c>
      <c r="Q5" t="str" cm="1">
        <f t="array" ref="Q5:Q12">_xlfn.UNIQUE(Input!J:J)</f>
        <v>Shadowing 2 (if applicable):</v>
      </c>
    </row>
    <row r="6" spans="2:18" x14ac:dyDescent="0.2">
      <c r="B6" t="str">
        <v>ra_name</v>
      </c>
      <c r="C6">
        <f>COUNTIF(Input!D:D,Code!B6)</f>
        <v>1</v>
      </c>
      <c r="E6" t="str">
        <v>shadow_name</v>
      </c>
      <c r="F6">
        <f>COUNTIF(Input!E:E,Code!E6)</f>
        <v>1</v>
      </c>
      <c r="H6" t="str">
        <v>fs_experimenter1</v>
      </c>
      <c r="I6">
        <f>COUNTIF(Input!G:G,Code!H6)</f>
        <v>1</v>
      </c>
      <c r="K6" t="str">
        <v>fs_experimenter2</v>
      </c>
      <c r="L6">
        <f>COUNTIF(Input!H:H,Code!K6)</f>
        <v>1</v>
      </c>
      <c r="N6" t="str">
        <v>fs_shadow</v>
      </c>
      <c r="O6">
        <f>COUNTIF(Input!I:I,Code!N6)</f>
        <v>1</v>
      </c>
      <c r="Q6" t="str">
        <v>fs_shadow2</v>
      </c>
      <c r="R6">
        <f>COUNTIF(Input!J:J,Code!Q6)</f>
        <v>1</v>
      </c>
    </row>
    <row r="7" spans="2:18" x14ac:dyDescent="0.2">
      <c r="B7" t="str">
        <v>Avi</v>
      </c>
      <c r="C7">
        <f>COUNTIF(Input!D:D,Code!B7)</f>
        <v>34</v>
      </c>
      <c r="E7">
        <v>0</v>
      </c>
      <c r="F7">
        <f>COUNTIF(Input!E:E,Code!E7)</f>
        <v>0</v>
      </c>
      <c r="H7" t="str">
        <v>Jeff</v>
      </c>
      <c r="I7">
        <f>COUNTIF(Input!G:G,Code!H7)</f>
        <v>2</v>
      </c>
      <c r="K7" t="str">
        <v>Ori</v>
      </c>
      <c r="L7">
        <f>COUNTIF(Input!H:H,Code!K7)</f>
        <v>4</v>
      </c>
      <c r="N7" t="str">
        <v>Avi</v>
      </c>
      <c r="O7">
        <f>COUNTIF(Input!I:I,Code!N7)</f>
        <v>8</v>
      </c>
      <c r="Q7">
        <v>0</v>
      </c>
      <c r="R7">
        <f>COUNTIF(Input!J:J,Code!Q7)</f>
        <v>0</v>
      </c>
    </row>
    <row r="8" spans="2:18" x14ac:dyDescent="0.2">
      <c r="B8" t="str">
        <v>Ori</v>
      </c>
      <c r="C8">
        <f>COUNTIF(Input!D:D,Code!B8)</f>
        <v>9</v>
      </c>
      <c r="E8" t="str">
        <v>Avi</v>
      </c>
      <c r="F8">
        <f>COUNTIF(Input!E:E,Code!E8)</f>
        <v>2</v>
      </c>
      <c r="H8">
        <v>0</v>
      </c>
      <c r="I8">
        <f>COUNTIF(Input!G:G,Code!H8)</f>
        <v>0</v>
      </c>
      <c r="K8">
        <v>0</v>
      </c>
      <c r="L8">
        <f>COUNTIF(Input!H:H,Code!K8)</f>
        <v>0</v>
      </c>
      <c r="N8">
        <v>0</v>
      </c>
      <c r="O8">
        <f>COUNTIF(Input!I:I,Code!N8)</f>
        <v>0</v>
      </c>
      <c r="Q8" t="str">
        <v>Cooper</v>
      </c>
      <c r="R8">
        <f>COUNTIF(Input!J:J,Code!Q8)</f>
        <v>1</v>
      </c>
    </row>
    <row r="9" spans="2:18" x14ac:dyDescent="0.2">
      <c r="B9" t="str">
        <v>Tia</v>
      </c>
      <c r="C9">
        <f>COUNTIF(Input!D:D,Code!B9)</f>
        <v>11</v>
      </c>
      <c r="E9" t="str">
        <v>Makayla</v>
      </c>
      <c r="F9">
        <f>COUNTIF(Input!E:E,Code!E9)</f>
        <v>1</v>
      </c>
      <c r="H9" t="str">
        <v>Rita</v>
      </c>
      <c r="I9">
        <f>COUNTIF(Input!G:G,Code!H9)</f>
        <v>13</v>
      </c>
      <c r="K9" t="str">
        <v>Cooper</v>
      </c>
      <c r="L9">
        <f>COUNTIF(Input!H:H,Code!K9)</f>
        <v>20</v>
      </c>
      <c r="N9" t="str">
        <v>Tia</v>
      </c>
      <c r="O9">
        <f>COUNTIF(Input!I:I,Code!N9)</f>
        <v>5</v>
      </c>
      <c r="Q9" t="str">
        <v>Akanksha</v>
      </c>
      <c r="R9">
        <f>COUNTIF(Input!J:J,Code!Q9)</f>
        <v>1</v>
      </c>
    </row>
    <row r="10" spans="2:18" x14ac:dyDescent="0.2">
      <c r="B10" t="str">
        <v>Ishika</v>
      </c>
      <c r="C10">
        <f>COUNTIF(Input!D:D,Code!B10)</f>
        <v>5</v>
      </c>
      <c r="E10" t="str">
        <v>Cooper</v>
      </c>
      <c r="F10">
        <f>COUNTIF(Input!E:E,Code!E10)</f>
        <v>2</v>
      </c>
      <c r="H10" t="str">
        <v>Jimmy</v>
      </c>
      <c r="I10">
        <f>COUNTIF(Input!G:G,Code!H10)</f>
        <v>11</v>
      </c>
      <c r="K10" t="str">
        <v>Jen</v>
      </c>
      <c r="L10">
        <f>COUNTIF(Input!H:H,Code!K10)</f>
        <v>1</v>
      </c>
      <c r="N10" t="str">
        <v>Jimmy</v>
      </c>
      <c r="O10">
        <f>COUNTIF(Input!I:I,Code!N10)</f>
        <v>1</v>
      </c>
      <c r="Q10" t="str">
        <v>Enes</v>
      </c>
      <c r="R10">
        <f>COUNTIF(Input!J:J,Code!Q10)</f>
        <v>1</v>
      </c>
    </row>
    <row r="11" spans="2:18" x14ac:dyDescent="0.2">
      <c r="B11" t="str">
        <v>Cooper</v>
      </c>
      <c r="C11">
        <f>COUNTIF(Input!D:D,Code!B11)</f>
        <v>15</v>
      </c>
      <c r="E11" t="str">
        <v>Rita</v>
      </c>
      <c r="F11">
        <f>COUNTIF(Input!E:E,Code!E11)</f>
        <v>1</v>
      </c>
      <c r="H11" t="str">
        <v>Ori</v>
      </c>
      <c r="I11">
        <f>COUNTIF(Input!G:G,Code!H11)</f>
        <v>8</v>
      </c>
      <c r="K11" t="str">
        <v>Jeff</v>
      </c>
      <c r="L11">
        <f>COUNTIF(Input!H:H,Code!K11)</f>
        <v>1</v>
      </c>
      <c r="N11" t="str">
        <v>Cooper</v>
      </c>
      <c r="O11">
        <f>COUNTIF(Input!I:I,Code!N11)</f>
        <v>5</v>
      </c>
      <c r="Q11" t="str">
        <v>Ashley</v>
      </c>
      <c r="R11">
        <f>COUNTIF(Input!J:J,Code!Q11)</f>
        <v>1</v>
      </c>
    </row>
    <row r="12" spans="2:18" x14ac:dyDescent="0.2">
      <c r="B12" t="str">
        <v>Makayla</v>
      </c>
      <c r="C12">
        <f>COUNTIF(Input!D:D,Code!B12)</f>
        <v>4</v>
      </c>
      <c r="E12" t="str">
        <v>Ori</v>
      </c>
      <c r="F12">
        <f>COUNTIF(Input!E:E,Code!E12)</f>
        <v>1</v>
      </c>
      <c r="H12" t="str">
        <v>Cooper</v>
      </c>
      <c r="I12">
        <f>COUNTIF(Input!G:G,Code!H12)</f>
        <v>11</v>
      </c>
      <c r="K12" t="str">
        <v>Tia</v>
      </c>
      <c r="L12">
        <f>COUNTIF(Input!H:H,Code!K12)</f>
        <v>6</v>
      </c>
      <c r="N12" t="str">
        <v>Jen</v>
      </c>
      <c r="O12">
        <f>COUNTIF(Input!I:I,Code!N12)</f>
        <v>2</v>
      </c>
      <c r="Q12" t="str">
        <v>Ronan</v>
      </c>
      <c r="R12">
        <f>COUNTIF(Input!J:J,Code!Q12)</f>
        <v>1</v>
      </c>
    </row>
    <row r="13" spans="2:18" x14ac:dyDescent="0.2">
      <c r="B13" t="str">
        <v>Daniel</v>
      </c>
      <c r="C13">
        <f>COUNTIF(Input!D:D,Code!B13)</f>
        <v>4</v>
      </c>
      <c r="E13" t="str">
        <v>Jen</v>
      </c>
      <c r="F13">
        <f>COUNTIF(Input!E:E,Code!E13)</f>
        <v>1</v>
      </c>
      <c r="H13" t="str">
        <v>Avi</v>
      </c>
      <c r="I13">
        <f>COUNTIF(Input!G:G,Code!H13)</f>
        <v>12</v>
      </c>
      <c r="K13" t="str">
        <v>Avi</v>
      </c>
      <c r="L13">
        <f>COUNTIF(Input!H:H,Code!K13)</f>
        <v>18</v>
      </c>
      <c r="N13" t="str">
        <v>Makayla</v>
      </c>
      <c r="O13">
        <f>COUNTIF(Input!I:I,Code!N13)</f>
        <v>2</v>
      </c>
      <c r="R13">
        <f>COUNTIF(Input!J:J,Code!Q13)</f>
        <v>0</v>
      </c>
    </row>
    <row r="14" spans="2:18" x14ac:dyDescent="0.2">
      <c r="B14" t="str">
        <v>Jimmy</v>
      </c>
      <c r="C14">
        <f>COUNTIF(Input!D:D,Code!B14)</f>
        <v>3</v>
      </c>
      <c r="E14" t="str">
        <v>Akanksha</v>
      </c>
      <c r="F14">
        <f>COUNTIF(Input!E:E,Code!E14)</f>
        <v>1</v>
      </c>
      <c r="H14" t="str">
        <v>Daniel</v>
      </c>
      <c r="I14">
        <f>COUNTIF(Input!G:G,Code!H14)</f>
        <v>13</v>
      </c>
      <c r="K14" t="str">
        <v>Makayla</v>
      </c>
      <c r="L14">
        <f>COUNTIF(Input!H:H,Code!K14)</f>
        <v>5</v>
      </c>
      <c r="N14" t="str">
        <v>Enes</v>
      </c>
      <c r="O14">
        <f>COUNTIF(Input!I:I,Code!N14)</f>
        <v>3</v>
      </c>
      <c r="R14">
        <f>COUNTIF(Input!J:J,Code!Q14)</f>
        <v>0</v>
      </c>
    </row>
    <row r="15" spans="2:18" x14ac:dyDescent="0.2">
      <c r="B15" t="str">
        <v>Ashley</v>
      </c>
      <c r="C15">
        <f>COUNTIF(Input!D:D,Code!B15)</f>
        <v>1</v>
      </c>
      <c r="F15">
        <f>COUNTIF(Input!E:E,Code!E15)</f>
        <v>0</v>
      </c>
      <c r="H15" t="str">
        <v>Jen</v>
      </c>
      <c r="I15">
        <f>COUNTIF(Input!G:G,Code!H15)</f>
        <v>1</v>
      </c>
      <c r="K15" t="str">
        <v>Daniel</v>
      </c>
      <c r="L15">
        <f>COUNTIF(Input!H:H,Code!K15)</f>
        <v>3</v>
      </c>
      <c r="N15" t="str">
        <v>Matt</v>
      </c>
      <c r="O15">
        <f>COUNTIF(Input!I:I,Code!N15)</f>
        <v>1</v>
      </c>
      <c r="R15">
        <f>COUNTIF(Input!J:J,Code!Q15)</f>
        <v>0</v>
      </c>
    </row>
    <row r="16" spans="2:18" x14ac:dyDescent="0.2">
      <c r="B16" t="str">
        <v>Akanksha</v>
      </c>
      <c r="C16">
        <f>COUNTIF(Input!D:D,Code!B16)</f>
        <v>4</v>
      </c>
      <c r="F16">
        <f>COUNTIF(Input!E:E,Code!E16)</f>
        <v>0</v>
      </c>
      <c r="H16" t="str">
        <v>Ronan</v>
      </c>
      <c r="I16">
        <f>COUNTIF(Input!G:G,Code!H16)</f>
        <v>1</v>
      </c>
      <c r="K16" t="str">
        <v>Akanksha</v>
      </c>
      <c r="L16">
        <f>COUNTIF(Input!H:H,Code!K16)</f>
        <v>3</v>
      </c>
      <c r="N16" t="str">
        <v>Akanksha</v>
      </c>
      <c r="O16">
        <f>COUNTIF(Input!I:I,Code!N16)</f>
        <v>1</v>
      </c>
      <c r="R16">
        <f>COUNTIF(Input!J:J,Code!Q16)</f>
        <v>0</v>
      </c>
    </row>
    <row r="17" spans="2:18" x14ac:dyDescent="0.2">
      <c r="B17" t="str">
        <v>Enes</v>
      </c>
      <c r="C17">
        <f>COUNTIF(Input!D:D,Code!B17)</f>
        <v>2</v>
      </c>
      <c r="F17">
        <f>COUNTIF(Input!E:E,Code!E17)</f>
        <v>0</v>
      </c>
      <c r="H17" t="str">
        <v>Melanie</v>
      </c>
      <c r="I17">
        <f>COUNTIF(Input!G:G,Code!H17)</f>
        <v>2</v>
      </c>
      <c r="K17" t="str">
        <v>Jimmy</v>
      </c>
      <c r="L17">
        <f>COUNTIF(Input!H:H,Code!K17)</f>
        <v>3</v>
      </c>
      <c r="N17" t="str">
        <v>Katie</v>
      </c>
      <c r="O17">
        <f>COUNTIF(Input!I:I,Code!N17)</f>
        <v>2</v>
      </c>
      <c r="R17">
        <f>COUNTIF(Input!J:J,Code!Q17)</f>
        <v>0</v>
      </c>
    </row>
    <row r="18" spans="2:18" x14ac:dyDescent="0.2">
      <c r="B18">
        <v>0</v>
      </c>
      <c r="C18">
        <f>COUNTIF(Input!D:D,Code!B18)</f>
        <v>0</v>
      </c>
      <c r="F18">
        <f>COUNTIF(Input!E:E,Code!E18)</f>
        <v>0</v>
      </c>
      <c r="I18">
        <f>COUNTIF(Input!G:G,Code!H18)</f>
        <v>0</v>
      </c>
      <c r="K18" t="str">
        <v>Ishika</v>
      </c>
      <c r="L18">
        <f>COUNTIF(Input!H:H,Code!K18)</f>
        <v>7</v>
      </c>
      <c r="N18" t="str">
        <v>Ishika</v>
      </c>
      <c r="O18">
        <f>COUNTIF(Input!I:I,Code!N18)</f>
        <v>2</v>
      </c>
      <c r="R18">
        <f>COUNTIF(Input!J:J,Code!Q18)</f>
        <v>0</v>
      </c>
    </row>
    <row r="19" spans="2:18" x14ac:dyDescent="0.2">
      <c r="C19">
        <f>COUNTIF(Input!D:D,Code!B19)</f>
        <v>0</v>
      </c>
      <c r="F19">
        <f>COUNTIF(Input!E:E,Code!E19)</f>
        <v>0</v>
      </c>
      <c r="I19">
        <f>COUNTIF(Input!G:G,Code!H19)</f>
        <v>0</v>
      </c>
      <c r="K19" t="str">
        <v>Ashley</v>
      </c>
      <c r="L19">
        <f>COUNTIF(Input!H:H,Code!K19)</f>
        <v>1</v>
      </c>
      <c r="N19" t="str">
        <v>na</v>
      </c>
      <c r="O19">
        <f>COUNTIF(Input!I:I,Code!N19)</f>
        <v>3</v>
      </c>
      <c r="R19">
        <f>COUNTIF(Input!J:J,Code!Q19)</f>
        <v>0</v>
      </c>
    </row>
    <row r="20" spans="2:18" x14ac:dyDescent="0.2">
      <c r="C20">
        <f>COUNTIF(Input!D:D,Code!B20)</f>
        <v>0</v>
      </c>
      <c r="F20">
        <f>COUNTIF(Input!E:E,Code!E20)</f>
        <v>0</v>
      </c>
      <c r="I20">
        <f>COUNTIF(Input!G:G,Code!H20)</f>
        <v>0</v>
      </c>
      <c r="L20">
        <f>COUNTIF(Input!H:H,Code!K20)</f>
        <v>0</v>
      </c>
      <c r="N20" t="str">
        <v>Ashley</v>
      </c>
      <c r="O20">
        <f>COUNTIF(Input!I:I,Code!N20)</f>
        <v>1</v>
      </c>
      <c r="R20">
        <f>COUNTIF(Input!J:J,Code!Q20)</f>
        <v>0</v>
      </c>
    </row>
    <row r="21" spans="2:18" x14ac:dyDescent="0.2">
      <c r="C21">
        <f>COUNTIF(Input!D:D,Code!B21)</f>
        <v>0</v>
      </c>
      <c r="F21">
        <f>COUNTIF(Input!E:E,Code!E21)</f>
        <v>0</v>
      </c>
      <c r="I21">
        <f>COUNTIF(Input!G:G,Code!H21)</f>
        <v>0</v>
      </c>
      <c r="L21">
        <f>COUNTIF(Input!H:H,Code!K21)</f>
        <v>0</v>
      </c>
      <c r="N21" t="str">
        <v>Melanie</v>
      </c>
      <c r="O21">
        <f>COUNTIF(Input!I:I,Code!N21)</f>
        <v>1</v>
      </c>
      <c r="R21">
        <f>COUNTIF(Input!J:J,Code!Q21)</f>
        <v>0</v>
      </c>
    </row>
    <row r="22" spans="2:18" x14ac:dyDescent="0.2">
      <c r="C22">
        <f>COUNTIF(Input!D:D,Code!B22)</f>
        <v>0</v>
      </c>
      <c r="F22">
        <f>COUNTIF(Input!E:E,Code!E22)</f>
        <v>0</v>
      </c>
      <c r="I22">
        <f>COUNTIF(Input!G:G,Code!H22)</f>
        <v>0</v>
      </c>
      <c r="L22">
        <f>COUNTIF(Input!H:H,Code!K22)</f>
        <v>0</v>
      </c>
      <c r="O22">
        <f>COUNTIF(Input!I:I,Code!N22)</f>
        <v>0</v>
      </c>
      <c r="R22">
        <f>COUNTIF(Input!J:J,Code!Q22)</f>
        <v>0</v>
      </c>
    </row>
    <row r="23" spans="2:18" x14ac:dyDescent="0.2">
      <c r="C23">
        <f>COUNTIF(Input!D:D,Code!B23)</f>
        <v>0</v>
      </c>
      <c r="F23">
        <f>COUNTIF(Input!E:E,Code!E23)</f>
        <v>0</v>
      </c>
      <c r="I23">
        <f>COUNTIF(Input!G:G,Code!H23)</f>
        <v>0</v>
      </c>
      <c r="L23">
        <f>COUNTIF(Input!H:H,Code!K23)</f>
        <v>0</v>
      </c>
      <c r="O23">
        <f>COUNTIF(Input!I:I,Code!N23)</f>
        <v>0</v>
      </c>
      <c r="R23">
        <f>COUNTIF(Input!J:J,Code!Q23)</f>
        <v>0</v>
      </c>
    </row>
    <row r="24" spans="2:18" x14ac:dyDescent="0.2">
      <c r="C24">
        <f>COUNTIF(Input!D:D,Code!B24)</f>
        <v>0</v>
      </c>
      <c r="F24">
        <f>COUNTIF(Input!E:E,Code!E24)</f>
        <v>0</v>
      </c>
      <c r="I24">
        <f>COUNTIF(Input!G:G,Code!H24)</f>
        <v>0</v>
      </c>
      <c r="L24">
        <f>COUNTIF(Input!H:H,Code!K24)</f>
        <v>0</v>
      </c>
      <c r="O24">
        <f>COUNTIF(Input!I:I,Code!N24)</f>
        <v>0</v>
      </c>
      <c r="R24">
        <f>COUNTIF(Input!J:J,Code!Q24)</f>
        <v>0</v>
      </c>
    </row>
    <row r="25" spans="2:18" x14ac:dyDescent="0.2">
      <c r="C25">
        <f>COUNTIF(Input!D:D,Code!B25)</f>
        <v>0</v>
      </c>
      <c r="F25">
        <f>COUNTIF(Input!E:E,Code!E25)</f>
        <v>0</v>
      </c>
      <c r="I25">
        <f>COUNTIF(Input!G:G,Code!H25)</f>
        <v>0</v>
      </c>
      <c r="L25">
        <f>COUNTIF(Input!H:H,Code!K25)</f>
        <v>0</v>
      </c>
      <c r="O25">
        <f>COUNTIF(Input!I:I,Code!N25)</f>
        <v>0</v>
      </c>
      <c r="R25">
        <f>COUNTIF(Input!J:J,Code!Q25)</f>
        <v>0</v>
      </c>
    </row>
    <row r="26" spans="2:18" x14ac:dyDescent="0.2">
      <c r="C26">
        <f>COUNTIF(Input!D:D,Code!B26)</f>
        <v>0</v>
      </c>
      <c r="F26">
        <f>COUNTIF(Input!E:E,Code!E26)</f>
        <v>0</v>
      </c>
      <c r="I26">
        <f>COUNTIF(Input!G:G,Code!H26)</f>
        <v>0</v>
      </c>
      <c r="L26">
        <f>COUNTIF(Input!H:H,Code!K26)</f>
        <v>0</v>
      </c>
      <c r="O26">
        <f>COUNTIF(Input!I:I,Code!N26)</f>
        <v>0</v>
      </c>
      <c r="R26">
        <f>COUNTIF(Input!J:J,Code!Q26)</f>
        <v>0</v>
      </c>
    </row>
    <row r="27" spans="2:18" x14ac:dyDescent="0.2">
      <c r="C27">
        <f>COUNTIF(Input!D:D,Code!B27)</f>
        <v>0</v>
      </c>
      <c r="F27">
        <f>COUNTIF(Input!E:E,Code!E27)</f>
        <v>0</v>
      </c>
      <c r="I27">
        <f>COUNTIF(Input!G:G,Code!H27)</f>
        <v>0</v>
      </c>
      <c r="L27">
        <f>COUNTIF(Input!H:H,Code!K27)</f>
        <v>0</v>
      </c>
      <c r="O27">
        <f>COUNTIF(Input!I:I,Code!N27)</f>
        <v>0</v>
      </c>
      <c r="R27">
        <f>COUNTIF(Input!J:J,Code!Q27)</f>
        <v>0</v>
      </c>
    </row>
    <row r="28" spans="2:18" x14ac:dyDescent="0.2">
      <c r="C28">
        <f>COUNTIF(Input!D:D,Code!B28)</f>
        <v>0</v>
      </c>
      <c r="F28">
        <f>COUNTIF(Input!E:E,Code!E28)</f>
        <v>0</v>
      </c>
      <c r="I28">
        <f>COUNTIF(Input!G:G,Code!H28)</f>
        <v>0</v>
      </c>
      <c r="L28">
        <f>COUNTIF(Input!H:H,Code!K28)</f>
        <v>0</v>
      </c>
      <c r="O28">
        <f>COUNTIF(Input!I:I,Code!N28)</f>
        <v>0</v>
      </c>
      <c r="R28">
        <f>COUNTIF(Input!J:J,Code!Q28)</f>
        <v>0</v>
      </c>
    </row>
    <row r="29" spans="2:18" x14ac:dyDescent="0.2">
      <c r="C29">
        <f>COUNTIF(Input!D:D,Code!B29)</f>
        <v>0</v>
      </c>
      <c r="F29">
        <f>COUNTIF(Input!E:E,Code!E29)</f>
        <v>0</v>
      </c>
      <c r="I29">
        <f>COUNTIF(Input!G:G,Code!H29)</f>
        <v>0</v>
      </c>
      <c r="L29">
        <f>COUNTIF(Input!H:H,Code!K29)</f>
        <v>0</v>
      </c>
      <c r="O29">
        <f>COUNTIF(Input!I:I,Code!N29)</f>
        <v>0</v>
      </c>
      <c r="R29">
        <f>COUNTIF(Input!J:J,Code!Q29)</f>
        <v>0</v>
      </c>
    </row>
    <row r="30" spans="2:18" x14ac:dyDescent="0.2">
      <c r="C30">
        <f>COUNTIF(Input!D:D,Code!B30)</f>
        <v>0</v>
      </c>
      <c r="F30">
        <f>COUNTIF(Input!E:E,Code!E30)</f>
        <v>0</v>
      </c>
      <c r="I30">
        <f>COUNTIF(Input!G:G,Code!H30)</f>
        <v>0</v>
      </c>
      <c r="L30">
        <f>COUNTIF(Input!H:H,Code!K30)</f>
        <v>0</v>
      </c>
      <c r="O30">
        <f>COUNTIF(Input!I:I,Code!N30)</f>
        <v>0</v>
      </c>
      <c r="R30">
        <f>COUNTIF(Input!J:J,Code!Q30)</f>
        <v>0</v>
      </c>
    </row>
    <row r="31" spans="2:18" x14ac:dyDescent="0.2">
      <c r="C31">
        <f>COUNTIF(Input!D:D,Code!B31)</f>
        <v>0</v>
      </c>
      <c r="F31">
        <f>COUNTIF(Input!E:E,Code!E31)</f>
        <v>0</v>
      </c>
      <c r="I31">
        <f>COUNTIF(Input!G:G,Code!H31)</f>
        <v>0</v>
      </c>
      <c r="L31">
        <f>COUNTIF(Input!H:H,Code!K31)</f>
        <v>0</v>
      </c>
      <c r="O31">
        <f>COUNTIF(Input!I:I,Code!N31)</f>
        <v>0</v>
      </c>
      <c r="R31">
        <f>COUNTIF(Input!J:J,Code!Q31)</f>
        <v>0</v>
      </c>
    </row>
    <row r="32" spans="2:18" x14ac:dyDescent="0.2">
      <c r="C32">
        <f>COUNTIF(Input!D:D,Code!B32)</f>
        <v>0</v>
      </c>
      <c r="F32">
        <f>COUNTIF(Input!E:E,Code!E32)</f>
        <v>0</v>
      </c>
      <c r="I32">
        <f>COUNTIF(Input!G:G,Code!H32)</f>
        <v>0</v>
      </c>
      <c r="L32">
        <f>COUNTIF(Input!H:H,Code!K32)</f>
        <v>0</v>
      </c>
      <c r="O32">
        <f>COUNTIF(Input!I:I,Code!N32)</f>
        <v>0</v>
      </c>
      <c r="R32">
        <f>COUNTIF(Input!J:J,Code!Q32)</f>
        <v>0</v>
      </c>
    </row>
    <row r="33" spans="3:18" x14ac:dyDescent="0.2">
      <c r="C33">
        <f>COUNTIF(Input!D:D,Code!B33)</f>
        <v>0</v>
      </c>
      <c r="F33">
        <f>COUNTIF(Input!E:E,Code!E33)</f>
        <v>0</v>
      </c>
      <c r="I33">
        <f>COUNTIF(Input!G:G,Code!H33)</f>
        <v>0</v>
      </c>
      <c r="L33">
        <f>COUNTIF(Input!H:H,Code!K33)</f>
        <v>0</v>
      </c>
      <c r="O33">
        <f>COUNTIF(Input!I:I,Code!N33)</f>
        <v>0</v>
      </c>
      <c r="R33">
        <f>COUNTIF(Input!J:J,Code!Q33)</f>
        <v>0</v>
      </c>
    </row>
    <row r="34" spans="3:18" x14ac:dyDescent="0.2">
      <c r="C34">
        <f>COUNTIF(Input!D:D,Code!B34)</f>
        <v>0</v>
      </c>
      <c r="F34">
        <f>COUNTIF(Input!E:E,Code!E34)</f>
        <v>0</v>
      </c>
      <c r="I34">
        <f>COUNTIF(Input!G:G,Code!H34)</f>
        <v>0</v>
      </c>
      <c r="L34">
        <f>COUNTIF(Input!H:H,Code!K34)</f>
        <v>0</v>
      </c>
      <c r="O34">
        <f>COUNTIF(Input!I:I,Code!N34)</f>
        <v>0</v>
      </c>
      <c r="R34">
        <f>COUNTIF(Input!J:J,Code!Q34)</f>
        <v>0</v>
      </c>
    </row>
    <row r="35" spans="3:18" x14ac:dyDescent="0.2">
      <c r="C35">
        <f>COUNTIF(Input!D:D,Code!B35)</f>
        <v>0</v>
      </c>
      <c r="F35">
        <f>COUNTIF(Input!E:E,Code!E35)</f>
        <v>0</v>
      </c>
      <c r="I35">
        <f>COUNTIF(Input!G:G,Code!H35)</f>
        <v>0</v>
      </c>
      <c r="L35">
        <f>COUNTIF(Input!H:H,Code!K35)</f>
        <v>0</v>
      </c>
      <c r="O35">
        <f>COUNTIF(Input!I:I,Code!N35)</f>
        <v>0</v>
      </c>
      <c r="R35">
        <f>COUNTIF(Input!J:J,Code!Q35)</f>
        <v>0</v>
      </c>
    </row>
    <row r="36" spans="3:18" x14ac:dyDescent="0.2">
      <c r="C36">
        <f>COUNTIF(Input!D:D,Code!B36)</f>
        <v>0</v>
      </c>
      <c r="F36">
        <f>COUNTIF(Input!E:E,Code!E36)</f>
        <v>0</v>
      </c>
      <c r="I36">
        <f>COUNTIF(Input!G:G,Code!H36)</f>
        <v>0</v>
      </c>
      <c r="L36">
        <f>COUNTIF(Input!H:H,Code!K36)</f>
        <v>0</v>
      </c>
      <c r="O36">
        <f>COUNTIF(Input!I:I,Code!N36)</f>
        <v>0</v>
      </c>
      <c r="R36">
        <f>COUNTIF(Input!J:J,Code!Q36)</f>
        <v>0</v>
      </c>
    </row>
    <row r="37" spans="3:18" x14ac:dyDescent="0.2">
      <c r="C37">
        <f>COUNTIF(Input!D:D,Code!B37)</f>
        <v>0</v>
      </c>
      <c r="F37">
        <f>COUNTIF(Input!E:E,Code!E37)</f>
        <v>0</v>
      </c>
      <c r="I37">
        <f>COUNTIF(Input!G:G,Code!H37)</f>
        <v>0</v>
      </c>
      <c r="L37">
        <f>COUNTIF(Input!H:H,Code!K37)</f>
        <v>0</v>
      </c>
      <c r="O37">
        <f>COUNTIF(Input!I:I,Code!N37)</f>
        <v>0</v>
      </c>
      <c r="R37">
        <f>COUNTIF(Input!J:J,Code!Q37)</f>
        <v>0</v>
      </c>
    </row>
    <row r="38" spans="3:18" x14ac:dyDescent="0.2">
      <c r="C38">
        <f>COUNTIF(Input!D:D,Code!B38)</f>
        <v>0</v>
      </c>
      <c r="F38">
        <f>COUNTIF(Input!E:E,Code!E38)</f>
        <v>0</v>
      </c>
      <c r="I38">
        <f>COUNTIF(Input!G:G,Code!H38)</f>
        <v>0</v>
      </c>
      <c r="L38">
        <f>COUNTIF(Input!H:H,Code!K38)</f>
        <v>0</v>
      </c>
      <c r="O38">
        <f>COUNTIF(Input!I:I,Code!N38)</f>
        <v>0</v>
      </c>
      <c r="R38">
        <f>COUNTIF(Input!J:J,Code!Q38)</f>
        <v>0</v>
      </c>
    </row>
    <row r="39" spans="3:18" x14ac:dyDescent="0.2">
      <c r="C39">
        <f>COUNTIF(Input!D:D,Code!B39)</f>
        <v>0</v>
      </c>
      <c r="F39">
        <f>COUNTIF(Input!E:E,Code!E39)</f>
        <v>0</v>
      </c>
      <c r="I39">
        <f>COUNTIF(Input!G:G,Code!H39)</f>
        <v>0</v>
      </c>
      <c r="L39">
        <f>COUNTIF(Input!H:H,Code!K39)</f>
        <v>0</v>
      </c>
      <c r="O39">
        <f>COUNTIF(Input!I:I,Code!N39)</f>
        <v>0</v>
      </c>
      <c r="R39">
        <f>COUNTIF(Input!J:J,Code!Q39)</f>
        <v>0</v>
      </c>
    </row>
    <row r="40" spans="3:18" x14ac:dyDescent="0.2">
      <c r="C40">
        <f>COUNTIF(Input!D:D,Code!B40)</f>
        <v>0</v>
      </c>
      <c r="F40">
        <f>COUNTIF(Input!E:E,Code!E40)</f>
        <v>0</v>
      </c>
      <c r="I40">
        <f>COUNTIF(Input!G:G,Code!H40)</f>
        <v>0</v>
      </c>
      <c r="L40">
        <f>COUNTIF(Input!H:H,Code!K40)</f>
        <v>0</v>
      </c>
      <c r="O40">
        <f>COUNTIF(Input!I:I,Code!N40)</f>
        <v>0</v>
      </c>
      <c r="R40">
        <f>COUNTIF(Input!J:J,Code!Q40)</f>
        <v>0</v>
      </c>
    </row>
    <row r="41" spans="3:18" x14ac:dyDescent="0.2">
      <c r="C41">
        <f>COUNTIF(Input!D:D,Code!B41)</f>
        <v>0</v>
      </c>
      <c r="F41">
        <f>COUNTIF(Input!E:E,Code!E41)</f>
        <v>0</v>
      </c>
      <c r="I41">
        <f>COUNTIF(Input!G:G,Code!H41)</f>
        <v>0</v>
      </c>
      <c r="L41">
        <f>COUNTIF(Input!H:H,Code!K41)</f>
        <v>0</v>
      </c>
      <c r="O41">
        <f>COUNTIF(Input!I:I,Code!N41)</f>
        <v>0</v>
      </c>
      <c r="R41">
        <f>COUNTIF(Input!J:J,Code!Q41)</f>
        <v>0</v>
      </c>
    </row>
    <row r="42" spans="3:18" x14ac:dyDescent="0.2">
      <c r="C42">
        <f>COUNTIF(Input!D:D,Code!B42)</f>
        <v>0</v>
      </c>
      <c r="F42">
        <f>COUNTIF(Input!E:E,Code!E42)</f>
        <v>0</v>
      </c>
      <c r="I42">
        <f>COUNTIF(Input!G:G,Code!H42)</f>
        <v>0</v>
      </c>
      <c r="L42">
        <f>COUNTIF(Input!H:H,Code!K42)</f>
        <v>0</v>
      </c>
      <c r="O42">
        <f>COUNTIF(Input!I:I,Code!N42)</f>
        <v>0</v>
      </c>
      <c r="R42">
        <f>COUNTIF(Input!J:J,Code!Q42)</f>
        <v>0</v>
      </c>
    </row>
    <row r="43" spans="3:18" x14ac:dyDescent="0.2">
      <c r="C43">
        <f>COUNTIF(Input!D:D,Code!B43)</f>
        <v>0</v>
      </c>
      <c r="F43">
        <f>COUNTIF(Input!E:E,Code!E43)</f>
        <v>0</v>
      </c>
      <c r="I43">
        <f>COUNTIF(Input!G:G,Code!H43)</f>
        <v>0</v>
      </c>
      <c r="L43">
        <f>COUNTIF(Input!H:H,Code!K43)</f>
        <v>0</v>
      </c>
      <c r="O43">
        <f>COUNTIF(Input!I:I,Code!N43)</f>
        <v>0</v>
      </c>
      <c r="R43">
        <f>COUNTIF(Input!J:J,Code!Q43)</f>
        <v>0</v>
      </c>
    </row>
    <row r="44" spans="3:18" x14ac:dyDescent="0.2">
      <c r="C44">
        <f>COUNTIF(Input!D:D,Code!B44)</f>
        <v>0</v>
      </c>
      <c r="F44">
        <f>COUNTIF(Input!E:E,Code!E44)</f>
        <v>0</v>
      </c>
      <c r="I44">
        <f>COUNTIF(Input!G:G,Code!H44)</f>
        <v>0</v>
      </c>
      <c r="L44">
        <f>COUNTIF(Input!H:H,Code!K44)</f>
        <v>0</v>
      </c>
      <c r="O44">
        <f>COUNTIF(Input!I:I,Code!N44)</f>
        <v>0</v>
      </c>
      <c r="R44">
        <f>COUNTIF(Input!J:J,Code!Q44)</f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13FDF6-B644-3E4B-8D5C-C2CA87090F99}">
  <sheetPr codeName="Sheet3"/>
  <dimension ref="A4:R46"/>
  <sheetViews>
    <sheetView topLeftCell="A15" workbookViewId="0">
      <selection activeCell="O33" sqref="O33"/>
    </sheetView>
  </sheetViews>
  <sheetFormatPr baseColWidth="10" defaultRowHeight="16" x14ac:dyDescent="0.2"/>
  <cols>
    <col min="5" max="5" width="10.83203125" customWidth="1"/>
    <col min="14" max="14" width="14.6640625" customWidth="1"/>
    <col min="15" max="15" width="10.6640625" customWidth="1"/>
  </cols>
  <sheetData>
    <row r="4" spans="1:18" x14ac:dyDescent="0.2">
      <c r="A4" s="2" t="s">
        <v>34</v>
      </c>
      <c r="D4" s="2" t="s">
        <v>31</v>
      </c>
      <c r="E4" t="s">
        <v>15</v>
      </c>
      <c r="F4" s="4" t="s">
        <v>33</v>
      </c>
      <c r="I4" s="2" t="s">
        <v>32</v>
      </c>
      <c r="J4" t="s">
        <v>35</v>
      </c>
      <c r="K4" t="s">
        <v>36</v>
      </c>
      <c r="L4" t="s">
        <v>37</v>
      </c>
      <c r="M4" t="s">
        <v>38</v>
      </c>
      <c r="N4" s="4" t="s">
        <v>39</v>
      </c>
      <c r="O4" s="4" t="s">
        <v>33</v>
      </c>
      <c r="R4" s="2"/>
    </row>
    <row r="5" spans="1:18" x14ac:dyDescent="0.2">
      <c r="A5" t="s">
        <v>3</v>
      </c>
      <c r="D5" t="str">
        <f t="shared" ref="D5:D12" si="0">A5</f>
        <v>Avi</v>
      </c>
      <c r="E5">
        <f>SUM(_xlfn.IFNA(_xlfn.XLOOKUP(D5,Code!B:B,Code!C:C),0),_xlfn.IFNA(_xlfn.XLOOKUP(D5,Code!E:E,Code!F:F),0))</f>
        <v>36</v>
      </c>
      <c r="F5" s="4">
        <f>E5*2</f>
        <v>72</v>
      </c>
      <c r="G5" t="str">
        <f>"Total MScans: "&amp;SUM(E:E)</f>
        <v>Total MScans: 80</v>
      </c>
      <c r="I5" t="str">
        <f t="shared" ref="I5:I12" si="1">A5</f>
        <v>Avi</v>
      </c>
      <c r="J5">
        <f>_xlfn.IFNA(_xlfn.XLOOKUP(I5,Code!H:H,Code!I:I),0)</f>
        <v>12</v>
      </c>
      <c r="K5">
        <f>_xlfn.IFNA(_xlfn.XLOOKUP(I5,Code!K:K,Code!L:L),0)</f>
        <v>18</v>
      </c>
      <c r="L5">
        <f>_xlfn.IFNA(_xlfn.XLOOKUP(I5,Code!N:N,Code!O:O),0)</f>
        <v>8</v>
      </c>
      <c r="M5">
        <f>_xlfn.IFNA(_xlfn.XLOOKUP(Input!J5,Code!Q:Q,Code!R:R),0)</f>
        <v>0</v>
      </c>
      <c r="N5" s="4">
        <f>SUM(J5:K5)*3</f>
        <v>90</v>
      </c>
      <c r="O5" s="4">
        <f t="shared" ref="O5:O23" si="2">SUM(J5:M5)*3</f>
        <v>114</v>
      </c>
      <c r="P5" t="str">
        <f>"Total Scans: "&amp;SUM(J5:J23)</f>
        <v>Total Scans: 51</v>
      </c>
    </row>
    <row r="6" spans="1:18" x14ac:dyDescent="0.2">
      <c r="A6" t="s">
        <v>4</v>
      </c>
      <c r="D6" t="str">
        <f t="shared" si="0"/>
        <v>Cooper</v>
      </c>
      <c r="E6">
        <f>SUM(_xlfn.IFNA(_xlfn.XLOOKUP(D6,Code!B:B,Code!C:C),0),_xlfn.IFNA(_xlfn.XLOOKUP(D6,Code!E:E,Code!F:F),0))</f>
        <v>17</v>
      </c>
      <c r="F6" s="4">
        <f t="shared" ref="F6:F17" si="3">E6*2</f>
        <v>34</v>
      </c>
      <c r="G6" t="str">
        <f>"Total hours: "&amp;SUM(F:F)</f>
        <v>Total hours: 161</v>
      </c>
      <c r="I6" t="str">
        <f t="shared" si="1"/>
        <v>Cooper</v>
      </c>
      <c r="J6">
        <f>_xlfn.IFNA(_xlfn.XLOOKUP(I6,Code!H:H,Code!I:I),0)</f>
        <v>11</v>
      </c>
      <c r="K6">
        <f>_xlfn.IFNA(_xlfn.XLOOKUP(I6,Code!K:K,Code!L:L),0)</f>
        <v>20</v>
      </c>
      <c r="L6">
        <f>_xlfn.IFNA(_xlfn.XLOOKUP(I6,Code!N:N,Code!O:O),0)</f>
        <v>5</v>
      </c>
      <c r="M6">
        <f>_xlfn.IFNA(_xlfn.XLOOKUP(Input!J6,Code!Q:Q,Code!R:R),0)</f>
        <v>0</v>
      </c>
      <c r="N6" s="4">
        <f t="shared" ref="N6:N23" si="4">SUM(J6:K6)*3</f>
        <v>93</v>
      </c>
      <c r="O6" s="4">
        <f t="shared" si="2"/>
        <v>108</v>
      </c>
      <c r="P6" t="str">
        <f>"Total hours: "&amp;SUM(J5:M23)*3</f>
        <v>Total hours: 426</v>
      </c>
    </row>
    <row r="7" spans="1:18" x14ac:dyDescent="0.2">
      <c r="A7" t="s">
        <v>8</v>
      </c>
      <c r="D7" t="str">
        <f t="shared" si="0"/>
        <v>Ishika</v>
      </c>
      <c r="E7">
        <f>SUM(_xlfn.IFNA(_xlfn.XLOOKUP(D7,Code!B:B,Code!C:C),0),_xlfn.IFNA(_xlfn.XLOOKUP(D7,Code!E:E,Code!F:F),0))</f>
        <v>5</v>
      </c>
      <c r="F7" s="4">
        <f t="shared" si="3"/>
        <v>10</v>
      </c>
      <c r="I7" t="str">
        <f t="shared" si="1"/>
        <v>Ishika</v>
      </c>
      <c r="J7">
        <f>_xlfn.IFNA(_xlfn.XLOOKUP(I7,Code!H:H,Code!I:I),0)</f>
        <v>0</v>
      </c>
      <c r="K7">
        <f>_xlfn.IFNA(_xlfn.XLOOKUP(I7,Code!K:K,Code!L:L),0)</f>
        <v>7</v>
      </c>
      <c r="L7">
        <f>_xlfn.IFNA(_xlfn.XLOOKUP(I7,Code!N:N,Code!O:O),0)</f>
        <v>2</v>
      </c>
      <c r="M7">
        <f>_xlfn.IFNA(_xlfn.XLOOKUP(Input!J7,Code!Q:Q,Code!R:R),0)</f>
        <v>0</v>
      </c>
      <c r="N7" s="4">
        <f t="shared" si="4"/>
        <v>21</v>
      </c>
      <c r="O7" s="4">
        <f t="shared" si="2"/>
        <v>27</v>
      </c>
      <c r="P7" t="str">
        <f>"L2+L3 hours: "&amp;SUM(J5:K23)*3</f>
        <v>L2+L3 hours: 330</v>
      </c>
    </row>
    <row r="8" spans="1:18" x14ac:dyDescent="0.2">
      <c r="A8" t="s">
        <v>5</v>
      </c>
      <c r="D8" t="str">
        <f t="shared" si="0"/>
        <v>Tia</v>
      </c>
      <c r="E8">
        <f>SUM(_xlfn.IFNA(_xlfn.XLOOKUP(D8,Code!B:B,Code!C:C),0),_xlfn.IFNA(_xlfn.XLOOKUP(D8,Code!E:E,Code!F:F),0))</f>
        <v>11</v>
      </c>
      <c r="F8" s="4">
        <f t="shared" si="3"/>
        <v>22</v>
      </c>
      <c r="I8" t="str">
        <f t="shared" si="1"/>
        <v>Tia</v>
      </c>
      <c r="J8">
        <f>_xlfn.IFNA(_xlfn.XLOOKUP(I8,Code!H:H,Code!I:I),0)</f>
        <v>0</v>
      </c>
      <c r="K8">
        <f>_xlfn.IFNA(_xlfn.XLOOKUP(I8,Code!K:K,Code!L:L),0)</f>
        <v>6</v>
      </c>
      <c r="L8">
        <f>_xlfn.IFNA(_xlfn.XLOOKUP(I8,Code!N:N,Code!O:O),0)</f>
        <v>5</v>
      </c>
      <c r="M8">
        <f>_xlfn.IFNA(_xlfn.XLOOKUP(Input!J8,Code!Q:Q,Code!R:R),0)</f>
        <v>0</v>
      </c>
      <c r="N8" s="4">
        <f t="shared" si="4"/>
        <v>18</v>
      </c>
      <c r="O8" s="4">
        <f t="shared" si="2"/>
        <v>33</v>
      </c>
    </row>
    <row r="9" spans="1:18" x14ac:dyDescent="0.2">
      <c r="A9" t="s">
        <v>10</v>
      </c>
      <c r="D9" t="str">
        <f t="shared" si="0"/>
        <v>Ashley</v>
      </c>
      <c r="E9">
        <f>SUM(_xlfn.IFNA(_xlfn.XLOOKUP(D9,Code!B:B,Code!C:C),0),_xlfn.IFNA(_xlfn.XLOOKUP(D9,Code!E:E,Code!F:F),0))</f>
        <v>1</v>
      </c>
      <c r="F9" s="4">
        <f t="shared" si="3"/>
        <v>2</v>
      </c>
      <c r="I9" t="str">
        <f t="shared" si="1"/>
        <v>Ashley</v>
      </c>
      <c r="J9">
        <f>_xlfn.IFNA(_xlfn.XLOOKUP(I9,Code!H:H,Code!I:I),0)</f>
        <v>0</v>
      </c>
      <c r="K9">
        <f>_xlfn.IFNA(_xlfn.XLOOKUP(I9,Code!K:K,Code!L:L),0)</f>
        <v>1</v>
      </c>
      <c r="L9">
        <f>_xlfn.IFNA(_xlfn.XLOOKUP(I9,Code!N:N,Code!O:O),0)</f>
        <v>1</v>
      </c>
      <c r="M9">
        <f>_xlfn.IFNA(_xlfn.XLOOKUP(Input!J9,Code!Q:Q,Code!R:R),0)</f>
        <v>0</v>
      </c>
      <c r="N9" s="4">
        <f t="shared" si="4"/>
        <v>3</v>
      </c>
      <c r="O9" s="4">
        <f t="shared" si="2"/>
        <v>6</v>
      </c>
    </row>
    <row r="10" spans="1:18" x14ac:dyDescent="0.2">
      <c r="A10" t="s">
        <v>7</v>
      </c>
      <c r="D10" t="str">
        <f t="shared" si="0"/>
        <v>Daniel</v>
      </c>
      <c r="E10">
        <f>SUM(_xlfn.IFNA(_xlfn.XLOOKUP(D10,Code!B:B,Code!C:C),0),_xlfn.IFNA(_xlfn.XLOOKUP(D10,Code!E:E,Code!F:F),0))</f>
        <v>4</v>
      </c>
      <c r="F10" s="4">
        <f t="shared" si="3"/>
        <v>8</v>
      </c>
      <c r="I10" t="str">
        <f t="shared" si="1"/>
        <v>Daniel</v>
      </c>
      <c r="J10">
        <f>_xlfn.IFNA(_xlfn.XLOOKUP(I10,Code!H:H,Code!I:I),0)</f>
        <v>13</v>
      </c>
      <c r="K10">
        <f>_xlfn.IFNA(_xlfn.XLOOKUP(I10,Code!K:K,Code!L:L),0)</f>
        <v>3</v>
      </c>
      <c r="L10">
        <f>_xlfn.IFNA(_xlfn.XLOOKUP(I10,Code!N:N,Code!O:O),0)</f>
        <v>0</v>
      </c>
      <c r="M10">
        <f>_xlfn.IFNA(_xlfn.XLOOKUP(Input!J10,Code!Q:Q,Code!R:R),0)</f>
        <v>0</v>
      </c>
      <c r="N10" s="4">
        <f t="shared" si="4"/>
        <v>48</v>
      </c>
      <c r="O10" s="4">
        <f t="shared" si="2"/>
        <v>48</v>
      </c>
    </row>
    <row r="11" spans="1:18" x14ac:dyDescent="0.2">
      <c r="A11" t="s">
        <v>6</v>
      </c>
      <c r="D11" t="str">
        <f t="shared" si="0"/>
        <v>Jimmy</v>
      </c>
      <c r="E11">
        <f>SUM(_xlfn.IFNA(_xlfn.XLOOKUP(D11,Code!B:B,Code!C:C),0),_xlfn.IFNA(_xlfn.XLOOKUP(D11,Code!E:E,Code!F:F),0))</f>
        <v>3</v>
      </c>
      <c r="F11" s="4">
        <f t="shared" si="3"/>
        <v>6</v>
      </c>
      <c r="I11" t="str">
        <f t="shared" si="1"/>
        <v>Jimmy</v>
      </c>
      <c r="J11">
        <f>_xlfn.IFNA(_xlfn.XLOOKUP(I11,Code!H:H,Code!I:I),0)</f>
        <v>11</v>
      </c>
      <c r="K11">
        <f>_xlfn.IFNA(_xlfn.XLOOKUP(I11,Code!K:K,Code!L:L),0)</f>
        <v>3</v>
      </c>
      <c r="L11">
        <f>_xlfn.IFNA(_xlfn.XLOOKUP(I11,Code!N:N,Code!O:O),0)</f>
        <v>1</v>
      </c>
      <c r="M11">
        <f>_xlfn.IFNA(_xlfn.XLOOKUP(Input!J11,Code!Q:Q,Code!R:R),0)</f>
        <v>0</v>
      </c>
      <c r="N11" s="4">
        <f t="shared" si="4"/>
        <v>42</v>
      </c>
      <c r="O11" s="4">
        <f t="shared" si="2"/>
        <v>45</v>
      </c>
    </row>
    <row r="12" spans="1:18" x14ac:dyDescent="0.2">
      <c r="A12" t="s">
        <v>9</v>
      </c>
      <c r="D12" t="str">
        <f t="shared" si="0"/>
        <v>Ronan</v>
      </c>
      <c r="E12">
        <f>SUM(_xlfn.IFNA(_xlfn.XLOOKUP(D12,Code!B:B,Code!C:C),0),_xlfn.IFNA(_xlfn.XLOOKUP(D12,Code!E:E,Code!F:F),0))</f>
        <v>0</v>
      </c>
      <c r="F12" s="4">
        <f t="shared" si="3"/>
        <v>0</v>
      </c>
      <c r="I12" t="str">
        <f t="shared" si="1"/>
        <v>Ronan</v>
      </c>
      <c r="J12">
        <f>_xlfn.IFNA(_xlfn.XLOOKUP(I12,Code!H:H,Code!I:I),0)</f>
        <v>1</v>
      </c>
      <c r="K12">
        <f>_xlfn.IFNA(_xlfn.XLOOKUP(I12,Code!K:K,Code!L:L),0)</f>
        <v>0</v>
      </c>
      <c r="L12">
        <f>_xlfn.IFNA(_xlfn.XLOOKUP(I12,Code!N:N,Code!O:O),0)</f>
        <v>0</v>
      </c>
      <c r="M12">
        <f>_xlfn.IFNA(_xlfn.XLOOKUP(Input!J12,Code!Q:Q,Code!R:R),0)</f>
        <v>0</v>
      </c>
      <c r="N12" s="4">
        <f t="shared" si="4"/>
        <v>3</v>
      </c>
      <c r="O12" s="4">
        <f t="shared" si="2"/>
        <v>3</v>
      </c>
    </row>
    <row r="13" spans="1:18" x14ac:dyDescent="0.2">
      <c r="A13" t="s">
        <v>13</v>
      </c>
      <c r="D13" t="str">
        <f t="shared" ref="D13:D17" si="5">A13</f>
        <v>Enes</v>
      </c>
      <c r="E13">
        <f>SUM(_xlfn.IFNA(_xlfn.XLOOKUP(D13,Code!B:B,Code!C:C),0),_xlfn.IFNA(_xlfn.XLOOKUP(D13,Code!E:E,Code!F:F),0))</f>
        <v>2</v>
      </c>
      <c r="F13" s="4">
        <f t="shared" si="3"/>
        <v>4</v>
      </c>
      <c r="I13" t="str">
        <f t="shared" ref="I13:I17" si="6">A13</f>
        <v>Enes</v>
      </c>
      <c r="J13">
        <f>_xlfn.IFNA(_xlfn.XLOOKUP(I13,Code!H:H,Code!I:I),0)</f>
        <v>0</v>
      </c>
      <c r="K13">
        <f>_xlfn.IFNA(_xlfn.XLOOKUP(I13,Code!K:K,Code!L:L),0)</f>
        <v>0</v>
      </c>
      <c r="L13">
        <f>_xlfn.IFNA(_xlfn.XLOOKUP(I13,Code!N:N,Code!O:O),0)</f>
        <v>3</v>
      </c>
      <c r="M13">
        <f>_xlfn.IFNA(_xlfn.XLOOKUP(Input!J13,Code!Q:Q,Code!R:R),0)</f>
        <v>0</v>
      </c>
      <c r="N13" s="4">
        <f t="shared" si="4"/>
        <v>0</v>
      </c>
      <c r="O13" s="4">
        <f t="shared" si="2"/>
        <v>9</v>
      </c>
    </row>
    <row r="14" spans="1:18" x14ac:dyDescent="0.2">
      <c r="A14" t="s">
        <v>11</v>
      </c>
      <c r="D14" t="str">
        <f t="shared" si="5"/>
        <v>Melanie</v>
      </c>
      <c r="E14">
        <f>SUM(_xlfn.IFNA(_xlfn.XLOOKUP(D14,Code!B:B,Code!C:C),0),_xlfn.IFNA(_xlfn.XLOOKUP(D14,Code!E:E,Code!F:F),0))</f>
        <v>0</v>
      </c>
      <c r="F14" s="4">
        <f t="shared" si="3"/>
        <v>0</v>
      </c>
      <c r="I14" t="str">
        <f t="shared" si="6"/>
        <v>Melanie</v>
      </c>
      <c r="J14">
        <f>_xlfn.IFNA(_xlfn.XLOOKUP(I14,Code!H:H,Code!I:I),0)</f>
        <v>2</v>
      </c>
      <c r="K14">
        <f>_xlfn.IFNA(_xlfn.XLOOKUP(I14,Code!K:K,Code!L:L),0)</f>
        <v>0</v>
      </c>
      <c r="L14">
        <f>_xlfn.IFNA(_xlfn.XLOOKUP(I14,Code!N:N,Code!O:O),0)</f>
        <v>1</v>
      </c>
      <c r="M14">
        <f>_xlfn.IFNA(_xlfn.XLOOKUP(Input!J14,Code!Q:Q,Code!R:R),0)</f>
        <v>0</v>
      </c>
      <c r="N14" s="4">
        <f t="shared" si="4"/>
        <v>6</v>
      </c>
      <c r="O14" s="4">
        <f t="shared" si="2"/>
        <v>9</v>
      </c>
    </row>
    <row r="15" spans="1:18" x14ac:dyDescent="0.2">
      <c r="A15" t="s">
        <v>12</v>
      </c>
      <c r="D15" t="str">
        <f t="shared" si="5"/>
        <v>Karen</v>
      </c>
      <c r="E15">
        <f>SUM(_xlfn.IFNA(_xlfn.XLOOKUP(D15,Code!B:B,Code!C:C),0),_xlfn.IFNA(_xlfn.XLOOKUP(D15,Code!E:E,Code!F:F),0))</f>
        <v>0</v>
      </c>
      <c r="F15" s="4">
        <f t="shared" si="3"/>
        <v>0</v>
      </c>
      <c r="I15" t="str">
        <f t="shared" si="6"/>
        <v>Karen</v>
      </c>
      <c r="J15">
        <f>_xlfn.IFNA(_xlfn.XLOOKUP(I15,Code!H:H,Code!I:I),0)</f>
        <v>0</v>
      </c>
      <c r="K15">
        <f>_xlfn.IFNA(_xlfn.XLOOKUP(I15,Code!K:K,Code!L:L),0)</f>
        <v>0</v>
      </c>
      <c r="L15">
        <f>_xlfn.IFNA(_xlfn.XLOOKUP(I15,Code!N:N,Code!O:O),0)</f>
        <v>0</v>
      </c>
      <c r="M15">
        <f>_xlfn.IFNA(_xlfn.XLOOKUP(Input!J15,Code!Q:Q,Code!R:R),0)</f>
        <v>0</v>
      </c>
      <c r="N15" s="4">
        <f t="shared" si="4"/>
        <v>0</v>
      </c>
      <c r="O15" s="4">
        <f t="shared" si="2"/>
        <v>0</v>
      </c>
    </row>
    <row r="16" spans="1:18" x14ac:dyDescent="0.2">
      <c r="A16" t="s">
        <v>24</v>
      </c>
      <c r="D16" t="str">
        <f t="shared" si="5"/>
        <v>Matt</v>
      </c>
      <c r="E16">
        <f>SUM(_xlfn.IFNA(_xlfn.XLOOKUP(D16,Code!B:B,Code!C:C),0),_xlfn.IFNA(_xlfn.XLOOKUP(D16,Code!E:E,Code!F:F),0))</f>
        <v>0</v>
      </c>
      <c r="F16" s="4">
        <f t="shared" si="3"/>
        <v>0</v>
      </c>
      <c r="I16" t="str">
        <f t="shared" si="6"/>
        <v>Matt</v>
      </c>
      <c r="J16">
        <f>_xlfn.IFNA(_xlfn.XLOOKUP(I16,Code!H:H,Code!I:I),0)</f>
        <v>0</v>
      </c>
      <c r="K16">
        <f>_xlfn.IFNA(_xlfn.XLOOKUP(I16,Code!K:K,Code!L:L),0)</f>
        <v>0</v>
      </c>
      <c r="L16">
        <f>_xlfn.IFNA(_xlfn.XLOOKUP(I16,Code!N:N,Code!O:O),0)</f>
        <v>1</v>
      </c>
      <c r="M16">
        <f>_xlfn.IFNA(_xlfn.XLOOKUP(Input!J16,Code!Q:Q,Code!R:R),0)</f>
        <v>0</v>
      </c>
      <c r="N16" s="4">
        <f t="shared" si="4"/>
        <v>0</v>
      </c>
      <c r="O16" s="4">
        <f t="shared" si="2"/>
        <v>3</v>
      </c>
    </row>
    <row r="17" spans="1:15" x14ac:dyDescent="0.2">
      <c r="A17" t="s">
        <v>14</v>
      </c>
      <c r="D17" t="str">
        <f t="shared" si="5"/>
        <v>Katie</v>
      </c>
      <c r="E17">
        <f>SUM(_xlfn.IFNA(_xlfn.XLOOKUP(D17,Code!B:B,Code!C:C),0),_xlfn.IFNA(_xlfn.XLOOKUP(D17,Code!E:E,Code!F:F),0))</f>
        <v>0</v>
      </c>
      <c r="F17" s="4">
        <f t="shared" si="3"/>
        <v>0</v>
      </c>
      <c r="I17" t="str">
        <f t="shared" si="6"/>
        <v>Katie</v>
      </c>
      <c r="J17">
        <f>_xlfn.IFNA(_xlfn.XLOOKUP(I17,Code!H:H,Code!I:I),0)</f>
        <v>0</v>
      </c>
      <c r="K17">
        <f>_xlfn.IFNA(_xlfn.XLOOKUP(I17,Code!K:K,Code!L:L),0)</f>
        <v>0</v>
      </c>
      <c r="L17">
        <f>_xlfn.IFNA(_xlfn.XLOOKUP(I17,Code!N:N,Code!O:O),0)</f>
        <v>2</v>
      </c>
      <c r="M17">
        <f>_xlfn.IFNA(_xlfn.XLOOKUP(Input!J17,Code!Q:Q,Code!R:R),0)</f>
        <v>0</v>
      </c>
      <c r="N17" s="4">
        <f t="shared" si="4"/>
        <v>0</v>
      </c>
      <c r="O17" s="4">
        <f t="shared" si="2"/>
        <v>6</v>
      </c>
    </row>
    <row r="18" spans="1:15" x14ac:dyDescent="0.2">
      <c r="A18" t="s">
        <v>23</v>
      </c>
      <c r="D18" t="str">
        <f t="shared" ref="D18:D21" si="7">A18</f>
        <v>Jen</v>
      </c>
      <c r="E18">
        <f>SUM(_xlfn.IFNA(_xlfn.XLOOKUP(D18,Code!B:B,Code!C:C),0),_xlfn.IFNA(_xlfn.XLOOKUP(D18,Code!E:E,Code!F:F),0))</f>
        <v>1</v>
      </c>
      <c r="F18" s="4">
        <f t="shared" ref="F18:F21" si="8">E18*2</f>
        <v>2</v>
      </c>
      <c r="I18" t="str">
        <f t="shared" ref="I18:I23" si="9">A18</f>
        <v>Jen</v>
      </c>
      <c r="J18">
        <f>_xlfn.IFNA(_xlfn.XLOOKUP(I18,Code!H:H,Code!I:I),0)</f>
        <v>1</v>
      </c>
      <c r="K18">
        <f>_xlfn.IFNA(_xlfn.XLOOKUP(I18,Code!K:K,Code!L:L),0)</f>
        <v>1</v>
      </c>
      <c r="L18">
        <f>_xlfn.IFNA(_xlfn.XLOOKUP(I18,Code!N:N,Code!O:O),0)</f>
        <v>2</v>
      </c>
      <c r="M18">
        <f>_xlfn.IFNA(_xlfn.XLOOKUP(Input!J18,Code!Q:Q,Code!R:R),0)</f>
        <v>0</v>
      </c>
      <c r="N18" s="4">
        <f t="shared" si="4"/>
        <v>6</v>
      </c>
      <c r="O18" s="4">
        <f t="shared" si="2"/>
        <v>12</v>
      </c>
    </row>
    <row r="19" spans="1:15" x14ac:dyDescent="0.2">
      <c r="D19">
        <f t="shared" si="7"/>
        <v>0</v>
      </c>
      <c r="E19">
        <f>SUM(_xlfn.IFNA(_xlfn.XLOOKUP(D19,Code!B:B,Code!C:C),0),_xlfn.IFNA(_xlfn.XLOOKUP(D19,Code!E:E,Code!F:F),0))</f>
        <v>0</v>
      </c>
      <c r="F19" s="4">
        <f t="shared" si="8"/>
        <v>0</v>
      </c>
      <c r="I19">
        <f t="shared" si="9"/>
        <v>0</v>
      </c>
      <c r="J19">
        <f>_xlfn.IFNA(_xlfn.XLOOKUP(I19,Code!H:H,Code!I:I),0)</f>
        <v>0</v>
      </c>
      <c r="K19">
        <f>_xlfn.IFNA(_xlfn.XLOOKUP(I19,Code!K:K,Code!L:L),0)</f>
        <v>0</v>
      </c>
      <c r="L19">
        <f>_xlfn.IFNA(_xlfn.XLOOKUP(I19,Code!N:N,Code!O:O),0)</f>
        <v>0</v>
      </c>
      <c r="M19">
        <f>_xlfn.IFNA(_xlfn.XLOOKUP(Input!J19,Code!Q:Q,Code!R:R),0)</f>
        <v>0</v>
      </c>
      <c r="N19" s="4">
        <f t="shared" si="4"/>
        <v>0</v>
      </c>
      <c r="O19" s="4">
        <f t="shared" si="2"/>
        <v>0</v>
      </c>
    </row>
    <row r="20" spans="1:15" x14ac:dyDescent="0.2">
      <c r="D20">
        <f t="shared" si="7"/>
        <v>0</v>
      </c>
      <c r="E20">
        <f>SUM(_xlfn.IFNA(_xlfn.XLOOKUP(D20,Code!B:B,Code!C:C),0),_xlfn.IFNA(_xlfn.XLOOKUP(D20,Code!E:E,Code!F:F),0))</f>
        <v>0</v>
      </c>
      <c r="F20" s="4">
        <f t="shared" si="8"/>
        <v>0</v>
      </c>
      <c r="I20">
        <f t="shared" si="9"/>
        <v>0</v>
      </c>
      <c r="J20">
        <f>_xlfn.IFNA(_xlfn.XLOOKUP(I20,Code!H:H,Code!I:I),0)</f>
        <v>0</v>
      </c>
      <c r="K20">
        <f>_xlfn.IFNA(_xlfn.XLOOKUP(I20,Code!K:K,Code!L:L),0)</f>
        <v>0</v>
      </c>
      <c r="L20">
        <f>_xlfn.IFNA(_xlfn.XLOOKUP(I20,Code!N:N,Code!O:O),0)</f>
        <v>0</v>
      </c>
      <c r="M20">
        <f>_xlfn.IFNA(_xlfn.XLOOKUP(Input!J20,Code!Q:Q,Code!R:R),0)</f>
        <v>0</v>
      </c>
      <c r="N20" s="4">
        <f t="shared" si="4"/>
        <v>0</v>
      </c>
      <c r="O20" s="4">
        <f t="shared" si="2"/>
        <v>0</v>
      </c>
    </row>
    <row r="21" spans="1:15" x14ac:dyDescent="0.2">
      <c r="D21">
        <f t="shared" si="7"/>
        <v>0</v>
      </c>
      <c r="E21">
        <f>SUM(_xlfn.IFNA(_xlfn.XLOOKUP(D21,Code!B:B,Code!C:C),0),_xlfn.IFNA(_xlfn.XLOOKUP(D21,Code!E:E,Code!F:F),0))</f>
        <v>0</v>
      </c>
      <c r="F21" s="4">
        <f t="shared" si="8"/>
        <v>0</v>
      </c>
      <c r="I21">
        <f t="shared" si="9"/>
        <v>0</v>
      </c>
      <c r="J21">
        <f>_xlfn.IFNA(_xlfn.XLOOKUP(I21,Code!H:H,Code!I:I),0)</f>
        <v>0</v>
      </c>
      <c r="K21">
        <f>_xlfn.IFNA(_xlfn.XLOOKUP(I21,Code!K:K,Code!L:L),0)</f>
        <v>0</v>
      </c>
      <c r="L21">
        <f>_xlfn.IFNA(_xlfn.XLOOKUP(I21,Code!N:N,Code!O:O),0)</f>
        <v>0</v>
      </c>
      <c r="M21">
        <f>_xlfn.IFNA(_xlfn.XLOOKUP(Input!J21,Code!Q:Q,Code!R:R),0)</f>
        <v>1</v>
      </c>
      <c r="N21" s="4">
        <f t="shared" si="4"/>
        <v>0</v>
      </c>
      <c r="O21" s="4">
        <f t="shared" si="2"/>
        <v>3</v>
      </c>
    </row>
    <row r="22" spans="1:15" x14ac:dyDescent="0.2">
      <c r="D22">
        <f t="shared" ref="D22:D23" si="10">A22</f>
        <v>0</v>
      </c>
      <c r="E22">
        <f>SUM(_xlfn.IFNA(_xlfn.XLOOKUP(D22,Code!B:B,Code!C:C),0),_xlfn.IFNA(_xlfn.XLOOKUP(D22,Code!E:E,Code!F:F),0))</f>
        <v>0</v>
      </c>
      <c r="F22" s="4">
        <f t="shared" ref="F22:F23" si="11">E22*2</f>
        <v>0</v>
      </c>
      <c r="I22">
        <f t="shared" si="9"/>
        <v>0</v>
      </c>
      <c r="J22">
        <f>_xlfn.IFNA(_xlfn.XLOOKUP(I22,Code!H:H,Code!I:I),0)</f>
        <v>0</v>
      </c>
      <c r="K22">
        <f>_xlfn.IFNA(_xlfn.XLOOKUP(I22,Code!K:K,Code!L:L),0)</f>
        <v>0</v>
      </c>
      <c r="L22">
        <f>_xlfn.IFNA(_xlfn.XLOOKUP(I22,Code!N:N,Code!O:O),0)</f>
        <v>0</v>
      </c>
      <c r="M22">
        <f>_xlfn.IFNA(_xlfn.XLOOKUP(Input!J22,Code!Q:Q,Code!R:R),0)</f>
        <v>0</v>
      </c>
      <c r="N22" s="4">
        <f t="shared" si="4"/>
        <v>0</v>
      </c>
      <c r="O22" s="4">
        <f t="shared" si="2"/>
        <v>0</v>
      </c>
    </row>
    <row r="23" spans="1:15" x14ac:dyDescent="0.2">
      <c r="D23">
        <f t="shared" si="10"/>
        <v>0</v>
      </c>
      <c r="E23">
        <f>SUM(_xlfn.IFNA(_xlfn.XLOOKUP(D23,Code!B:B,Code!C:C),0),_xlfn.IFNA(_xlfn.XLOOKUP(D23,Code!E:E,Code!F:F),0))</f>
        <v>0</v>
      </c>
      <c r="F23" s="4">
        <f t="shared" si="11"/>
        <v>0</v>
      </c>
      <c r="I23">
        <f t="shared" si="9"/>
        <v>0</v>
      </c>
      <c r="J23">
        <f>_xlfn.IFNA(_xlfn.XLOOKUP(I23,Code!H:H,Code!I:I),0)</f>
        <v>0</v>
      </c>
      <c r="K23">
        <f>_xlfn.IFNA(_xlfn.XLOOKUP(I23,Code!K:K,Code!L:L),0)</f>
        <v>0</v>
      </c>
      <c r="L23">
        <f>_xlfn.IFNA(_xlfn.XLOOKUP(I23,Code!N:N,Code!O:O),0)</f>
        <v>0</v>
      </c>
      <c r="M23">
        <f>_xlfn.IFNA(_xlfn.XLOOKUP(Input!J23,Code!Q:Q,Code!R:R),0)</f>
        <v>0</v>
      </c>
      <c r="N23" s="4">
        <f t="shared" si="4"/>
        <v>0</v>
      </c>
      <c r="O23" s="4">
        <f t="shared" si="2"/>
        <v>0</v>
      </c>
    </row>
    <row r="30" spans="1:15" x14ac:dyDescent="0.2">
      <c r="B30" t="s">
        <v>40</v>
      </c>
      <c r="F30" t="s">
        <v>105</v>
      </c>
    </row>
    <row r="31" spans="1:15" x14ac:dyDescent="0.2">
      <c r="A31" t="s">
        <v>3</v>
      </c>
      <c r="B31">
        <f>F5+N5</f>
        <v>162</v>
      </c>
      <c r="C31" t="str">
        <f>ROUND(100*$B31/SUM(B$31:B$44),1)&amp;"%"</f>
        <v>33.1%</v>
      </c>
      <c r="E31" t="s">
        <v>3</v>
      </c>
      <c r="F31" s="5">
        <f>($B31/SUM(B$31:B$44))</f>
        <v>0.33061224489795921</v>
      </c>
    </row>
    <row r="32" spans="1:15" x14ac:dyDescent="0.2">
      <c r="A32" t="s">
        <v>4</v>
      </c>
      <c r="B32">
        <f>F6+N6</f>
        <v>127</v>
      </c>
      <c r="C32" t="str">
        <f>ROUND(100*$B32/SUM(B$31:B$44),1)&amp;"%"</f>
        <v>25.9%</v>
      </c>
      <c r="E32" t="s">
        <v>4</v>
      </c>
      <c r="F32" s="5">
        <f>($B32/SUM(B$31:B$44))</f>
        <v>0.25918367346938775</v>
      </c>
    </row>
    <row r="33" spans="1:6" x14ac:dyDescent="0.2">
      <c r="A33" t="s">
        <v>8</v>
      </c>
      <c r="B33">
        <f>F7+N7</f>
        <v>31</v>
      </c>
      <c r="C33" t="str">
        <f>ROUND(100*$B33/SUM(B$31:B$44),1)&amp;"%"</f>
        <v>6.3%</v>
      </c>
      <c r="E33" t="s">
        <v>8</v>
      </c>
      <c r="F33" s="5">
        <f>($B33/SUM(B$31:B$44))</f>
        <v>6.3265306122448975E-2</v>
      </c>
    </row>
    <row r="34" spans="1:6" x14ac:dyDescent="0.2">
      <c r="A34" t="s">
        <v>5</v>
      </c>
      <c r="B34">
        <f>F8+N8</f>
        <v>40</v>
      </c>
      <c r="C34" t="str">
        <f>ROUND(100*$B34/SUM(B$31:B$44),1)&amp;"%"</f>
        <v>8.2%</v>
      </c>
      <c r="E34" t="s">
        <v>5</v>
      </c>
      <c r="F34" s="5">
        <f>($B34/SUM(B$31:B$44))</f>
        <v>8.1632653061224483E-2</v>
      </c>
    </row>
    <row r="35" spans="1:6" x14ac:dyDescent="0.2">
      <c r="A35" t="s">
        <v>10</v>
      </c>
      <c r="B35">
        <f>F9+N9</f>
        <v>5</v>
      </c>
      <c r="C35" t="str">
        <f>ROUND(100*$B35/SUM(B$31:B$44),1)&amp;"%"</f>
        <v>1%</v>
      </c>
      <c r="E35" t="s">
        <v>10</v>
      </c>
      <c r="F35" s="5">
        <f>($B35/SUM(B$31:B$44))</f>
        <v>1.020408163265306E-2</v>
      </c>
    </row>
    <row r="36" spans="1:6" x14ac:dyDescent="0.2">
      <c r="A36" t="s">
        <v>7</v>
      </c>
      <c r="B36">
        <f>F10+N10</f>
        <v>56</v>
      </c>
      <c r="C36" t="str">
        <f>ROUND(100*$B36/SUM(B$31:B$44),1)&amp;"%"</f>
        <v>11.4%</v>
      </c>
      <c r="E36" t="s">
        <v>7</v>
      </c>
      <c r="F36" s="5">
        <f>($B36/SUM(B$31:B$44))</f>
        <v>0.11428571428571428</v>
      </c>
    </row>
    <row r="37" spans="1:6" x14ac:dyDescent="0.2">
      <c r="A37" t="s">
        <v>6</v>
      </c>
      <c r="B37">
        <f>F11+N11</f>
        <v>48</v>
      </c>
      <c r="C37" t="str">
        <f>ROUND(100*$B37/SUM(B$31:B$44),1)&amp;"%"</f>
        <v>9.8%</v>
      </c>
      <c r="E37" t="s">
        <v>6</v>
      </c>
      <c r="F37" s="5">
        <f>($B37/SUM(B$31:B$44))</f>
        <v>9.7959183673469383E-2</v>
      </c>
    </row>
    <row r="38" spans="1:6" x14ac:dyDescent="0.2">
      <c r="A38" t="s">
        <v>9</v>
      </c>
      <c r="B38">
        <f>F12+N12</f>
        <v>3</v>
      </c>
      <c r="C38" t="str">
        <f>ROUND(100*$B38/SUM(B$31:B$44),1)&amp;"%"</f>
        <v>0.6%</v>
      </c>
      <c r="E38" t="s">
        <v>9</v>
      </c>
      <c r="F38" s="5">
        <f>($B38/SUM(B$31:B$44))</f>
        <v>6.1224489795918364E-3</v>
      </c>
    </row>
    <row r="39" spans="1:6" x14ac:dyDescent="0.2">
      <c r="A39" t="s">
        <v>13</v>
      </c>
      <c r="B39">
        <f>F13+N13</f>
        <v>4</v>
      </c>
      <c r="C39" t="str">
        <f>ROUND(100*$B39/SUM(B$31:B$44),1)&amp;"%"</f>
        <v>0.8%</v>
      </c>
      <c r="E39" t="s">
        <v>13</v>
      </c>
      <c r="F39" s="5">
        <f>($B39/SUM(B$31:B$44))</f>
        <v>8.1632653061224497E-3</v>
      </c>
    </row>
    <row r="40" spans="1:6" x14ac:dyDescent="0.2">
      <c r="A40" t="s">
        <v>11</v>
      </c>
      <c r="B40">
        <f>F14+N14</f>
        <v>6</v>
      </c>
      <c r="C40" t="str">
        <f>ROUND(100*$B40/SUM(B$31:B$44),1)&amp;"%"</f>
        <v>1.2%</v>
      </c>
      <c r="E40" t="s">
        <v>11</v>
      </c>
      <c r="F40" s="5">
        <f>($B40/SUM(B$31:B$44))</f>
        <v>1.2244897959183673E-2</v>
      </c>
    </row>
    <row r="41" spans="1:6" x14ac:dyDescent="0.2">
      <c r="A41" t="s">
        <v>12</v>
      </c>
      <c r="B41">
        <f>F15+N15</f>
        <v>0</v>
      </c>
      <c r="C41" t="str">
        <f>ROUND(100*$B41/SUM(B$31:B$44),1)&amp;"%"</f>
        <v>0%</v>
      </c>
      <c r="E41" t="s">
        <v>12</v>
      </c>
      <c r="F41" s="5">
        <f>($B41/SUM(B$31:B$44))</f>
        <v>0</v>
      </c>
    </row>
    <row r="42" spans="1:6" x14ac:dyDescent="0.2">
      <c r="A42" t="s">
        <v>24</v>
      </c>
      <c r="B42">
        <f>F16+N16</f>
        <v>0</v>
      </c>
      <c r="C42" t="str">
        <f>ROUND(100*$B42/SUM(B$31:B$44),1)&amp;"%"</f>
        <v>0%</v>
      </c>
      <c r="E42" t="s">
        <v>24</v>
      </c>
      <c r="F42" s="5">
        <f>($B42/SUM(B$31:B$44))</f>
        <v>0</v>
      </c>
    </row>
    <row r="43" spans="1:6" x14ac:dyDescent="0.2">
      <c r="A43" t="s">
        <v>14</v>
      </c>
      <c r="B43">
        <f>F17+N17</f>
        <v>0</v>
      </c>
      <c r="C43" t="str">
        <f>ROUND(100*$B43/SUM(B$31:B$44),1)&amp;"%"</f>
        <v>0%</v>
      </c>
      <c r="E43" t="s">
        <v>14</v>
      </c>
      <c r="F43" s="5">
        <f>($B43/SUM(B$31:B$44))</f>
        <v>0</v>
      </c>
    </row>
    <row r="44" spans="1:6" x14ac:dyDescent="0.2">
      <c r="A44" t="s">
        <v>23</v>
      </c>
      <c r="B44">
        <f>F18+N18</f>
        <v>8</v>
      </c>
      <c r="C44" t="str">
        <f>ROUND(100*$B44/SUM(B$31:B$44),1)&amp;"%"</f>
        <v>1.6%</v>
      </c>
      <c r="E44" t="s">
        <v>23</v>
      </c>
      <c r="F44" s="5">
        <f>($B44/SUM(B$31:B$44))</f>
        <v>1.6326530612244899E-2</v>
      </c>
    </row>
    <row r="46" spans="1:6" x14ac:dyDescent="0.2">
      <c r="B46">
        <f>SUM(B31:B44)</f>
        <v>490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Input</vt:lpstr>
      <vt:lpstr>Code</vt:lpstr>
      <vt:lpstr>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Avi Dachs</dc:creator>
  <cp:lastModifiedBy>Avi Dachs</cp:lastModifiedBy>
  <dcterms:created xsi:type="dcterms:W3CDTF">2024-01-24T15:53:35Z</dcterms:created>
  <dcterms:modified xsi:type="dcterms:W3CDTF">2024-03-06T14:26:48Z</dcterms:modified>
</cp:coreProperties>
</file>