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7480" tabRatio="500" activeTab="4"/>
  </bookViews>
  <sheets>
    <sheet name="ValueTypes" sheetId="1" r:id="rId1"/>
    <sheet name="FormulaeTypes" sheetId="2" r:id="rId2"/>
    <sheet name="Ranges" sheetId="3" r:id="rId3"/>
    <sheet name="Referencing" sheetId="4" r:id="rId4"/>
    <sheet name="Tables" sheetId="5" r:id="rId5"/>
    <sheet name="(innapropriate) sheet name!" sheetId="6" r:id="rId6"/>
  </sheets>
  <definedNames>
    <definedName name="Named_reference">Referencing!$A$1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5" l="1"/>
  <c r="D4" i="5"/>
  <c r="G17" i="5"/>
  <c r="G72" i="4" a="1"/>
  <c r="G72" i="4"/>
  <c r="F72" i="4" a="1"/>
  <c r="F72" i="4"/>
  <c r="H64" i="4" a="1"/>
  <c r="H64" i="4"/>
  <c r="D22" i="4" a="1"/>
  <c r="D22" i="4"/>
  <c r="D23" i="4"/>
  <c r="D24" i="4"/>
  <c r="D25" i="4"/>
  <c r="C4" i="6"/>
  <c r="A1" i="5"/>
  <c r="A1" i="4"/>
  <c r="A5" i="4"/>
  <c r="B5" i="5"/>
  <c r="B9" i="4"/>
  <c r="B8" i="4"/>
  <c r="H4" i="5"/>
  <c r="E8" i="5" a="1"/>
  <c r="E8" i="5"/>
  <c r="F8" i="5"/>
  <c r="G8" i="5"/>
  <c r="E9" i="5"/>
  <c r="F9" i="5"/>
  <c r="D3" i="5"/>
  <c r="G9" i="5"/>
  <c r="E10" i="5"/>
  <c r="F10" i="5"/>
  <c r="G10" i="5"/>
  <c r="E11" i="5"/>
  <c r="F11" i="5"/>
  <c r="G11" i="5"/>
  <c r="C10" i="5"/>
  <c r="E7" i="5" a="1"/>
  <c r="E7" i="5"/>
  <c r="F7" i="5"/>
  <c r="G7" i="5"/>
  <c r="E6" i="5" a="1"/>
  <c r="E6" i="5"/>
  <c r="F6" i="5"/>
  <c r="G6" i="5"/>
  <c r="C4" i="4"/>
  <c r="B4" i="4"/>
  <c r="F4" i="5"/>
  <c r="C14" i="5"/>
  <c r="C13" i="5"/>
  <c r="C11" i="5"/>
  <c r="C12" i="5"/>
  <c r="C5" i="5"/>
  <c r="A2" i="4"/>
  <c r="C4" i="3"/>
  <c r="C3" i="3"/>
  <c r="C2" i="3"/>
  <c r="B3" i="3"/>
  <c r="B4" i="3"/>
  <c r="B2" i="3"/>
  <c r="B5" i="2" a="1"/>
  <c r="B5" i="2"/>
  <c r="B3" i="2"/>
  <c r="B4" i="2"/>
  <c r="B2" i="2"/>
  <c r="B6" i="2" a="1"/>
  <c r="B6" i="2"/>
  <c r="B7" i="2"/>
  <c r="B8" i="2"/>
  <c r="B1" i="2"/>
  <c r="A6" i="1"/>
  <c r="A5" i="1"/>
  <c r="A1" i="1"/>
</calcChain>
</file>

<file path=xl/sharedStrings.xml><?xml version="1.0" encoding="utf-8"?>
<sst xmlns="http://schemas.openxmlformats.org/spreadsheetml/2006/main" count="83" uniqueCount="63">
  <si>
    <t>Hello</t>
  </si>
  <si>
    <t>Simple</t>
  </si>
  <si>
    <t>Shared</t>
  </si>
  <si>
    <t>Sharing</t>
  </si>
  <si>
    <t>Array (single)</t>
  </si>
  <si>
    <t>Arraying (multiple)</t>
  </si>
  <si>
    <t>Arrayed (multiple)</t>
  </si>
  <si>
    <t>Standard</t>
  </si>
  <si>
    <t>Column</t>
  </si>
  <si>
    <t>Row</t>
  </si>
  <si>
    <t>This sheet</t>
  </si>
  <si>
    <t>Other sheet</t>
  </si>
  <si>
    <t>ColA</t>
  </si>
  <si>
    <t>ColB</t>
  </si>
  <si>
    <t>A</t>
  </si>
  <si>
    <t>B</t>
  </si>
  <si>
    <t>Column1</t>
  </si>
  <si>
    <t>Named</t>
  </si>
  <si>
    <t>Reference</t>
  </si>
  <si>
    <t>Technology efficiencies -- hot water -- annual mean</t>
  </si>
  <si>
    <t>% of input energy</t>
  </si>
  <si>
    <t>Electricity (delivered to end user)</t>
  </si>
  <si>
    <t>Electricity (supplied to grid)</t>
  </si>
  <si>
    <t>Solid hydrocarbons</t>
  </si>
  <si>
    <t>Liquid hydrocarbons</t>
  </si>
  <si>
    <t>Gaseous hydrocarbons</t>
  </si>
  <si>
    <t>Heat transport</t>
  </si>
  <si>
    <t>Environmental heat</t>
  </si>
  <si>
    <t>Heating &amp; cooling</t>
  </si>
  <si>
    <t>Conversion losses</t>
  </si>
  <si>
    <t>Balance</t>
  </si>
  <si>
    <t>Code</t>
  </si>
  <si>
    <t>Technology</t>
  </si>
  <si>
    <t>Notes</t>
  </si>
  <si>
    <t>V.01</t>
  </si>
  <si>
    <t>V.02</t>
  </si>
  <si>
    <t>V.03</t>
  </si>
  <si>
    <t>V.04</t>
  </si>
  <si>
    <t>V.05</t>
  </si>
  <si>
    <t>V.07</t>
  </si>
  <si>
    <t>R.07</t>
  </si>
  <si>
    <t>H.01</t>
  </si>
  <si>
    <t>X.01</t>
  </si>
  <si>
    <t>Gas boiler (old)</t>
  </si>
  <si>
    <t>Gas boiler (new)</t>
  </si>
  <si>
    <t>Resistive heating</t>
  </si>
  <si>
    <t>Oil-fired boiler</t>
  </si>
  <si>
    <t>Solid-fuel boiler</t>
  </si>
  <si>
    <t>[2]</t>
  </si>
  <si>
    <t>Stirling engine micro-CHP</t>
  </si>
  <si>
    <t>[3]</t>
  </si>
  <si>
    <t>Fuel-cell micro-CHP</t>
  </si>
  <si>
    <t>Air-source heat pump</t>
  </si>
  <si>
    <t>Ground-source heat pump</t>
  </si>
  <si>
    <t>Geothermal electricity</t>
  </si>
  <si>
    <t>Community scale gas CHP with local district heating</t>
  </si>
  <si>
    <t>Community scale solid-fuel CHP with local district heating</t>
  </si>
  <si>
    <t>Long distance district heating from large power stations</t>
  </si>
  <si>
    <t>[6]</t>
  </si>
  <si>
    <t>Alpha</t>
  </si>
  <si>
    <t>Beta</t>
  </si>
  <si>
    <t>Gamma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</si>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</sst>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vertical="center"/>
    </xf>
    <xf numFmtId="0" fontId="0" fillId="0" borderId="0" xfId="0" applyFont="1"/>
    <xf numFmtId="43" fontId="0" fillId="0" borderId="0" xfId="17" applyFont="1"/>
  </cellXfs>
  <cellStyles count="18">
    <cellStyle name="Comma" xfId="17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1">
    <dxf>
      <numFmt numFmtId="0" formatCode="General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FirstTable" displayName="FirstTable" ref="B2:D5" totalsRowCount="1">
  <autoFilter ref="B2:D4"/>
  <tableColumns count="3">
    <tableColumn id="1" name="ColA" totalsRowFunction="custom">
      <totalsRowFormula>SUM(FirstTable[ColA])</totalsRowFormula>
    </tableColumn>
    <tableColumn id="2" name="ColB" totalsRowFunction="custom">
      <totalsRowFormula>SUM(FirstTable[ColB])</totalsRowFormula>
    </tableColumn>
    <tableColumn id="3" name="Column1" dataDxfId="0">
      <calculatedColumnFormula>FirstTable[[#This Row],[ColA]]&amp;FirstTable[[#This Row],[ColB]]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11" sqref="F11"/>
    </sheetView>
  </sheetViews>
  <sheetFormatPr baseColWidth="10" defaultRowHeight="15" x14ac:dyDescent="0"/>
  <sheetData>
    <row r="1" spans="1:1">
      <c r="A1" t="b">
        <f>TRUE</f>
        <v>1</v>
      </c>
    </row>
    <row r="2" spans="1:1">
      <c r="A2" t="s">
        <v>0</v>
      </c>
    </row>
    <row r="3" spans="1:1">
      <c r="A3">
        <v>1</v>
      </c>
    </row>
    <row r="4" spans="1:1">
      <c r="A4">
        <v>3.1415000000000002</v>
      </c>
    </row>
    <row r="5" spans="1:1">
      <c r="A5" t="e">
        <f>sdFADSF</f>
        <v>#NAME?</v>
      </c>
    </row>
    <row r="6" spans="1:1">
      <c r="A6" t="str">
        <f>"Hello"</f>
        <v>Hello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baseColWidth="10" defaultRowHeight="15" x14ac:dyDescent="0"/>
  <cols>
    <col min="1" max="1" width="16.5" bestFit="1" customWidth="1"/>
  </cols>
  <sheetData>
    <row r="1" spans="1:2">
      <c r="A1" t="s">
        <v>1</v>
      </c>
      <c r="B1">
        <f>1+1</f>
        <v>2</v>
      </c>
    </row>
    <row r="2" spans="1:2">
      <c r="A2" t="s">
        <v>3</v>
      </c>
      <c r="B2">
        <f>COSH(2*PI())</f>
        <v>267.74676148374817</v>
      </c>
    </row>
    <row r="3" spans="1:2">
      <c r="A3" t="s">
        <v>2</v>
      </c>
      <c r="B3">
        <f t="shared" ref="B3:B4" si="0">COSH(2*PI())</f>
        <v>267.74676148374817</v>
      </c>
    </row>
    <row r="4" spans="1:2">
      <c r="A4" t="s">
        <v>2</v>
      </c>
      <c r="B4">
        <f t="shared" si="0"/>
        <v>267.74676148374817</v>
      </c>
    </row>
    <row r="5" spans="1:2">
      <c r="A5" t="s">
        <v>4</v>
      </c>
      <c r="B5">
        <f t="array" ref="B5">B1:B4</f>
        <v>2</v>
      </c>
    </row>
    <row r="6" spans="1:2">
      <c r="A6" t="s">
        <v>5</v>
      </c>
      <c r="B6" t="str">
        <f t="array" ref="B6:B8">IF(B3:B5=8,"Eight","Not Eight")</f>
        <v>Not Eight</v>
      </c>
    </row>
    <row r="7" spans="1:2">
      <c r="A7" t="s">
        <v>6</v>
      </c>
      <c r="B7" t="str">
        <v>Not Eight</v>
      </c>
    </row>
    <row r="8" spans="1:2">
      <c r="A8" t="s">
        <v>6</v>
      </c>
      <c r="B8" t="str">
        <v>Not Eight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5" sqref="C5"/>
    </sheetView>
  </sheetViews>
  <sheetFormatPr baseColWidth="10" defaultRowHeight="15" x14ac:dyDescent="0"/>
  <sheetData>
    <row r="1" spans="1:7">
      <c r="B1" t="s">
        <v>10</v>
      </c>
      <c r="C1" t="s">
        <v>11</v>
      </c>
    </row>
    <row r="2" spans="1:7">
      <c r="A2" t="s">
        <v>7</v>
      </c>
      <c r="B2">
        <f>SUM(F4:F6)</f>
        <v>6</v>
      </c>
      <c r="C2">
        <f>SUM(ValueTypes!A3:A4)</f>
        <v>4.1415000000000006</v>
      </c>
    </row>
    <row r="3" spans="1:7">
      <c r="A3" t="s">
        <v>8</v>
      </c>
      <c r="B3">
        <f>SUM(F:F)</f>
        <v>6</v>
      </c>
      <c r="C3" t="e">
        <f>SUM(ValueTypes!A:A)</f>
        <v>#NAME?</v>
      </c>
    </row>
    <row r="4" spans="1:7">
      <c r="A4" t="s">
        <v>9</v>
      </c>
      <c r="B4">
        <f>SUM(5:5)</f>
        <v>6</v>
      </c>
      <c r="C4">
        <f>SUM(ValueTypes!4:4)</f>
        <v>3.1415000000000002</v>
      </c>
      <c r="F4">
        <v>1</v>
      </c>
    </row>
    <row r="5" spans="1:7">
      <c r="E5">
        <v>1</v>
      </c>
      <c r="F5">
        <v>2</v>
      </c>
      <c r="G5">
        <v>3</v>
      </c>
    </row>
    <row r="6" spans="1:7">
      <c r="F6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41" workbookViewId="0">
      <selection activeCell="G72" sqref="G72"/>
    </sheetView>
  </sheetViews>
  <sheetFormatPr baseColWidth="10" defaultRowHeight="15" x14ac:dyDescent="0"/>
  <sheetData>
    <row r="1" spans="1:6">
      <c r="A1">
        <f>C4</f>
        <v>12</v>
      </c>
    </row>
    <row r="2" spans="1:6">
      <c r="A2">
        <f>Named_reference</f>
        <v>12</v>
      </c>
    </row>
    <row r="4" spans="1:6">
      <c r="A4">
        <v>10</v>
      </c>
      <c r="B4">
        <f>A4+1</f>
        <v>11</v>
      </c>
      <c r="C4">
        <f>B4+1</f>
        <v>12</v>
      </c>
    </row>
    <row r="5" spans="1:6">
      <c r="A5">
        <f>1+1+1</f>
        <v>3</v>
      </c>
    </row>
    <row r="8" spans="1:6">
      <c r="B8">
        <f ca="1">INDIRECT("naMed_reFerence")</f>
        <v>12</v>
      </c>
    </row>
    <row r="9" spans="1:6">
      <c r="B9">
        <f ca="1">SUM(INDIRECT("firsttable[#Totals]"))</f>
        <v>0</v>
      </c>
    </row>
    <row r="11" spans="1:6">
      <c r="B11" t="s">
        <v>17</v>
      </c>
      <c r="C11" t="s">
        <v>18</v>
      </c>
    </row>
    <row r="15" spans="1:6">
      <c r="C15">
        <v>1</v>
      </c>
      <c r="D15">
        <v>2</v>
      </c>
      <c r="E15">
        <v>3</v>
      </c>
      <c r="F15">
        <v>4</v>
      </c>
    </row>
    <row r="16" spans="1:6">
      <c r="C16">
        <v>1.4535833325868115</v>
      </c>
      <c r="D16">
        <v>1.4535833325868115</v>
      </c>
      <c r="E16">
        <v>1.5117266658902839</v>
      </c>
      <c r="F16">
        <v>1.5407983325420203</v>
      </c>
    </row>
    <row r="17" spans="3:15">
      <c r="C17">
        <v>9.0545454545454547</v>
      </c>
      <c r="D17">
        <v>12</v>
      </c>
      <c r="E17">
        <v>18</v>
      </c>
      <c r="F17">
        <v>18</v>
      </c>
    </row>
    <row r="18" spans="3:15">
      <c r="C18">
        <v>0.36811506356713858</v>
      </c>
      <c r="D18">
        <v>0.36811506356713858</v>
      </c>
      <c r="E18">
        <v>0.40588480110308967</v>
      </c>
      <c r="F18">
        <v>0.42190146532760275</v>
      </c>
    </row>
    <row r="19" spans="3:15">
      <c r="C19">
        <v>0.65100000000000002</v>
      </c>
      <c r="D19">
        <v>0.65100000000000002</v>
      </c>
      <c r="E19">
        <v>0.65100000000000002</v>
      </c>
      <c r="F19">
        <v>0.65100000000000002</v>
      </c>
    </row>
    <row r="22" spans="3:15">
      <c r="C22">
        <v>4</v>
      </c>
      <c r="D22">
        <f t="array" ref="D22:D25">INDEX(C16:F19,,MATCH(C22,C15:F15,0))</f>
        <v>1.5407983325420203</v>
      </c>
    </row>
    <row r="23" spans="3:15">
      <c r="D23">
        <v>18</v>
      </c>
    </row>
    <row r="24" spans="3:15">
      <c r="D24">
        <v>0.42190146532760275</v>
      </c>
    </row>
    <row r="25" spans="3:15">
      <c r="D25">
        <v>0.65100000000000002</v>
      </c>
    </row>
    <row r="31" spans="3:15">
      <c r="C31" t="s">
        <v>19</v>
      </c>
      <c r="O31" t="s">
        <v>20</v>
      </c>
    </row>
    <row r="33" spans="3:15"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</row>
    <row r="34" spans="3:15">
      <c r="C34" t="s">
        <v>31</v>
      </c>
      <c r="D34" t="s">
        <v>32</v>
      </c>
      <c r="E34" t="s">
        <v>33</v>
      </c>
      <c r="F34" t="s">
        <v>34</v>
      </c>
      <c r="G34" t="s">
        <v>35</v>
      </c>
      <c r="H34" t="s">
        <v>36</v>
      </c>
      <c r="I34" t="s">
        <v>37</v>
      </c>
      <c r="J34" t="s">
        <v>38</v>
      </c>
      <c r="K34" t="s">
        <v>39</v>
      </c>
      <c r="L34" t="s">
        <v>40</v>
      </c>
      <c r="M34" t="s">
        <v>41</v>
      </c>
      <c r="N34" t="s">
        <v>42</v>
      </c>
    </row>
    <row r="35" spans="3:15">
      <c r="C35">
        <v>1</v>
      </c>
      <c r="D35" t="s">
        <v>43</v>
      </c>
      <c r="J35">
        <v>-1</v>
      </c>
      <c r="M35">
        <v>0.76</v>
      </c>
      <c r="N35">
        <v>0.24</v>
      </c>
      <c r="O35">
        <v>0</v>
      </c>
    </row>
    <row r="36" spans="3:15">
      <c r="C36">
        <v>2</v>
      </c>
      <c r="D36" t="s">
        <v>44</v>
      </c>
      <c r="J36">
        <v>-1</v>
      </c>
      <c r="M36">
        <v>0.91</v>
      </c>
      <c r="N36">
        <v>0.09</v>
      </c>
      <c r="O36">
        <v>0</v>
      </c>
    </row>
    <row r="37" spans="3:15">
      <c r="C37">
        <v>3</v>
      </c>
      <c r="D37" t="s">
        <v>45</v>
      </c>
      <c r="F37">
        <v>-1</v>
      </c>
      <c r="M37">
        <v>1</v>
      </c>
      <c r="N37">
        <v>0</v>
      </c>
      <c r="O37">
        <v>0</v>
      </c>
    </row>
    <row r="38" spans="3:15">
      <c r="C38">
        <v>4</v>
      </c>
      <c r="D38" t="s">
        <v>46</v>
      </c>
      <c r="I38">
        <v>-1</v>
      </c>
      <c r="M38">
        <v>0.97</v>
      </c>
      <c r="N38">
        <v>0.03</v>
      </c>
      <c r="O38">
        <v>-2.7755575615628914E-17</v>
      </c>
    </row>
    <row r="39" spans="3:15">
      <c r="C39">
        <v>5</v>
      </c>
      <c r="D39" t="s">
        <v>47</v>
      </c>
      <c r="E39" t="s">
        <v>48</v>
      </c>
      <c r="H39">
        <v>-1</v>
      </c>
      <c r="M39">
        <v>0.87</v>
      </c>
      <c r="N39">
        <v>0.13</v>
      </c>
      <c r="O39">
        <v>0</v>
      </c>
    </row>
    <row r="40" spans="3:15">
      <c r="C40">
        <v>6</v>
      </c>
      <c r="D40" t="s">
        <v>49</v>
      </c>
      <c r="E40" t="s">
        <v>50</v>
      </c>
      <c r="G40">
        <v>0.22500000000000001</v>
      </c>
      <c r="J40">
        <v>-1</v>
      </c>
      <c r="M40">
        <v>0.63</v>
      </c>
      <c r="N40">
        <v>0.14499999999999999</v>
      </c>
      <c r="O40">
        <v>0</v>
      </c>
    </row>
    <row r="41" spans="3:15">
      <c r="C41">
        <v>7</v>
      </c>
      <c r="D41" t="s">
        <v>51</v>
      </c>
      <c r="E41" t="s">
        <v>50</v>
      </c>
      <c r="G41">
        <v>0.45</v>
      </c>
      <c r="J41">
        <v>-1</v>
      </c>
      <c r="M41">
        <v>0.45</v>
      </c>
      <c r="N41">
        <v>0.1</v>
      </c>
      <c r="O41">
        <v>0</v>
      </c>
    </row>
    <row r="42" spans="3:15">
      <c r="C42">
        <v>8</v>
      </c>
      <c r="D42" t="s">
        <v>52</v>
      </c>
      <c r="F42">
        <v>-1</v>
      </c>
      <c r="L42">
        <v>-1</v>
      </c>
      <c r="M42">
        <v>2</v>
      </c>
      <c r="O42">
        <v>0</v>
      </c>
    </row>
    <row r="43" spans="3:15">
      <c r="C43">
        <v>9</v>
      </c>
      <c r="D43" t="s">
        <v>53</v>
      </c>
      <c r="F43">
        <v>-1</v>
      </c>
      <c r="L43">
        <v>-2</v>
      </c>
      <c r="M43">
        <v>3</v>
      </c>
      <c r="O43">
        <v>0</v>
      </c>
    </row>
    <row r="44" spans="3:15">
      <c r="C44">
        <v>10</v>
      </c>
      <c r="D44" t="s">
        <v>54</v>
      </c>
      <c r="L44">
        <v>-1</v>
      </c>
      <c r="M44">
        <v>0.85</v>
      </c>
      <c r="N44">
        <v>0.15</v>
      </c>
      <c r="O44">
        <v>0</v>
      </c>
    </row>
    <row r="45" spans="3:15">
      <c r="C45">
        <v>11</v>
      </c>
      <c r="D45" t="s">
        <v>55</v>
      </c>
      <c r="G45">
        <v>0.38</v>
      </c>
      <c r="J45">
        <v>-1</v>
      </c>
      <c r="M45">
        <v>0.38</v>
      </c>
      <c r="N45">
        <v>0.24</v>
      </c>
      <c r="O45">
        <v>0</v>
      </c>
    </row>
    <row r="46" spans="3:15">
      <c r="C46">
        <v>12</v>
      </c>
      <c r="D46" t="s">
        <v>56</v>
      </c>
      <c r="G46">
        <v>0.17</v>
      </c>
      <c r="H46">
        <v>-1</v>
      </c>
      <c r="M46">
        <v>0.56999999999999995</v>
      </c>
      <c r="N46">
        <v>0.26</v>
      </c>
      <c r="O46">
        <v>0</v>
      </c>
    </row>
    <row r="47" spans="3:15">
      <c r="C47">
        <v>13</v>
      </c>
      <c r="D47" t="s">
        <v>57</v>
      </c>
      <c r="E47" t="s">
        <v>58</v>
      </c>
      <c r="K47">
        <v>-1</v>
      </c>
      <c r="M47">
        <v>0.9</v>
      </c>
      <c r="N47">
        <v>0.1</v>
      </c>
      <c r="O47">
        <v>0</v>
      </c>
    </row>
    <row r="50" spans="4:8">
      <c r="D50" t="s">
        <v>43</v>
      </c>
      <c r="G50">
        <v>137.26515207025273</v>
      </c>
    </row>
    <row r="51" spans="4:8">
      <c r="D51" t="s">
        <v>44</v>
      </c>
      <c r="G51">
        <v>30.731004194832696</v>
      </c>
    </row>
    <row r="52" spans="4:8">
      <c r="D52" t="s">
        <v>45</v>
      </c>
      <c r="G52">
        <v>20.487336129888465</v>
      </c>
    </row>
    <row r="53" spans="4:8">
      <c r="D53" t="s">
        <v>46</v>
      </c>
      <c r="G53">
        <v>8.1949344519553868</v>
      </c>
    </row>
    <row r="54" spans="4:8">
      <c r="D54" t="s">
        <v>47</v>
      </c>
      <c r="G54">
        <v>8.1949344519553868</v>
      </c>
    </row>
    <row r="55" spans="4:8">
      <c r="D55" t="s">
        <v>49</v>
      </c>
      <c r="G55">
        <v>0</v>
      </c>
    </row>
    <row r="56" spans="4:8">
      <c r="D56" t="s">
        <v>51</v>
      </c>
      <c r="G56">
        <v>0</v>
      </c>
    </row>
    <row r="57" spans="4:8">
      <c r="D57" t="s">
        <v>52</v>
      </c>
      <c r="G57">
        <v>0</v>
      </c>
    </row>
    <row r="58" spans="4:8">
      <c r="D58" t="s">
        <v>53</v>
      </c>
      <c r="G58">
        <v>0</v>
      </c>
    </row>
    <row r="59" spans="4:8">
      <c r="D59" t="s">
        <v>54</v>
      </c>
      <c r="G59">
        <v>0</v>
      </c>
    </row>
    <row r="60" spans="4:8">
      <c r="D60" t="s">
        <v>55</v>
      </c>
      <c r="G60">
        <v>0</v>
      </c>
    </row>
    <row r="61" spans="4:8">
      <c r="D61" t="s">
        <v>56</v>
      </c>
      <c r="G61">
        <v>0</v>
      </c>
    </row>
    <row r="62" spans="4:8">
      <c r="D62" t="s">
        <v>57</v>
      </c>
      <c r="G62">
        <v>0</v>
      </c>
    </row>
    <row r="64" spans="4:8">
      <c r="D64" s="1" t="s">
        <v>41</v>
      </c>
      <c r="E64" s="2" t="s">
        <v>28</v>
      </c>
      <c r="F64" s="3"/>
      <c r="G64" s="3"/>
      <c r="H64" s="4">
        <f t="array" ref="H64">SUM(G$50:G$62/$M$35:$M$47*($D64=$F$34:$N$34)*($F$35:$N$47))</f>
        <v>204.87336129888465</v>
      </c>
    </row>
    <row r="68" spans="5:7">
      <c r="E68" t="s">
        <v>59</v>
      </c>
      <c r="F68">
        <v>1</v>
      </c>
    </row>
    <row r="69" spans="5:7">
      <c r="E69" t="s">
        <v>60</v>
      </c>
      <c r="F69">
        <v>2</v>
      </c>
    </row>
    <row r="70" spans="5:7">
      <c r="E70" t="s">
        <v>61</v>
      </c>
      <c r="F70">
        <v>3</v>
      </c>
    </row>
    <row r="72" spans="5:7">
      <c r="E72" t="s">
        <v>60</v>
      </c>
      <c r="F72">
        <f t="array" ref="F72">SUM((E72=$E$68:$E$70)*$F$68:$F$70)</f>
        <v>2</v>
      </c>
      <c r="G72">
        <f t="array" aca="1" ref="G72" ca="1">SUM((E72=$E$68:$E$70)*INDIRECT("$F$68:$F$70"))</f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5" sqref="G5"/>
    </sheetView>
  </sheetViews>
  <sheetFormatPr baseColWidth="10" defaultRowHeight="15" x14ac:dyDescent="0"/>
  <sheetData>
    <row r="1" spans="1:8">
      <c r="A1">
        <f>Referencing!D11</f>
        <v>0</v>
      </c>
    </row>
    <row r="2" spans="1:8">
      <c r="B2" t="s">
        <v>12</v>
      </c>
      <c r="C2" t="s">
        <v>13</v>
      </c>
      <c r="D2" t="s">
        <v>16</v>
      </c>
    </row>
    <row r="3" spans="1:8">
      <c r="B3" t="s">
        <v>14</v>
      </c>
      <c r="C3" t="s">
        <v>14</v>
      </c>
      <c r="D3" t="str">
        <f>FirstTable[[#This Row],[ColA]]&amp;FirstTable[[#This Row],[ColB]]</f>
        <v>AA</v>
      </c>
    </row>
    <row r="4" spans="1:8">
      <c r="B4" t="s">
        <v>62</v>
      </c>
      <c r="C4" t="s">
        <v>15</v>
      </c>
      <c r="D4" t="str">
        <f>FirstTable[[#This Row],[ColA]]&amp;FirstTable[[#This Row],[ColB]]</f>
        <v>ZB</v>
      </c>
      <c r="F4" t="str">
        <f>FirstTable[[#This Row],[ColB]]</f>
        <v>B</v>
      </c>
      <c r="G4">
        <f>MATCH("ZB",FirstTable[#This Row],FALSE)</f>
        <v>3</v>
      </c>
      <c r="H4">
        <f>MATCH("B",FirstTable[[#This Row],[ColB]:[Column1]])</f>
        <v>1</v>
      </c>
    </row>
    <row r="5" spans="1:8">
      <c r="B5">
        <f>SUM(FirstTable[ColA])</f>
        <v>0</v>
      </c>
      <c r="C5">
        <f>SUM(FirstTable[ColB])</f>
        <v>0</v>
      </c>
    </row>
    <row r="6" spans="1:8">
      <c r="E6" t="str">
        <f t="array" ref="E6:G6">FirstTable[#Headers]</f>
        <v>ColA</v>
      </c>
      <c r="F6" t="str">
        <v>ColB</v>
      </c>
      <c r="G6" t="str">
        <v>Column1</v>
      </c>
    </row>
    <row r="7" spans="1:8">
      <c r="E7">
        <f t="array" ref="E7:G7">FirstTable[#Totals]</f>
        <v>0</v>
      </c>
      <c r="F7">
        <v>0</v>
      </c>
      <c r="G7">
        <v>0</v>
      </c>
    </row>
    <row r="8" spans="1:8">
      <c r="E8" t="str">
        <f t="array" ref="E8:G11">FirstTable[#All]</f>
        <v>ColA</v>
      </c>
      <c r="F8" t="str">
        <v>ColB</v>
      </c>
      <c r="G8" t="str">
        <v>Column1</v>
      </c>
    </row>
    <row r="9" spans="1:8">
      <c r="E9" t="str">
        <v>A</v>
      </c>
      <c r="F9" t="str">
        <v>A</v>
      </c>
      <c r="G9" t="str">
        <v>AA</v>
      </c>
    </row>
    <row r="10" spans="1:8">
      <c r="C10">
        <f>SUM(FirstTable[#Totals])</f>
        <v>0</v>
      </c>
      <c r="E10" t="str">
        <v>Z</v>
      </c>
      <c r="F10" t="str">
        <v>B</v>
      </c>
      <c r="G10" t="str">
        <v>ZB</v>
      </c>
    </row>
    <row r="11" spans="1:8">
      <c r="C11">
        <f>SUM(FirstTable[ColA])</f>
        <v>0</v>
      </c>
      <c r="E11">
        <v>0</v>
      </c>
      <c r="F11">
        <v>0</v>
      </c>
      <c r="G11">
        <v>0</v>
      </c>
    </row>
    <row r="12" spans="1:8">
      <c r="C12">
        <f>FirstTable[[#Totals],[ColA]]</f>
        <v>0</v>
      </c>
    </row>
    <row r="13" spans="1:8">
      <c r="C13">
        <f>SUM(FirstTable[#Data])</f>
        <v>0</v>
      </c>
    </row>
    <row r="14" spans="1:8">
      <c r="C14">
        <f>SUM(FirstTable[])</f>
        <v>0</v>
      </c>
    </row>
    <row r="17" spans="7:7">
      <c r="G17" t="b">
        <f>IF(C4&gt;D4,TRUE)</f>
        <v>0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>
      <selection activeCell="C5" sqref="C5"/>
    </sheetView>
  </sheetViews>
  <sheetFormatPr baseColWidth="10" defaultRowHeight="15" x14ac:dyDescent="0"/>
  <sheetData>
    <row r="4" spans="3:3">
      <c r="C4">
        <f>ValueTypes!A3</f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ValueTypes</vt:lpstr>
      <vt:lpstr>FormulaeTypes</vt:lpstr>
      <vt:lpstr>Ranges</vt:lpstr>
      <vt:lpstr>Referencing</vt:lpstr>
      <vt:lpstr>Tables</vt:lpstr>
      <vt:lpstr>(innapropriate) sheet name!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2011-12-28T20:14:25Z</dcterms:created>
  <dcterms:modified xsi:type="dcterms:W3CDTF">2014-03-03T22:41:26Z</dcterms:modified>
</cp:coreProperties>
</file>