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8595" windowHeight="5820"/>
  </bookViews>
  <sheets>
    <sheet name="stroopdata" sheetId="1" r:id="rId1"/>
    <sheet name="Congruent样本" sheetId="5" r:id="rId2"/>
    <sheet name="Incongruent样本" sheetId="6" r:id="rId3"/>
    <sheet name="时间差分析" sheetId="2" r:id="rId4"/>
  </sheets>
  <calcPr calcId="144525"/>
  <pivotCaches>
    <pivotCache cacheId="0" r:id="rId5"/>
    <pivotCache cacheId="22" r:id="rId6"/>
    <pivotCache cacheId="57" r:id="rId7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H5" i="1"/>
  <c r="H3" i="1"/>
  <c r="D3" i="1" s="1"/>
  <c r="H2" i="1"/>
  <c r="C3" i="1" s="1"/>
  <c r="K2" i="1" l="1"/>
  <c r="F20" i="1" s="1"/>
  <c r="C2" i="1"/>
  <c r="C24" i="1"/>
  <c r="C22" i="1"/>
  <c r="C20" i="1"/>
  <c r="C18" i="1"/>
  <c r="C16" i="1"/>
  <c r="C14" i="1"/>
  <c r="C12" i="1"/>
  <c r="C10" i="1"/>
  <c r="C8" i="1"/>
  <c r="C6" i="1"/>
  <c r="C4" i="1"/>
  <c r="D2" i="1"/>
  <c r="D24" i="1"/>
  <c r="D22" i="1"/>
  <c r="D20" i="1"/>
  <c r="D18" i="1"/>
  <c r="D16" i="1"/>
  <c r="D14" i="1"/>
  <c r="D12" i="1"/>
  <c r="D10" i="1"/>
  <c r="D8" i="1"/>
  <c r="D6" i="1"/>
  <c r="D4" i="1"/>
  <c r="C25" i="1"/>
  <c r="C23" i="1"/>
  <c r="C21" i="1"/>
  <c r="C19" i="1"/>
  <c r="C17" i="1"/>
  <c r="C15" i="1"/>
  <c r="C13" i="1"/>
  <c r="C11" i="1"/>
  <c r="C9" i="1"/>
  <c r="C7" i="1"/>
  <c r="C5" i="1"/>
  <c r="D25" i="1"/>
  <c r="D23" i="1"/>
  <c r="D21" i="1"/>
  <c r="D19" i="1"/>
  <c r="D17" i="1"/>
  <c r="D15" i="1"/>
  <c r="D13" i="1"/>
  <c r="D11" i="1"/>
  <c r="D9" i="1"/>
  <c r="D7" i="1"/>
  <c r="D5" i="1"/>
  <c r="F6" i="1" l="1"/>
  <c r="F10" i="1"/>
  <c r="F14" i="1"/>
  <c r="F18" i="1"/>
  <c r="F2" i="1"/>
  <c r="F3" i="1"/>
  <c r="F5" i="1"/>
  <c r="F7" i="1"/>
  <c r="F9" i="1"/>
  <c r="F11" i="1"/>
  <c r="F13" i="1"/>
  <c r="F15" i="1"/>
  <c r="F17" i="1"/>
  <c r="F19" i="1"/>
  <c r="F21" i="1"/>
  <c r="F23" i="1"/>
  <c r="F25" i="1"/>
  <c r="F8" i="1"/>
  <c r="F12" i="1"/>
  <c r="F16" i="1"/>
  <c r="F22" i="1"/>
  <c r="F4" i="1"/>
  <c r="F24" i="1"/>
  <c r="H7" i="1"/>
  <c r="H6" i="1"/>
  <c r="K3" i="1" l="1"/>
  <c r="K4" i="1" s="1"/>
  <c r="K8" i="1" l="1"/>
  <c r="K6" i="1"/>
  <c r="K14" i="1" s="1"/>
  <c r="K11" i="1" l="1"/>
  <c r="K12" i="1"/>
</calcChain>
</file>

<file path=xl/sharedStrings.xml><?xml version="1.0" encoding="utf-8"?>
<sst xmlns="http://schemas.openxmlformats.org/spreadsheetml/2006/main" count="44" uniqueCount="40">
  <si>
    <t>Congruent</t>
  </si>
  <si>
    <t>Incongruent</t>
  </si>
  <si>
    <t>miu1</t>
    <phoneticPr fontId="18" type="noConversion"/>
  </si>
  <si>
    <t>miu2</t>
    <phoneticPr fontId="18" type="noConversion"/>
  </si>
  <si>
    <t>s1</t>
    <phoneticPr fontId="18" type="noConversion"/>
  </si>
  <si>
    <t>s2</t>
    <phoneticPr fontId="18" type="noConversion"/>
  </si>
  <si>
    <t>sd</t>
    <phoneticPr fontId="18" type="noConversion"/>
  </si>
  <si>
    <t>n</t>
    <phoneticPr fontId="18" type="noConversion"/>
  </si>
  <si>
    <t>df</t>
    <phoneticPr fontId="18" type="noConversion"/>
  </si>
  <si>
    <t>SE</t>
    <phoneticPr fontId="18" type="noConversion"/>
  </si>
  <si>
    <t>tc(0.05)</t>
    <phoneticPr fontId="18" type="noConversion"/>
  </si>
  <si>
    <t>t</t>
    <phoneticPr fontId="18" type="noConversion"/>
  </si>
  <si>
    <t>Xd</t>
    <phoneticPr fontId="18" type="noConversion"/>
  </si>
  <si>
    <t>xd</t>
    <phoneticPr fontId="18" type="noConversion"/>
  </si>
  <si>
    <t>行标签</t>
  </si>
  <si>
    <t>总计</t>
  </si>
  <si>
    <t>计数项:Xd</t>
  </si>
  <si>
    <t>0-5</t>
  </si>
  <si>
    <t>5-10</t>
  </si>
  <si>
    <t>10-15</t>
  </si>
  <si>
    <t>15-20</t>
  </si>
  <si>
    <t>20-25</t>
  </si>
  <si>
    <t>Margin of Error</t>
    <phoneticPr fontId="18" type="noConversion"/>
  </si>
  <si>
    <t>95%置信区间</t>
    <phoneticPr fontId="18" type="noConversion"/>
  </si>
  <si>
    <t>下限</t>
    <phoneticPr fontId="18" type="noConversion"/>
  </si>
  <si>
    <t>上限</t>
    <phoneticPr fontId="18" type="noConversion"/>
  </si>
  <si>
    <t>r^2</t>
    <phoneticPr fontId="18" type="noConversion"/>
  </si>
  <si>
    <t>计数项:Congruent</t>
  </si>
  <si>
    <t>6-9</t>
  </si>
  <si>
    <t>9-12</t>
  </si>
  <si>
    <t>12-15</t>
  </si>
  <si>
    <t>15-18</t>
  </si>
  <si>
    <t>18-21</t>
  </si>
  <si>
    <t>21-24</t>
  </si>
  <si>
    <t>计数项:Incongruent</t>
  </si>
  <si>
    <t>12-16</t>
  </si>
  <si>
    <t>16-20</t>
  </si>
  <si>
    <t>20-24</t>
  </si>
  <si>
    <t>24-28</t>
  </si>
  <si>
    <t>32-36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</si>
</sst>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[stroopdata_process.xlsx]Congruent样本!数据透视表2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Congruent</a:t>
            </a:r>
            <a:endParaRPr lang="zh-CN" altLang="en-US"/>
          </a:p>
        </c:rich>
      </c:tx>
      <c:layout>
        <c:manualLayout>
          <c:xMode val="edge"/>
          <c:yMode val="edge"/>
          <c:x val="0.3468942561766456"/>
          <c:y val="3.385763526547133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6.3871415333711754E-2"/>
          <c:y val="0.19480351414406533"/>
          <c:w val="0.83754571344016382"/>
          <c:h val="0.684586978710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Congruent样本!$B$1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Congruent样本!$A$2:$A$8</c:f>
              <c:strCache>
                <c:ptCount val="6"/>
                <c:pt idx="0">
                  <c:v>6-9</c:v>
                </c:pt>
                <c:pt idx="1">
                  <c:v>9-12</c:v>
                </c:pt>
                <c:pt idx="2">
                  <c:v>12-15</c:v>
                </c:pt>
                <c:pt idx="3">
                  <c:v>15-18</c:v>
                </c:pt>
                <c:pt idx="4">
                  <c:v>18-21</c:v>
                </c:pt>
                <c:pt idx="5">
                  <c:v>21-24</c:v>
                </c:pt>
              </c:strCache>
            </c:strRef>
          </c:cat>
          <c:val>
            <c:numRef>
              <c:f>Congruent样本!$B$2:$B$8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52544"/>
        <c:axId val="126254080"/>
      </c:barChart>
      <c:catAx>
        <c:axId val="1262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54080"/>
        <c:crosses val="autoZero"/>
        <c:auto val="1"/>
        <c:lblAlgn val="ctr"/>
        <c:lblOffset val="100"/>
        <c:noMultiLvlLbl val="0"/>
      </c:catAx>
      <c:valAx>
        <c:axId val="12625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252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[stroopdata_process.xlsx]Incongruent样本!数据透视表3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Incongruent</a:t>
            </a:r>
            <a:endParaRPr lang="zh-CN" altLang="en-US"/>
          </a:p>
        </c:rich>
      </c:tx>
      <c:layout>
        <c:manualLayout>
          <c:xMode val="edge"/>
          <c:yMode val="edge"/>
          <c:x val="0.34635411198600174"/>
          <c:y val="3.240740740740740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5.7905074365704287E-2"/>
          <c:y val="0.20140055409740448"/>
          <c:w val="0.83376159230096236"/>
          <c:h val="0.69650845727617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Incongruent样本!$B$1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Incongruent样本!$A$2:$A$7</c:f>
              <c:strCache>
                <c:ptCount val="5"/>
                <c:pt idx="0">
                  <c:v>12-16</c:v>
                </c:pt>
                <c:pt idx="1">
                  <c:v>16-20</c:v>
                </c:pt>
                <c:pt idx="2">
                  <c:v>20-24</c:v>
                </c:pt>
                <c:pt idx="3">
                  <c:v>24-28</c:v>
                </c:pt>
                <c:pt idx="4">
                  <c:v>32-36</c:v>
                </c:pt>
              </c:strCache>
            </c:strRef>
          </c:cat>
          <c:val>
            <c:numRef>
              <c:f>Incongruent样本!$B$2:$B$7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53824"/>
        <c:axId val="363535744"/>
      </c:barChart>
      <c:catAx>
        <c:axId val="2610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535744"/>
        <c:crosses val="autoZero"/>
        <c:auto val="1"/>
        <c:lblAlgn val="ctr"/>
        <c:lblOffset val="100"/>
        <c:noMultiLvlLbl val="0"/>
      </c:catAx>
      <c:valAx>
        <c:axId val="363535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1053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[stroopdata_process.xlsx]时间差分析!数据透视表1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 sz="1800" b="1"/>
              <a:t>所用时间的差值</a:t>
            </a:r>
          </a:p>
        </c:rich>
      </c:tx>
      <c:layout>
        <c:manualLayout>
          <c:xMode val="edge"/>
          <c:yMode val="edge"/>
          <c:x val="0.63786052938372528"/>
          <c:y val="0.11306092638573936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9832121017157281E-2"/>
          <c:y val="0.13303547778791638"/>
          <c:w val="0.56706362338099592"/>
          <c:h val="0.78983855861627339"/>
        </c:manualLayout>
      </c:layout>
      <c:pieChart>
        <c:varyColors val="1"/>
        <c:ser>
          <c:idx val="0"/>
          <c:order val="0"/>
          <c:tx>
            <c:strRef>
              <c:f>时间差分析!$B$1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explosion val="4"/>
          </c:dPt>
          <c:dPt>
            <c:idx val="1"/>
            <c:bubble3D val="0"/>
            <c:explosion val="6"/>
          </c:dPt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时间差分析!$A$2:$A$7</c:f>
              <c:strCache>
                <c:ptCount val="5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</c:strCache>
            </c:strRef>
          </c:cat>
          <c:val>
            <c:numRef>
              <c:f>时间差分析!$B$2:$B$7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286910234891751"/>
          <c:y val="0.59339236343875856"/>
          <c:w val="9.8472479695330434E-2"/>
          <c:h val="0.307532458210815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38100</xdr:rowOff>
    </xdr:from>
    <xdr:to>
      <xdr:col>8</xdr:col>
      <xdr:colOff>447676</xdr:colOff>
      <xdr:row>18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0.06597</cdr:y>
    </cdr:from>
    <cdr:to>
      <cdr:x>0.125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180975"/>
          <a:ext cx="523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0.04861</cdr:y>
    </cdr:from>
    <cdr:to>
      <cdr:x>0.12939</cdr:x>
      <cdr:y>0.14236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33350"/>
          <a:ext cx="6667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人数</a:t>
          </a:r>
          <a:r>
            <a:rPr lang="en-US" altLang="zh-CN" sz="1100"/>
            <a:t>/</a:t>
          </a:r>
          <a:r>
            <a:rPr lang="zh-CN" altLang="en-US" sz="1100"/>
            <a:t>个</a:t>
          </a:r>
        </a:p>
      </cdr:txBody>
    </cdr:sp>
  </cdr:relSizeAnchor>
  <cdr:relSizeAnchor xmlns:cdr="http://schemas.openxmlformats.org/drawingml/2006/chartDrawing">
    <cdr:from>
      <cdr:x>0.88642</cdr:x>
      <cdr:y>0.90278</cdr:y>
    </cdr:from>
    <cdr:to>
      <cdr:x>1</cdr:x>
      <cdr:y>0.99306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567733" y="2476499"/>
          <a:ext cx="585292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时间</a:t>
          </a:r>
          <a:r>
            <a:rPr lang="en-US" altLang="zh-CN" sz="900"/>
            <a:t>/</a:t>
          </a:r>
          <a:r>
            <a:rPr lang="zh-CN" altLang="en-US" sz="900"/>
            <a:t>秒</a:t>
          </a:r>
        </a:p>
      </cdr:txBody>
    </cdr:sp>
  </cdr:relSizeAnchor>
  <cdr:relSizeAnchor xmlns:cdr="http://schemas.openxmlformats.org/drawingml/2006/chartDrawing">
    <cdr:from>
      <cdr:x>0.87616</cdr:x>
      <cdr:y>0.88542</cdr:y>
    </cdr:from>
    <cdr:to>
      <cdr:x>0.99815</cdr:x>
      <cdr:y>0.98958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514852" y="2428875"/>
          <a:ext cx="6286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0.06366</cdr:y>
    </cdr:from>
    <cdr:to>
      <cdr:x>0.13681</cdr:x>
      <cdr:y>0.15741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74625"/>
          <a:ext cx="6254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/>
            <a:t>人数</a:t>
          </a:r>
          <a:r>
            <a:rPr lang="en-US" altLang="zh-CN" sz="1000"/>
            <a:t>/</a:t>
          </a:r>
          <a:r>
            <a:rPr lang="zh-CN" altLang="en-US" sz="1000"/>
            <a:t>个</a:t>
          </a:r>
        </a:p>
      </cdr:txBody>
    </cdr:sp>
  </cdr:relSizeAnchor>
  <cdr:relSizeAnchor xmlns:cdr="http://schemas.openxmlformats.org/drawingml/2006/chartDrawing">
    <cdr:from>
      <cdr:x>0.87198</cdr:x>
      <cdr:y>0.90972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86708" y="2495549"/>
          <a:ext cx="585292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时间</a:t>
          </a:r>
          <a:r>
            <a:rPr lang="en-US" altLang="zh-CN" sz="900"/>
            <a:t>/</a:t>
          </a:r>
          <a:r>
            <a:rPr lang="zh-CN" altLang="en-US" sz="900"/>
            <a:t>秒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152399</xdr:rowOff>
    </xdr:from>
    <xdr:to>
      <xdr:col>12</xdr:col>
      <xdr:colOff>200025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k" refreshedDate="42891.461332407409" createdVersion="4" refreshedVersion="4" minRefreshableVersion="3" recordCount="24">
  <cacheSource type="worksheet">
    <worksheetSource ref="E1:E25" sheet="stroopdata"/>
  </cacheSource>
  <cacheFields count="1">
    <cacheField name="Xd" numFmtId="0">
      <sharedItems containsSemiMixedTypes="0" containsString="0" containsNumber="1" minValue="1.9499999999999993" maxValue="21.918999999999997" count="24">
        <n v="7.1989999999999981"/>
        <n v="1.9499999999999993"/>
        <n v="11.649999999999999"/>
        <n v="7.0569999999999986"/>
        <n v="8.1340000000000003"/>
        <n v="8.64"/>
        <n v="9.879999999999999"/>
        <n v="8.4069999999999983"/>
        <n v="11.361000000000001"/>
        <n v="11.802"/>
        <n v="2.1960000000000015"/>
        <n v="3.3459999999999983"/>
        <n v="2.4370000000000012"/>
        <n v="3.4009999999999998"/>
        <n v="17.055000000000003"/>
        <n v="10.028"/>
        <n v="6.6439999999999984"/>
        <n v="9.7899999999999991"/>
        <n v="6.0810000000000013"/>
        <n v="21.918999999999997"/>
        <n v="10.949999999999998"/>
        <n v="3.7270000000000003"/>
        <n v="2.347999999999999"/>
        <n v="5.1529999999999987"/>
      </sharedItems>
      <fieldGroup base="0">
        <rangePr autoStart="0" autoEnd="0" startNum="0" endNum="25" groupInterval="5"/>
        <groupItems count="7">
          <s v="&lt;0"/>
          <s v="0-5"/>
          <s v="5-10"/>
          <s v="10-15"/>
          <s v="15-20"/>
          <s v="20-25"/>
          <s v="&gt;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k" refreshedDate="42892.968320023145" createdVersion="4" refreshedVersion="4" minRefreshableVersion="3" recordCount="24">
  <cacheSource type="worksheet">
    <worksheetSource ref="A1:A25" sheet="stroopdata"/>
  </cacheSource>
  <cacheFields count="1">
    <cacheField name="Congruent" numFmtId="0">
      <sharedItems containsSemiMixedTypes="0" containsString="0" containsNumber="1" minValue="8.6300000000000008" maxValue="22.327999999999999" count="24">
        <n v="12.079000000000001"/>
        <n v="16.791"/>
        <n v="9.5640000000000001"/>
        <n v="8.6300000000000008"/>
        <n v="14.669"/>
        <n v="12.238"/>
        <n v="14.692"/>
        <n v="8.9870000000000001"/>
        <n v="9.4009999999999998"/>
        <n v="14.48"/>
        <n v="22.327999999999999"/>
        <n v="15.298"/>
        <n v="15.073"/>
        <n v="16.928999999999998"/>
        <n v="18.2"/>
        <n v="12.13"/>
        <n v="18.495000000000001"/>
        <n v="10.638999999999999"/>
        <n v="11.343999999999999"/>
        <n v="12.369"/>
        <n v="12.944000000000001"/>
        <n v="14.233000000000001"/>
        <n v="19.71"/>
        <n v="16.004000000000001"/>
      </sharedItems>
      <fieldGroup base="0">
        <rangePr autoStart="0" autoEnd="0" startNum="0" endNum="25" groupInterval="3"/>
        <groupItems count="11">
          <s v="&lt;0"/>
          <s v="0-3"/>
          <s v="3-6"/>
          <s v="6-9"/>
          <s v="9-12"/>
          <s v="12-15"/>
          <s v="15-18"/>
          <s v="18-21"/>
          <s v="21-24"/>
          <s v="24-27"/>
          <s v="&gt;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k" refreshedDate="42892.982799768521" createdVersion="4" refreshedVersion="4" minRefreshableVersion="3" recordCount="24">
  <cacheSource type="worksheet">
    <worksheetSource ref="B1:B25" sheet="stroopdata"/>
  </cacheSource>
  <cacheFields count="1">
    <cacheField name="Incongruent" numFmtId="0">
      <sharedItems containsSemiMixedTypes="0" containsString="0" containsNumber="1" minValue="15.686999999999999" maxValue="35.255000000000003" count="24">
        <n v="19.277999999999999"/>
        <n v="18.741"/>
        <n v="21.213999999999999"/>
        <n v="15.686999999999999"/>
        <n v="22.803000000000001"/>
        <n v="20.878"/>
        <n v="24.571999999999999"/>
        <n v="17.393999999999998"/>
        <n v="20.762"/>
        <n v="26.282"/>
        <n v="24.524000000000001"/>
        <n v="18.643999999999998"/>
        <n v="17.510000000000002"/>
        <n v="20.329999999999998"/>
        <n v="35.255000000000003"/>
        <n v="22.158000000000001"/>
        <n v="25.138999999999999"/>
        <n v="20.428999999999998"/>
        <n v="17.425000000000001"/>
        <n v="34.287999999999997"/>
        <n v="23.893999999999998"/>
        <n v="17.96"/>
        <n v="22.058"/>
        <n v="21.157"/>
      </sharedItems>
      <fieldGroup base="0">
        <rangePr autoStart="0" autoEnd="0" startNum="0" endNum="40" groupInterval="4"/>
        <groupItems count="12">
          <s v="&lt;0"/>
          <s v="0-4"/>
          <s v="4-8"/>
          <s v="8-12"/>
          <s v="12-16"/>
          <s v="16-20"/>
          <s v="20-24"/>
          <s v="24-28"/>
          <s v="28-32"/>
          <s v="32-36"/>
          <s v="36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5">
  <location ref="A1:B8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Congruent" fld="0" subtotal="count" baseField="0" baseItem="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5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9">
  <location ref="A1:B7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6"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计数项:Incongru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9">
  <location ref="A1:B7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Xd" fld="0" subtotal="count" baseField="0" baseItem="1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"/>
  <sheetViews>
    <sheetView tabSelected="1" workbookViewId="0">
      <selection activeCell="I18" sqref="I18"/>
    </sheetView>
  </sheetViews>
  <sheetFormatPr defaultRowHeight="13.5" x14ac:dyDescent="0.15"/>
  <cols>
    <col min="1" max="1" width="9.75" customWidth="1"/>
    <col min="2" max="2" width="13.5" customWidth="1"/>
    <col min="3" max="3" width="10.375" customWidth="1"/>
    <col min="7" max="7" width="10.375" customWidth="1"/>
    <col min="8" max="8" width="15" customWidth="1"/>
    <col min="10" max="10" width="15.75" customWidth="1"/>
    <col min="11" max="11" width="12.875" customWidth="1"/>
  </cols>
  <sheetData>
    <row r="1" spans="1:11" x14ac:dyDescent="0.15">
      <c r="A1" t="s">
        <v>0</v>
      </c>
      <c r="B1" t="s">
        <v>1</v>
      </c>
      <c r="E1" t="s">
        <v>12</v>
      </c>
    </row>
    <row r="2" spans="1:11" x14ac:dyDescent="0.15">
      <c r="A2">
        <v>12.079000000000001</v>
      </c>
      <c r="B2">
        <v>19.277999999999999</v>
      </c>
      <c r="C2">
        <f>(A2-$H$2)^2</f>
        <v>3.8892770156250007</v>
      </c>
      <c r="D2">
        <f>(B2-$H$3)^2</f>
        <v>7.4961876736111321</v>
      </c>
      <c r="E2">
        <f>B2-A2</f>
        <v>7.1989999999999981</v>
      </c>
      <c r="F2">
        <f>(E2-$K$2)^2</f>
        <v>0.58643687673611011</v>
      </c>
      <c r="G2" t="s">
        <v>2</v>
      </c>
      <c r="H2">
        <f>AVERAGE(A2:A25)</f>
        <v>14.051125000000001</v>
      </c>
      <c r="J2" t="s">
        <v>13</v>
      </c>
      <c r="K2">
        <f>AVERAGE(E2:E25)</f>
        <v>7.964791666666664</v>
      </c>
    </row>
    <row r="3" spans="1:11" x14ac:dyDescent="0.15">
      <c r="A3">
        <v>16.791</v>
      </c>
      <c r="B3">
        <v>18.741</v>
      </c>
      <c r="C3">
        <f t="shared" ref="C3:C25" si="0">(A3-$H$2)^2</f>
        <v>7.5069150156249975</v>
      </c>
      <c r="D3">
        <f t="shared" ref="D3:D25" si="1">(B3-$H$3)^2</f>
        <v>10.72507917361113</v>
      </c>
      <c r="E3">
        <f t="shared" ref="E3:E25" si="2">B3-A3</f>
        <v>1.9499999999999993</v>
      </c>
      <c r="F3">
        <f t="shared" ref="F3:F25" si="3">(E3-$K$2)^2</f>
        <v>36.177718793402754</v>
      </c>
      <c r="G3" t="s">
        <v>3</v>
      </c>
      <c r="H3">
        <f>AVERAGE(B2:B25)</f>
        <v>22.015916666666669</v>
      </c>
      <c r="J3" t="s">
        <v>6</v>
      </c>
      <c r="K3">
        <f>SQRT(SUM(F2:F25)/23)</f>
        <v>4.8648269103590538</v>
      </c>
    </row>
    <row r="4" spans="1:11" x14ac:dyDescent="0.15">
      <c r="A4">
        <v>9.5640000000000001</v>
      </c>
      <c r="B4">
        <v>21.213999999999999</v>
      </c>
      <c r="C4">
        <f t="shared" si="0"/>
        <v>20.134290765625007</v>
      </c>
      <c r="D4">
        <f t="shared" si="1"/>
        <v>0.64307034027778409</v>
      </c>
      <c r="E4">
        <f t="shared" si="2"/>
        <v>11.649999999999999</v>
      </c>
      <c r="F4">
        <f t="shared" si="3"/>
        <v>13.580760460069452</v>
      </c>
      <c r="G4" t="s">
        <v>7</v>
      </c>
      <c r="H4">
        <v>24</v>
      </c>
      <c r="J4" t="s">
        <v>9</v>
      </c>
      <c r="K4">
        <f>K3/SQRT(H4)</f>
        <v>0.99302863477834025</v>
      </c>
    </row>
    <row r="5" spans="1:11" x14ac:dyDescent="0.15">
      <c r="A5">
        <v>8.6300000000000008</v>
      </c>
      <c r="B5">
        <v>15.686999999999999</v>
      </c>
      <c r="C5">
        <f t="shared" si="0"/>
        <v>29.388596265625001</v>
      </c>
      <c r="D5">
        <f t="shared" si="1"/>
        <v>40.055186173611155</v>
      </c>
      <c r="E5">
        <f t="shared" si="2"/>
        <v>7.0569999999999986</v>
      </c>
      <c r="F5">
        <f t="shared" si="3"/>
        <v>0.8240857100694422</v>
      </c>
      <c r="G5" t="s">
        <v>8</v>
      </c>
      <c r="H5">
        <f>H4-1</f>
        <v>23</v>
      </c>
      <c r="J5" t="s">
        <v>10</v>
      </c>
      <c r="K5">
        <v>2.069</v>
      </c>
    </row>
    <row r="6" spans="1:11" x14ac:dyDescent="0.15">
      <c r="A6">
        <v>14.669</v>
      </c>
      <c r="B6">
        <v>22.803000000000001</v>
      </c>
      <c r="C6">
        <f t="shared" si="0"/>
        <v>0.38176951562499967</v>
      </c>
      <c r="D6">
        <f t="shared" si="1"/>
        <v>0.61950017361110832</v>
      </c>
      <c r="E6">
        <f t="shared" si="2"/>
        <v>8.1340000000000003</v>
      </c>
      <c r="F6">
        <f t="shared" si="3"/>
        <v>2.8631460069445447E-2</v>
      </c>
      <c r="G6" t="s">
        <v>4</v>
      </c>
      <c r="H6">
        <f>SQRT(SUM(C2:C25)/23)</f>
        <v>3.5593579576451955</v>
      </c>
      <c r="J6" t="s">
        <v>11</v>
      </c>
      <c r="K6">
        <f>K2/K4</f>
        <v>8.020706944109957</v>
      </c>
    </row>
    <row r="7" spans="1:11" x14ac:dyDescent="0.15">
      <c r="A7">
        <v>12.238</v>
      </c>
      <c r="B7">
        <v>20.878</v>
      </c>
      <c r="C7">
        <f t="shared" si="0"/>
        <v>3.2874222656250045</v>
      </c>
      <c r="D7">
        <f t="shared" si="1"/>
        <v>1.2948543402777835</v>
      </c>
      <c r="E7">
        <f t="shared" si="2"/>
        <v>8.64</v>
      </c>
      <c r="F7">
        <f t="shared" si="3"/>
        <v>0.4559062934027821</v>
      </c>
      <c r="G7" t="s">
        <v>5</v>
      </c>
      <c r="H7">
        <f>SQRT(SUM(D2:D25)/23)</f>
        <v>4.7970571224691376</v>
      </c>
    </row>
    <row r="8" spans="1:11" x14ac:dyDescent="0.15">
      <c r="A8">
        <v>14.692</v>
      </c>
      <c r="B8">
        <v>24.571999999999999</v>
      </c>
      <c r="C8">
        <f t="shared" si="0"/>
        <v>0.41072076562499926</v>
      </c>
      <c r="D8">
        <f t="shared" si="1"/>
        <v>6.5335620069444271</v>
      </c>
      <c r="E8">
        <f t="shared" si="2"/>
        <v>9.879999999999999</v>
      </c>
      <c r="F8">
        <f t="shared" si="3"/>
        <v>3.6680229600694507</v>
      </c>
      <c r="J8" t="s">
        <v>22</v>
      </c>
      <c r="K8">
        <f>2.069*K4</f>
        <v>2.0545762453563858</v>
      </c>
    </row>
    <row r="9" spans="1:11" x14ac:dyDescent="0.15">
      <c r="A9">
        <v>8.9870000000000001</v>
      </c>
      <c r="B9">
        <v>17.393999999999998</v>
      </c>
      <c r="C9">
        <f t="shared" si="0"/>
        <v>25.645362015625008</v>
      </c>
      <c r="D9">
        <f t="shared" si="1"/>
        <v>21.362113673611152</v>
      </c>
      <c r="E9">
        <f t="shared" si="2"/>
        <v>8.4069999999999983</v>
      </c>
      <c r="F9">
        <f t="shared" si="3"/>
        <v>0.1955482100694452</v>
      </c>
    </row>
    <row r="10" spans="1:11" x14ac:dyDescent="0.15">
      <c r="A10">
        <v>9.4009999999999998</v>
      </c>
      <c r="B10">
        <v>20.762</v>
      </c>
      <c r="C10">
        <f t="shared" si="0"/>
        <v>21.623662515625011</v>
      </c>
      <c r="D10">
        <f t="shared" si="1"/>
        <v>1.5723070069444498</v>
      </c>
      <c r="E10">
        <f t="shared" si="2"/>
        <v>11.361000000000001</v>
      </c>
      <c r="F10">
        <f t="shared" si="3"/>
        <v>11.5342310434028</v>
      </c>
      <c r="J10" t="s">
        <v>23</v>
      </c>
    </row>
    <row r="11" spans="1:11" x14ac:dyDescent="0.15">
      <c r="A11">
        <v>14.48</v>
      </c>
      <c r="B11">
        <v>26.282</v>
      </c>
      <c r="C11">
        <f t="shared" si="0"/>
        <v>0.18393376562499972</v>
      </c>
      <c r="D11">
        <f t="shared" si="1"/>
        <v>18.199467006944424</v>
      </c>
      <c r="E11">
        <f t="shared" si="2"/>
        <v>11.802</v>
      </c>
      <c r="F11">
        <f t="shared" si="3"/>
        <v>14.724167793402795</v>
      </c>
      <c r="J11" t="s">
        <v>24</v>
      </c>
      <c r="K11">
        <f>K2-K8</f>
        <v>5.9102154213102782</v>
      </c>
    </row>
    <row r="12" spans="1:11" x14ac:dyDescent="0.15">
      <c r="A12">
        <v>22.327999999999999</v>
      </c>
      <c r="B12">
        <v>24.524000000000001</v>
      </c>
      <c r="C12">
        <f t="shared" si="0"/>
        <v>68.506659765624974</v>
      </c>
      <c r="D12">
        <f t="shared" si="1"/>
        <v>6.290482006944436</v>
      </c>
      <c r="E12">
        <f t="shared" si="2"/>
        <v>2.1960000000000015</v>
      </c>
      <c r="F12">
        <f t="shared" si="3"/>
        <v>33.278957293402733</v>
      </c>
      <c r="J12" t="s">
        <v>25</v>
      </c>
      <c r="K12">
        <f>K2+K8</f>
        <v>10.01936791202305</v>
      </c>
    </row>
    <row r="13" spans="1:11" x14ac:dyDescent="0.15">
      <c r="A13">
        <v>15.298</v>
      </c>
      <c r="B13">
        <v>18.643999999999998</v>
      </c>
      <c r="C13">
        <f t="shared" si="0"/>
        <v>1.5546972656249982</v>
      </c>
      <c r="D13">
        <f t="shared" si="1"/>
        <v>11.369822006944473</v>
      </c>
      <c r="E13">
        <f t="shared" si="2"/>
        <v>3.3459999999999983</v>
      </c>
      <c r="F13">
        <f t="shared" si="3"/>
        <v>21.333236460069436</v>
      </c>
    </row>
    <row r="14" spans="1:11" x14ac:dyDescent="0.15">
      <c r="A14">
        <v>15.073</v>
      </c>
      <c r="B14">
        <v>17.510000000000002</v>
      </c>
      <c r="C14">
        <f t="shared" si="0"/>
        <v>1.0442285156249993</v>
      </c>
      <c r="D14">
        <f t="shared" si="1"/>
        <v>20.303285006944453</v>
      </c>
      <c r="E14">
        <f t="shared" si="2"/>
        <v>2.4370000000000012</v>
      </c>
      <c r="F14">
        <f t="shared" si="3"/>
        <v>30.556480710069401</v>
      </c>
      <c r="J14" t="s">
        <v>26</v>
      </c>
      <c r="K14">
        <f>K6^2/(K6^2+H5)</f>
        <v>0.73663641614450603</v>
      </c>
    </row>
    <row r="15" spans="1:11" x14ac:dyDescent="0.15">
      <c r="A15">
        <v>16.928999999999998</v>
      </c>
      <c r="B15">
        <v>20.329999999999998</v>
      </c>
      <c r="C15">
        <f t="shared" si="0"/>
        <v>8.2821645156249861</v>
      </c>
      <c r="D15">
        <f t="shared" si="1"/>
        <v>2.8423150069444589</v>
      </c>
      <c r="E15">
        <f t="shared" si="2"/>
        <v>3.4009999999999998</v>
      </c>
      <c r="F15">
        <f t="shared" si="3"/>
        <v>20.828194376736089</v>
      </c>
    </row>
    <row r="16" spans="1:11" x14ac:dyDescent="0.15">
      <c r="A16">
        <v>18.2</v>
      </c>
      <c r="B16">
        <v>35.255000000000003</v>
      </c>
      <c r="C16">
        <f t="shared" si="0"/>
        <v>17.213163765624987</v>
      </c>
      <c r="D16">
        <f t="shared" si="1"/>
        <v>175.27332750694444</v>
      </c>
      <c r="E16">
        <f t="shared" si="2"/>
        <v>17.055000000000003</v>
      </c>
      <c r="F16">
        <f t="shared" si="3"/>
        <v>82.631887543402897</v>
      </c>
    </row>
    <row r="17" spans="1:6" x14ac:dyDescent="0.15">
      <c r="A17">
        <v>12.13</v>
      </c>
      <c r="B17">
        <v>22.158000000000001</v>
      </c>
      <c r="C17">
        <f t="shared" si="0"/>
        <v>3.6907212656249997</v>
      </c>
      <c r="D17">
        <f t="shared" si="1"/>
        <v>2.0187673611110735E-2</v>
      </c>
      <c r="E17">
        <f t="shared" si="2"/>
        <v>10.028</v>
      </c>
      <c r="F17">
        <f t="shared" si="3"/>
        <v>4.2568286267361239</v>
      </c>
    </row>
    <row r="18" spans="1:6" x14ac:dyDescent="0.15">
      <c r="A18">
        <v>18.495000000000001</v>
      </c>
      <c r="B18">
        <v>25.138999999999999</v>
      </c>
      <c r="C18">
        <f t="shared" si="0"/>
        <v>19.748025015625004</v>
      </c>
      <c r="D18">
        <f t="shared" si="1"/>
        <v>9.7536495069444236</v>
      </c>
      <c r="E18">
        <f t="shared" si="2"/>
        <v>6.6439999999999984</v>
      </c>
      <c r="F18">
        <f t="shared" si="3"/>
        <v>1.7444906267361087</v>
      </c>
    </row>
    <row r="19" spans="1:6" x14ac:dyDescent="0.15">
      <c r="A19">
        <v>10.638999999999999</v>
      </c>
      <c r="B19">
        <v>20.428999999999998</v>
      </c>
      <c r="C19">
        <f t="shared" si="0"/>
        <v>11.642597015625009</v>
      </c>
      <c r="D19">
        <f t="shared" si="1"/>
        <v>2.5183045069444576</v>
      </c>
      <c r="E19">
        <f t="shared" si="2"/>
        <v>9.7899999999999991</v>
      </c>
      <c r="F19">
        <f t="shared" si="3"/>
        <v>3.331385460069451</v>
      </c>
    </row>
    <row r="20" spans="1:6" x14ac:dyDescent="0.15">
      <c r="A20">
        <v>11.343999999999999</v>
      </c>
      <c r="B20">
        <v>17.425000000000001</v>
      </c>
      <c r="C20">
        <f t="shared" si="0"/>
        <v>7.3285257656250069</v>
      </c>
      <c r="D20">
        <f t="shared" si="1"/>
        <v>21.076515840277796</v>
      </c>
      <c r="E20">
        <f t="shared" si="2"/>
        <v>6.0810000000000013</v>
      </c>
      <c r="F20">
        <f t="shared" si="3"/>
        <v>3.5486710434027628</v>
      </c>
    </row>
    <row r="21" spans="1:6" x14ac:dyDescent="0.15">
      <c r="A21">
        <v>12.369</v>
      </c>
      <c r="B21">
        <v>34.287999999999997</v>
      </c>
      <c r="C21">
        <f t="shared" si="0"/>
        <v>2.8295445156250034</v>
      </c>
      <c r="D21">
        <f t="shared" si="1"/>
        <v>150.60402934027763</v>
      </c>
      <c r="E21">
        <f t="shared" si="2"/>
        <v>21.918999999999997</v>
      </c>
      <c r="F21">
        <f t="shared" si="3"/>
        <v>194.71993021006946</v>
      </c>
    </row>
    <row r="22" spans="1:6" x14ac:dyDescent="0.15">
      <c r="A22">
        <v>12.944000000000001</v>
      </c>
      <c r="B22">
        <v>23.893999999999998</v>
      </c>
      <c r="C22">
        <f t="shared" si="0"/>
        <v>1.2257257656249998</v>
      </c>
      <c r="D22">
        <f t="shared" si="1"/>
        <v>3.5271970069444287</v>
      </c>
      <c r="E22">
        <f t="shared" si="2"/>
        <v>10.949999999999998</v>
      </c>
      <c r="F22">
        <f t="shared" si="3"/>
        <v>8.9114687934027792</v>
      </c>
    </row>
    <row r="23" spans="1:6" x14ac:dyDescent="0.15">
      <c r="A23">
        <v>14.233000000000001</v>
      </c>
      <c r="B23">
        <v>17.96</v>
      </c>
      <c r="C23">
        <f t="shared" si="0"/>
        <v>3.3078515624999923E-2</v>
      </c>
      <c r="D23">
        <f t="shared" si="1"/>
        <v>16.450460006944457</v>
      </c>
      <c r="E23">
        <f t="shared" si="2"/>
        <v>3.7270000000000003</v>
      </c>
      <c r="F23">
        <f t="shared" si="3"/>
        <v>17.958878210069418</v>
      </c>
    </row>
    <row r="24" spans="1:6" x14ac:dyDescent="0.15">
      <c r="A24">
        <v>19.71</v>
      </c>
      <c r="B24">
        <v>22.058</v>
      </c>
      <c r="C24">
        <f t="shared" si="0"/>
        <v>32.022866265624998</v>
      </c>
      <c r="D24">
        <f t="shared" si="1"/>
        <v>1.7710069444442133E-3</v>
      </c>
      <c r="E24">
        <f t="shared" si="2"/>
        <v>2.347999999999999</v>
      </c>
      <c r="F24">
        <f t="shared" si="3"/>
        <v>31.548348626736093</v>
      </c>
    </row>
    <row r="25" spans="1:6" x14ac:dyDescent="0.15">
      <c r="A25">
        <v>16.004000000000001</v>
      </c>
      <c r="B25">
        <v>21.157</v>
      </c>
      <c r="C25">
        <f t="shared" si="0"/>
        <v>3.8137207656250021</v>
      </c>
      <c r="D25">
        <f t="shared" si="1"/>
        <v>0.73773784027778211</v>
      </c>
      <c r="E25">
        <f t="shared" si="2"/>
        <v>5.1529999999999987</v>
      </c>
      <c r="F25">
        <f t="shared" si="3"/>
        <v>7.9061723767361034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25" sqref="K25"/>
    </sheetView>
  </sheetViews>
  <sheetFormatPr defaultRowHeight="13.5" x14ac:dyDescent="0.15"/>
  <cols>
    <col min="1" max="1" width="9.75" bestFit="1" customWidth="1"/>
    <col min="2" max="2" width="20" bestFit="1" customWidth="1"/>
  </cols>
  <sheetData>
    <row r="1" spans="1:2" x14ac:dyDescent="0.15">
      <c r="A1" s="2" t="s">
        <v>14</v>
      </c>
      <c r="B1" t="s">
        <v>27</v>
      </c>
    </row>
    <row r="2" spans="1:2" x14ac:dyDescent="0.15">
      <c r="A2" s="3" t="s">
        <v>28</v>
      </c>
      <c r="B2" s="1">
        <v>2</v>
      </c>
    </row>
    <row r="3" spans="1:2" x14ac:dyDescent="0.15">
      <c r="A3" s="3" t="s">
        <v>29</v>
      </c>
      <c r="B3" s="1">
        <v>4</v>
      </c>
    </row>
    <row r="4" spans="1:2" x14ac:dyDescent="0.15">
      <c r="A4" s="3" t="s">
        <v>30</v>
      </c>
      <c r="B4" s="1">
        <v>9</v>
      </c>
    </row>
    <row r="5" spans="1:2" x14ac:dyDescent="0.15">
      <c r="A5" s="3" t="s">
        <v>31</v>
      </c>
      <c r="B5" s="1">
        <v>5</v>
      </c>
    </row>
    <row r="6" spans="1:2" x14ac:dyDescent="0.15">
      <c r="A6" s="3" t="s">
        <v>32</v>
      </c>
      <c r="B6" s="1">
        <v>3</v>
      </c>
    </row>
    <row r="7" spans="1:2" x14ac:dyDescent="0.15">
      <c r="A7" s="3" t="s">
        <v>33</v>
      </c>
      <c r="B7" s="1">
        <v>1</v>
      </c>
    </row>
    <row r="8" spans="1:2" x14ac:dyDescent="0.15">
      <c r="A8" s="3" t="s">
        <v>15</v>
      </c>
      <c r="B8" s="1">
        <v>24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26" sqref="D26"/>
    </sheetView>
  </sheetViews>
  <sheetFormatPr defaultRowHeight="13.5" x14ac:dyDescent="0.15"/>
  <cols>
    <col min="1" max="1" width="9.75" bestFit="1" customWidth="1"/>
    <col min="2" max="2" width="22.5" bestFit="1" customWidth="1"/>
  </cols>
  <sheetData>
    <row r="1" spans="1:2" x14ac:dyDescent="0.15">
      <c r="A1" s="2" t="s">
        <v>14</v>
      </c>
      <c r="B1" t="s">
        <v>34</v>
      </c>
    </row>
    <row r="2" spans="1:2" x14ac:dyDescent="0.15">
      <c r="A2" s="3" t="s">
        <v>35</v>
      </c>
      <c r="B2" s="1">
        <v>1</v>
      </c>
    </row>
    <row r="3" spans="1:2" x14ac:dyDescent="0.15">
      <c r="A3" s="3" t="s">
        <v>36</v>
      </c>
      <c r="B3" s="1">
        <v>7</v>
      </c>
    </row>
    <row r="4" spans="1:2" x14ac:dyDescent="0.15">
      <c r="A4" s="3" t="s">
        <v>37</v>
      </c>
      <c r="B4" s="1">
        <v>10</v>
      </c>
    </row>
    <row r="5" spans="1:2" x14ac:dyDescent="0.15">
      <c r="A5" s="3" t="s">
        <v>38</v>
      </c>
      <c r="B5" s="1">
        <v>4</v>
      </c>
    </row>
    <row r="6" spans="1:2" x14ac:dyDescent="0.15">
      <c r="A6" s="3" t="s">
        <v>39</v>
      </c>
      <c r="B6" s="1">
        <v>2</v>
      </c>
    </row>
    <row r="7" spans="1:2" x14ac:dyDescent="0.15">
      <c r="A7" s="3" t="s">
        <v>15</v>
      </c>
      <c r="B7" s="1">
        <v>24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workbookViewId="0">
      <selection activeCell="N18" sqref="N18"/>
    </sheetView>
  </sheetViews>
  <sheetFormatPr defaultRowHeight="13.5" x14ac:dyDescent="0.15"/>
  <cols>
    <col min="1" max="1" width="9.75" bestFit="1" customWidth="1"/>
    <col min="2" max="2" width="11.25" bestFit="1" customWidth="1"/>
  </cols>
  <sheetData>
    <row r="1" spans="1:2" x14ac:dyDescent="0.15">
      <c r="A1" s="2" t="s">
        <v>14</v>
      </c>
      <c r="B1" t="s">
        <v>16</v>
      </c>
    </row>
    <row r="2" spans="1:2" x14ac:dyDescent="0.15">
      <c r="A2" s="3" t="s">
        <v>17</v>
      </c>
      <c r="B2" s="1">
        <v>7</v>
      </c>
    </row>
    <row r="3" spans="1:2" x14ac:dyDescent="0.15">
      <c r="A3" s="3" t="s">
        <v>18</v>
      </c>
      <c r="B3" s="1">
        <v>10</v>
      </c>
    </row>
    <row r="4" spans="1:2" x14ac:dyDescent="0.15">
      <c r="A4" s="3" t="s">
        <v>19</v>
      </c>
      <c r="B4" s="1">
        <v>5</v>
      </c>
    </row>
    <row r="5" spans="1:2" x14ac:dyDescent="0.15">
      <c r="A5" s="3" t="s">
        <v>20</v>
      </c>
      <c r="B5" s="1">
        <v>1</v>
      </c>
    </row>
    <row r="6" spans="1:2" x14ac:dyDescent="0.15">
      <c r="A6" s="3" t="s">
        <v>21</v>
      </c>
      <c r="B6" s="1">
        <v>1</v>
      </c>
    </row>
    <row r="7" spans="1:2" x14ac:dyDescent="0.15">
      <c r="A7" s="3" t="s">
        <v>15</v>
      </c>
      <c r="B7" s="1">
        <v>24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stroopdata</vt:lpstr>
      <vt:lpstr>Congruent样本</vt:lpstr>
      <vt:lpstr>Incongruent样本</vt:lpstr>
      <vt:lpstr>时间差分析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2017-06-05T04:04:23Z</dcterms:created>
  <dcterms:modified xsi:type="dcterms:W3CDTF">2017-06-06T16:28:23Z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85afb013-6a85-4a46-a70a-b5e80e26d5b1</vt:lpwstr>
  </property>
</Properties>
</file>