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62xur\Documents\FMU models\HeatGenerator\LaboratoryModels\Data\CHA10\"/>
    </mc:Choice>
  </mc:AlternateContent>
  <xr:revisionPtr revIDLastSave="0" documentId="13_ncr:1_{8B4A5AB1-6545-4C4B-B72A-A5641DF03147}" xr6:coauthVersionLast="36" xr6:coauthVersionMax="36" xr10:uidLastSave="{00000000-0000-0000-0000-000000000000}"/>
  <bookViews>
    <workbookView xWindow="0" yWindow="0" windowWidth="30720" windowHeight="12852" activeTab="1" xr2:uid="{3885CF2B-D029-40B6-AEA8-A8062825F8ED}"/>
  </bookViews>
  <sheets>
    <sheet name="EfficiencyHeat_TAir" sheetId="1" r:id="rId1"/>
    <sheet name="EfficiencyHeat_Modulation" sheetId="2" r:id="rId2"/>
    <sheet name="StartUpHeat" sheetId="5" r:id="rId3"/>
    <sheet name="CoolDownHeat" sheetId="6" r:id="rId4"/>
    <sheet name="EfficiencyCold_TAir" sheetId="3" r:id="rId5"/>
    <sheet name="EfficiencyCold_Modulation" sheetId="4" r:id="rId6"/>
    <sheet name="StartUpCold" sheetId="7" r:id="rId7"/>
    <sheet name="CoolDownCold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4" l="1"/>
  <c r="A13" i="4"/>
  <c r="A12" i="4"/>
  <c r="A11" i="4"/>
  <c r="A7" i="4"/>
  <c r="A6" i="4"/>
  <c r="A5" i="4"/>
  <c r="A4" i="4"/>
  <c r="M5" i="1"/>
  <c r="N5" i="1"/>
  <c r="O5" i="1"/>
  <c r="P5" i="1"/>
  <c r="Q5" i="1"/>
  <c r="R5" i="1"/>
  <c r="G5" i="1" s="1"/>
  <c r="S5" i="1"/>
  <c r="T5" i="1"/>
  <c r="U5" i="1"/>
  <c r="M6" i="1"/>
  <c r="N6" i="1"/>
  <c r="O6" i="1"/>
  <c r="P6" i="1"/>
  <c r="Q6" i="1"/>
  <c r="F6" i="1" s="1"/>
  <c r="R6" i="1"/>
  <c r="S6" i="1"/>
  <c r="T6" i="1"/>
  <c r="U6" i="1"/>
  <c r="M7" i="1"/>
  <c r="N7" i="1"/>
  <c r="O7" i="1"/>
  <c r="P7" i="1"/>
  <c r="Q7" i="1"/>
  <c r="R7" i="1"/>
  <c r="S7" i="1"/>
  <c r="T7" i="1"/>
  <c r="U7" i="1"/>
  <c r="M8" i="1"/>
  <c r="N8" i="1"/>
  <c r="O8" i="1"/>
  <c r="D8" i="1" s="1"/>
  <c r="P8" i="1"/>
  <c r="Q8" i="1"/>
  <c r="R8" i="1"/>
  <c r="S8" i="1"/>
  <c r="T8" i="1"/>
  <c r="U8" i="1"/>
  <c r="M9" i="1"/>
  <c r="N9" i="1"/>
  <c r="O9" i="1"/>
  <c r="P9" i="1"/>
  <c r="Q9" i="1"/>
  <c r="R9" i="1"/>
  <c r="S9" i="1"/>
  <c r="T9" i="1"/>
  <c r="U9" i="1"/>
  <c r="M10" i="1"/>
  <c r="N10" i="1"/>
  <c r="O10" i="1"/>
  <c r="P10" i="1"/>
  <c r="Q10" i="1"/>
  <c r="R10" i="1"/>
  <c r="S10" i="1"/>
  <c r="T10" i="1"/>
  <c r="U10" i="1"/>
  <c r="J10" i="1" s="1"/>
  <c r="M11" i="1"/>
  <c r="N11" i="1"/>
  <c r="O11" i="1"/>
  <c r="P11" i="1"/>
  <c r="Q11" i="1"/>
  <c r="R11" i="1"/>
  <c r="S11" i="1"/>
  <c r="T11" i="1"/>
  <c r="I11" i="1" s="1"/>
  <c r="U11" i="1"/>
  <c r="M12" i="1"/>
  <c r="N12" i="1"/>
  <c r="O12" i="1"/>
  <c r="P12" i="1"/>
  <c r="Q12" i="1"/>
  <c r="R12" i="1"/>
  <c r="S12" i="1"/>
  <c r="H12" i="1" s="1"/>
  <c r="T12" i="1"/>
  <c r="U12" i="1"/>
  <c r="J12" i="1" s="1"/>
  <c r="N4" i="1"/>
  <c r="C4" i="1" s="1"/>
  <c r="O4" i="1"/>
  <c r="P4" i="1"/>
  <c r="Q4" i="1"/>
  <c r="R4" i="1"/>
  <c r="S4" i="1"/>
  <c r="T4" i="1"/>
  <c r="U4" i="1"/>
  <c r="J4" i="1" s="1"/>
  <c r="M4" i="1"/>
  <c r="C12" i="1"/>
  <c r="I12" i="1"/>
  <c r="B10" i="1"/>
  <c r="I4" i="1"/>
  <c r="F14" i="4"/>
  <c r="B14" i="4"/>
  <c r="E14" i="4"/>
  <c r="D14" i="4"/>
  <c r="C14" i="4"/>
  <c r="E13" i="4"/>
  <c r="D13" i="4"/>
  <c r="C13" i="4"/>
  <c r="B13" i="4"/>
  <c r="F13" i="4"/>
  <c r="F12" i="4"/>
  <c r="E12" i="4"/>
  <c r="D12" i="4"/>
  <c r="C12" i="4"/>
  <c r="B12" i="4"/>
  <c r="C11" i="4"/>
  <c r="B11" i="4"/>
  <c r="F11" i="4"/>
  <c r="E11" i="4"/>
  <c r="D11" i="4"/>
  <c r="E7" i="4"/>
  <c r="D7" i="4"/>
  <c r="D6" i="4"/>
  <c r="F4" i="4"/>
  <c r="E4" i="4"/>
  <c r="D4" i="4"/>
  <c r="C4" i="4"/>
  <c r="C7" i="4"/>
  <c r="J1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7" i="3"/>
  <c r="A6" i="3"/>
  <c r="A5" i="3"/>
  <c r="A4" i="3"/>
  <c r="F3" i="3"/>
  <c r="E3" i="3"/>
  <c r="D3" i="3"/>
  <c r="C3" i="3"/>
  <c r="B3" i="3"/>
  <c r="B6" i="3"/>
  <c r="B4" i="1"/>
  <c r="G4" i="1"/>
  <c r="H4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G11" i="1"/>
  <c r="H11" i="1"/>
  <c r="J11" i="1"/>
  <c r="G12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B15" i="1"/>
  <c r="C3" i="1"/>
  <c r="D3" i="1"/>
  <c r="E3" i="1"/>
  <c r="F3" i="1"/>
  <c r="G3" i="1"/>
  <c r="H3" i="1"/>
  <c r="I3" i="1"/>
  <c r="J3" i="1"/>
  <c r="B3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E12" i="1"/>
  <c r="D12" i="1"/>
  <c r="A12" i="1"/>
  <c r="F11" i="1"/>
  <c r="C11" i="1"/>
  <c r="B11" i="1"/>
  <c r="A11" i="1"/>
  <c r="F10" i="1"/>
  <c r="E10" i="1"/>
  <c r="C10" i="1"/>
  <c r="A10" i="1"/>
  <c r="F9" i="1"/>
  <c r="E9" i="1"/>
  <c r="D9" i="1"/>
  <c r="A9" i="1"/>
  <c r="C8" i="1"/>
  <c r="A8" i="1"/>
  <c r="F7" i="1"/>
  <c r="D7" i="1"/>
  <c r="C7" i="1"/>
  <c r="B7" i="1"/>
  <c r="A7" i="1"/>
  <c r="E6" i="1"/>
  <c r="B6" i="1"/>
  <c r="D6" i="1"/>
  <c r="C6" i="1"/>
  <c r="A6" i="1"/>
  <c r="E5" i="1"/>
  <c r="D5" i="1"/>
  <c r="B5" i="1"/>
  <c r="F5" i="1"/>
  <c r="C5" i="1"/>
  <c r="A5" i="1"/>
  <c r="E4" i="1"/>
  <c r="D4" i="1"/>
  <c r="F4" i="1"/>
  <c r="A4" i="1"/>
  <c r="N1" i="1"/>
  <c r="F12" i="1" s="1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C16" i="2"/>
  <c r="D16" i="2"/>
  <c r="E16" i="2"/>
  <c r="F16" i="2"/>
  <c r="B16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C4" i="2"/>
  <c r="D4" i="2"/>
  <c r="E4" i="2"/>
  <c r="F4" i="2"/>
  <c r="B4" i="2"/>
  <c r="J1" i="2"/>
  <c r="I5" i="2"/>
  <c r="I6" i="2"/>
  <c r="I7" i="2"/>
  <c r="I8" i="2"/>
  <c r="I9" i="2"/>
  <c r="I10" i="2"/>
  <c r="I11" i="2"/>
  <c r="I12" i="2"/>
  <c r="I4" i="2"/>
  <c r="I17" i="2"/>
  <c r="I18" i="2"/>
  <c r="I19" i="2"/>
  <c r="I20" i="2"/>
  <c r="I21" i="2"/>
  <c r="I22" i="2"/>
  <c r="I23" i="2"/>
  <c r="I24" i="2"/>
  <c r="I16" i="2"/>
  <c r="M5" i="2"/>
  <c r="M6" i="2"/>
  <c r="M7" i="2"/>
  <c r="M8" i="2"/>
  <c r="M9" i="2"/>
  <c r="M10" i="2"/>
  <c r="M11" i="2"/>
  <c r="M12" i="2"/>
  <c r="M4" i="2"/>
  <c r="M17" i="2"/>
  <c r="M18" i="2"/>
  <c r="M19" i="2"/>
  <c r="M20" i="2"/>
  <c r="M21" i="2"/>
  <c r="M22" i="2"/>
  <c r="M23" i="2"/>
  <c r="M24" i="2"/>
  <c r="M16" i="2"/>
  <c r="L5" i="2"/>
  <c r="L6" i="2"/>
  <c r="L7" i="2"/>
  <c r="L8" i="2"/>
  <c r="L9" i="2"/>
  <c r="L10" i="2"/>
  <c r="L11" i="2"/>
  <c r="L12" i="2"/>
  <c r="L4" i="2"/>
  <c r="L17" i="2"/>
  <c r="L18" i="2"/>
  <c r="L19" i="2"/>
  <c r="L20" i="2"/>
  <c r="L21" i="2"/>
  <c r="L22" i="2"/>
  <c r="L23" i="2"/>
  <c r="L24" i="2"/>
  <c r="L16" i="2"/>
  <c r="K5" i="2"/>
  <c r="K6" i="2"/>
  <c r="K7" i="2"/>
  <c r="K8" i="2"/>
  <c r="K9" i="2"/>
  <c r="K10" i="2"/>
  <c r="K11" i="2"/>
  <c r="K12" i="2"/>
  <c r="K4" i="2"/>
  <c r="K17" i="2"/>
  <c r="K18" i="2"/>
  <c r="K19" i="2"/>
  <c r="K20" i="2"/>
  <c r="K21" i="2"/>
  <c r="K22" i="2"/>
  <c r="K23" i="2"/>
  <c r="K24" i="2"/>
  <c r="K16" i="2"/>
  <c r="J5" i="2"/>
  <c r="J6" i="2"/>
  <c r="J7" i="2"/>
  <c r="J8" i="2"/>
  <c r="J9" i="2"/>
  <c r="J10" i="2"/>
  <c r="J11" i="2"/>
  <c r="J12" i="2"/>
  <c r="J4" i="2"/>
  <c r="J17" i="2"/>
  <c r="J18" i="2"/>
  <c r="J19" i="2"/>
  <c r="J20" i="2"/>
  <c r="J21" i="2"/>
  <c r="J22" i="2"/>
  <c r="J23" i="2"/>
  <c r="J24" i="2"/>
  <c r="J16" i="2"/>
  <c r="A24" i="2"/>
  <c r="A23" i="2"/>
  <c r="A22" i="2"/>
  <c r="A21" i="2"/>
  <c r="A20" i="2"/>
  <c r="A19" i="2"/>
  <c r="A18" i="2"/>
  <c r="A17" i="2"/>
  <c r="A16" i="2"/>
  <c r="A4" i="2"/>
  <c r="A5" i="2"/>
  <c r="A6" i="2"/>
  <c r="A7" i="2"/>
  <c r="A8" i="2"/>
  <c r="A9" i="2"/>
  <c r="A10" i="2"/>
  <c r="A11" i="2"/>
  <c r="A12" i="2"/>
  <c r="E6" i="4" l="1"/>
  <c r="F6" i="4"/>
  <c r="D5" i="4"/>
  <c r="F7" i="4"/>
  <c r="B5" i="4"/>
  <c r="B7" i="4"/>
  <c r="B4" i="4"/>
  <c r="C5" i="4"/>
  <c r="E5" i="4"/>
  <c r="B6" i="4"/>
  <c r="F5" i="4"/>
  <c r="C6" i="4"/>
  <c r="D5" i="3"/>
  <c r="F4" i="3"/>
  <c r="E5" i="3"/>
  <c r="C6" i="3"/>
  <c r="F5" i="3"/>
  <c r="D6" i="3"/>
  <c r="B7" i="3"/>
  <c r="E6" i="3"/>
  <c r="C7" i="3"/>
  <c r="B4" i="3"/>
  <c r="F6" i="3"/>
  <c r="D7" i="3"/>
  <c r="C4" i="3"/>
  <c r="E7" i="3"/>
  <c r="D4" i="3"/>
  <c r="B5" i="3"/>
  <c r="F7" i="3"/>
  <c r="E4" i="3"/>
  <c r="C5" i="3"/>
  <c r="E8" i="1"/>
  <c r="B9" i="1"/>
  <c r="D11" i="1"/>
  <c r="F8" i="1"/>
  <c r="C9" i="1"/>
  <c r="E11" i="1"/>
  <c r="B12" i="1"/>
  <c r="E7" i="1"/>
  <c r="B8" i="1"/>
  <c r="D10" i="1"/>
</calcChain>
</file>

<file path=xl/sharedStrings.xml><?xml version="1.0" encoding="utf-8"?>
<sst xmlns="http://schemas.openxmlformats.org/spreadsheetml/2006/main" count="20" uniqueCount="11">
  <si>
    <t>#1</t>
  </si>
  <si>
    <t>double PEl(10,6)</t>
  </si>
  <si>
    <t>Pel_nom (A2/W35)</t>
  </si>
  <si>
    <t>Pheat_nom (A2/W35)</t>
  </si>
  <si>
    <t>Pel_nom (A35/W18)</t>
  </si>
  <si>
    <t>Pcold_nom (A35/W18)</t>
  </si>
  <si>
    <t>double PEl(10,10)</t>
  </si>
  <si>
    <t>double PEl(5,6)</t>
  </si>
  <si>
    <t>double PCold(5,6)</t>
  </si>
  <si>
    <t>double QHeat(10,10)</t>
  </si>
  <si>
    <t>double QHeat(10,6)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</si>
</sst>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FDCC-C709-4052-B6E9-4B9BF0FDC2DD}">
  <dimension ref="A1:W37"/>
  <sheetViews>
    <sheetView workbookViewId="0">
      <selection activeCell="A15" sqref="A15"/>
    </sheetView>
  </sheetViews>
  <sheetFormatPr baseColWidth="10" defaultRowHeight="14.4" x14ac:dyDescent="0.3"/>
  <sheetData>
    <row r="1" spans="1:21" x14ac:dyDescent="0.3">
      <c r="A1" t="s">
        <v>0</v>
      </c>
      <c r="M1" t="s">
        <v>2</v>
      </c>
      <c r="N1">
        <f>N14/4.65</f>
        <v>1.2365591397849462</v>
      </c>
    </row>
    <row r="2" spans="1:21" x14ac:dyDescent="0.3">
      <c r="A2" t="s">
        <v>6</v>
      </c>
    </row>
    <row r="3" spans="1:21" x14ac:dyDescent="0.3">
      <c r="A3">
        <v>-1</v>
      </c>
      <c r="B3">
        <f>M3+273.15</f>
        <v>258.14999999999998</v>
      </c>
      <c r="C3">
        <f t="shared" ref="C3:J3" si="0">N3+273.15</f>
        <v>263.14999999999998</v>
      </c>
      <c r="D3">
        <f t="shared" si="0"/>
        <v>268.14999999999998</v>
      </c>
      <c r="E3">
        <f t="shared" si="0"/>
        <v>273.14999999999998</v>
      </c>
      <c r="F3">
        <f t="shared" si="0"/>
        <v>278.14999999999998</v>
      </c>
      <c r="G3">
        <f t="shared" si="0"/>
        <v>283.14999999999998</v>
      </c>
      <c r="H3">
        <f t="shared" si="0"/>
        <v>288.14999999999998</v>
      </c>
      <c r="I3">
        <f t="shared" si="0"/>
        <v>293.14999999999998</v>
      </c>
      <c r="J3">
        <f t="shared" si="0"/>
        <v>298.14999999999998</v>
      </c>
      <c r="M3">
        <v>-15</v>
      </c>
      <c r="N3">
        <v>-10</v>
      </c>
      <c r="O3">
        <v>-5</v>
      </c>
      <c r="P3">
        <v>0</v>
      </c>
      <c r="Q3">
        <v>5</v>
      </c>
      <c r="R3">
        <v>10</v>
      </c>
      <c r="S3">
        <v>15</v>
      </c>
      <c r="T3">
        <v>20</v>
      </c>
      <c r="U3">
        <v>25</v>
      </c>
    </row>
    <row r="4" spans="1:21" x14ac:dyDescent="0.3">
      <c r="A4">
        <f t="shared" ref="A4:A12" si="1">L4+273.15</f>
        <v>303.14999999999998</v>
      </c>
      <c r="B4">
        <f>M4/$N$1</f>
        <v>1</v>
      </c>
      <c r="C4">
        <f t="shared" ref="C4:F12" si="2">N4/$N$1</f>
        <v>1</v>
      </c>
      <c r="D4">
        <f t="shared" si="2"/>
        <v>1</v>
      </c>
      <c r="E4">
        <f t="shared" si="2"/>
        <v>1</v>
      </c>
      <c r="F4">
        <f t="shared" si="2"/>
        <v>1</v>
      </c>
      <c r="G4">
        <f t="shared" ref="G4:G12" si="3">R4/$N$1</f>
        <v>1</v>
      </c>
      <c r="H4">
        <f t="shared" ref="H4:H12" si="4">S4/$N$1</f>
        <v>1</v>
      </c>
      <c r="I4">
        <f t="shared" ref="I4:I12" si="5">T4/$N$1</f>
        <v>1</v>
      </c>
      <c r="J4">
        <f t="shared" ref="J4:J12" si="6">U4/$N$1</f>
        <v>1</v>
      </c>
      <c r="L4">
        <v>30</v>
      </c>
      <c r="M4">
        <f>M16/4.65</f>
        <v>1.2365591397849462</v>
      </c>
      <c r="N4">
        <f t="shared" ref="N4:U4" si="7">N16/4.65</f>
        <v>1.2365591397849462</v>
      </c>
      <c r="O4">
        <f t="shared" si="7"/>
        <v>1.2365591397849462</v>
      </c>
      <c r="P4">
        <f t="shared" si="7"/>
        <v>1.2365591397849462</v>
      </c>
      <c r="Q4">
        <f t="shared" si="7"/>
        <v>1.2365591397849462</v>
      </c>
      <c r="R4">
        <f t="shared" si="7"/>
        <v>1.2365591397849462</v>
      </c>
      <c r="S4">
        <f t="shared" si="7"/>
        <v>1.2365591397849462</v>
      </c>
      <c r="T4">
        <f t="shared" si="7"/>
        <v>1.2365591397849462</v>
      </c>
      <c r="U4">
        <f t="shared" si="7"/>
        <v>1.2365591397849462</v>
      </c>
    </row>
    <row r="5" spans="1:21" x14ac:dyDescent="0.3">
      <c r="A5">
        <f t="shared" si="1"/>
        <v>308.14999999999998</v>
      </c>
      <c r="B5">
        <f t="shared" ref="B5:B12" si="8">M5/$N$1</f>
        <v>1</v>
      </c>
      <c r="C5">
        <f t="shared" si="2"/>
        <v>1</v>
      </c>
      <c r="D5">
        <f t="shared" si="2"/>
        <v>1</v>
      </c>
      <c r="E5">
        <f t="shared" si="2"/>
        <v>1</v>
      </c>
      <c r="F5">
        <f t="shared" si="2"/>
        <v>1</v>
      </c>
      <c r="G5">
        <f t="shared" si="3"/>
        <v>1</v>
      </c>
      <c r="H5">
        <f t="shared" si="4"/>
        <v>1</v>
      </c>
      <c r="I5">
        <f t="shared" si="5"/>
        <v>1</v>
      </c>
      <c r="J5">
        <f t="shared" si="6"/>
        <v>1</v>
      </c>
      <c r="L5">
        <v>35</v>
      </c>
      <c r="M5">
        <f t="shared" ref="M5:U5" si="9">M17/4.65</f>
        <v>1.2365591397849462</v>
      </c>
      <c r="N5">
        <f t="shared" si="9"/>
        <v>1.2365591397849462</v>
      </c>
      <c r="O5">
        <f t="shared" si="9"/>
        <v>1.2365591397849462</v>
      </c>
      <c r="P5">
        <f t="shared" si="9"/>
        <v>1.2365591397849462</v>
      </c>
      <c r="Q5">
        <f t="shared" si="9"/>
        <v>1.2365591397849462</v>
      </c>
      <c r="R5">
        <f t="shared" si="9"/>
        <v>1.2365591397849462</v>
      </c>
      <c r="S5">
        <f t="shared" si="9"/>
        <v>1.2365591397849462</v>
      </c>
      <c r="T5">
        <f t="shared" si="9"/>
        <v>1.2365591397849462</v>
      </c>
      <c r="U5">
        <f t="shared" si="9"/>
        <v>1.2365591397849462</v>
      </c>
    </row>
    <row r="6" spans="1:21" x14ac:dyDescent="0.3">
      <c r="A6">
        <f t="shared" si="1"/>
        <v>313.14999999999998</v>
      </c>
      <c r="B6">
        <f t="shared" si="8"/>
        <v>1</v>
      </c>
      <c r="C6">
        <f t="shared" si="2"/>
        <v>1</v>
      </c>
      <c r="D6">
        <f t="shared" si="2"/>
        <v>1</v>
      </c>
      <c r="E6">
        <f t="shared" si="2"/>
        <v>1</v>
      </c>
      <c r="F6">
        <f t="shared" si="2"/>
        <v>1</v>
      </c>
      <c r="G6">
        <f t="shared" si="3"/>
        <v>1</v>
      </c>
      <c r="H6">
        <f t="shared" si="4"/>
        <v>1</v>
      </c>
      <c r="I6">
        <f t="shared" si="5"/>
        <v>1</v>
      </c>
      <c r="J6">
        <f t="shared" si="6"/>
        <v>1</v>
      </c>
      <c r="L6">
        <v>40</v>
      </c>
      <c r="M6">
        <f t="shared" ref="M6:U6" si="10">M18/4.65</f>
        <v>1.2365591397849462</v>
      </c>
      <c r="N6">
        <f t="shared" si="10"/>
        <v>1.2365591397849462</v>
      </c>
      <c r="O6">
        <f t="shared" si="10"/>
        <v>1.2365591397849462</v>
      </c>
      <c r="P6">
        <f t="shared" si="10"/>
        <v>1.2365591397849462</v>
      </c>
      <c r="Q6">
        <f t="shared" si="10"/>
        <v>1.2365591397849462</v>
      </c>
      <c r="R6">
        <f t="shared" si="10"/>
        <v>1.2365591397849462</v>
      </c>
      <c r="S6">
        <f t="shared" si="10"/>
        <v>1.2365591397849462</v>
      </c>
      <c r="T6">
        <f t="shared" si="10"/>
        <v>1.2365591397849462</v>
      </c>
      <c r="U6">
        <f t="shared" si="10"/>
        <v>1.2365591397849462</v>
      </c>
    </row>
    <row r="7" spans="1:21" x14ac:dyDescent="0.3">
      <c r="A7">
        <f t="shared" si="1"/>
        <v>318.14999999999998</v>
      </c>
      <c r="B7">
        <f t="shared" si="8"/>
        <v>1</v>
      </c>
      <c r="C7">
        <f t="shared" si="2"/>
        <v>1</v>
      </c>
      <c r="D7">
        <f t="shared" si="2"/>
        <v>1</v>
      </c>
      <c r="E7">
        <f t="shared" si="2"/>
        <v>1</v>
      </c>
      <c r="F7">
        <f t="shared" si="2"/>
        <v>1</v>
      </c>
      <c r="G7">
        <f t="shared" si="3"/>
        <v>1</v>
      </c>
      <c r="H7">
        <f t="shared" si="4"/>
        <v>1</v>
      </c>
      <c r="I7">
        <f t="shared" si="5"/>
        <v>1</v>
      </c>
      <c r="J7">
        <f t="shared" si="6"/>
        <v>1</v>
      </c>
      <c r="L7">
        <v>45</v>
      </c>
      <c r="M7">
        <f t="shared" ref="M7:U7" si="11">M19/4.65</f>
        <v>1.2365591397849462</v>
      </c>
      <c r="N7">
        <f t="shared" si="11"/>
        <v>1.2365591397849462</v>
      </c>
      <c r="O7">
        <f t="shared" si="11"/>
        <v>1.2365591397849462</v>
      </c>
      <c r="P7">
        <f t="shared" si="11"/>
        <v>1.2365591397849462</v>
      </c>
      <c r="Q7">
        <f t="shared" si="11"/>
        <v>1.2365591397849462</v>
      </c>
      <c r="R7">
        <f t="shared" si="11"/>
        <v>1.2365591397849462</v>
      </c>
      <c r="S7">
        <f t="shared" si="11"/>
        <v>1.2365591397849462</v>
      </c>
      <c r="T7">
        <f t="shared" si="11"/>
        <v>1.2365591397849462</v>
      </c>
      <c r="U7">
        <f t="shared" si="11"/>
        <v>1.2365591397849462</v>
      </c>
    </row>
    <row r="8" spans="1:21" x14ac:dyDescent="0.3">
      <c r="A8">
        <f t="shared" si="1"/>
        <v>323.14999999999998</v>
      </c>
      <c r="B8">
        <f t="shared" si="8"/>
        <v>1</v>
      </c>
      <c r="C8">
        <f t="shared" si="2"/>
        <v>1</v>
      </c>
      <c r="D8">
        <f t="shared" si="2"/>
        <v>1</v>
      </c>
      <c r="E8">
        <f t="shared" si="2"/>
        <v>1</v>
      </c>
      <c r="F8">
        <f t="shared" si="2"/>
        <v>1</v>
      </c>
      <c r="G8">
        <f t="shared" si="3"/>
        <v>1</v>
      </c>
      <c r="H8">
        <f t="shared" si="4"/>
        <v>1</v>
      </c>
      <c r="I8">
        <f t="shared" si="5"/>
        <v>1</v>
      </c>
      <c r="J8">
        <f t="shared" si="6"/>
        <v>1</v>
      </c>
      <c r="L8">
        <v>50</v>
      </c>
      <c r="M8">
        <f t="shared" ref="M8:U8" si="12">M20/4.65</f>
        <v>1.2365591397849462</v>
      </c>
      <c r="N8">
        <f t="shared" si="12"/>
        <v>1.2365591397849462</v>
      </c>
      <c r="O8">
        <f t="shared" si="12"/>
        <v>1.2365591397849462</v>
      </c>
      <c r="P8">
        <f t="shared" si="12"/>
        <v>1.2365591397849462</v>
      </c>
      <c r="Q8">
        <f t="shared" si="12"/>
        <v>1.2365591397849462</v>
      </c>
      <c r="R8">
        <f t="shared" si="12"/>
        <v>1.2365591397849462</v>
      </c>
      <c r="S8">
        <f t="shared" si="12"/>
        <v>1.2365591397849462</v>
      </c>
      <c r="T8">
        <f t="shared" si="12"/>
        <v>1.2365591397849462</v>
      </c>
      <c r="U8">
        <f t="shared" si="12"/>
        <v>1.2365591397849462</v>
      </c>
    </row>
    <row r="9" spans="1:21" x14ac:dyDescent="0.3">
      <c r="A9">
        <f t="shared" si="1"/>
        <v>328.15</v>
      </c>
      <c r="B9">
        <f t="shared" si="8"/>
        <v>1</v>
      </c>
      <c r="C9">
        <f t="shared" si="2"/>
        <v>1</v>
      </c>
      <c r="D9">
        <f t="shared" si="2"/>
        <v>1</v>
      </c>
      <c r="E9">
        <f t="shared" si="2"/>
        <v>1</v>
      </c>
      <c r="F9">
        <f t="shared" si="2"/>
        <v>1</v>
      </c>
      <c r="G9">
        <f t="shared" si="3"/>
        <v>1</v>
      </c>
      <c r="H9">
        <f t="shared" si="4"/>
        <v>1</v>
      </c>
      <c r="I9">
        <f t="shared" si="5"/>
        <v>1</v>
      </c>
      <c r="J9">
        <f t="shared" si="6"/>
        <v>1</v>
      </c>
      <c r="L9">
        <v>55</v>
      </c>
      <c r="M9">
        <f t="shared" ref="M9:U9" si="13">M21/4.65</f>
        <v>1.2365591397849462</v>
      </c>
      <c r="N9">
        <f t="shared" si="13"/>
        <v>1.2365591397849462</v>
      </c>
      <c r="O9">
        <f t="shared" si="13"/>
        <v>1.2365591397849462</v>
      </c>
      <c r="P9">
        <f t="shared" si="13"/>
        <v>1.2365591397849462</v>
      </c>
      <c r="Q9">
        <f t="shared" si="13"/>
        <v>1.2365591397849462</v>
      </c>
      <c r="R9">
        <f t="shared" si="13"/>
        <v>1.2365591397849462</v>
      </c>
      <c r="S9">
        <f t="shared" si="13"/>
        <v>1.2365591397849462</v>
      </c>
      <c r="T9">
        <f t="shared" si="13"/>
        <v>1.2365591397849462</v>
      </c>
      <c r="U9">
        <f t="shared" si="13"/>
        <v>1.2365591397849462</v>
      </c>
    </row>
    <row r="10" spans="1:21" x14ac:dyDescent="0.3">
      <c r="A10">
        <f t="shared" si="1"/>
        <v>333.15</v>
      </c>
      <c r="B10">
        <f t="shared" si="8"/>
        <v>1</v>
      </c>
      <c r="C10">
        <f t="shared" si="2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3"/>
        <v>1</v>
      </c>
      <c r="H10">
        <f t="shared" si="4"/>
        <v>1</v>
      </c>
      <c r="I10">
        <f t="shared" si="5"/>
        <v>1</v>
      </c>
      <c r="J10">
        <f t="shared" si="6"/>
        <v>1</v>
      </c>
      <c r="L10">
        <v>60</v>
      </c>
      <c r="M10">
        <f t="shared" ref="M10:U10" si="14">M22/4.65</f>
        <v>1.2365591397849462</v>
      </c>
      <c r="N10">
        <f t="shared" si="14"/>
        <v>1.2365591397849462</v>
      </c>
      <c r="O10">
        <f t="shared" si="14"/>
        <v>1.2365591397849462</v>
      </c>
      <c r="P10">
        <f t="shared" si="14"/>
        <v>1.2365591397849462</v>
      </c>
      <c r="Q10">
        <f t="shared" si="14"/>
        <v>1.2365591397849462</v>
      </c>
      <c r="R10">
        <f t="shared" si="14"/>
        <v>1.2365591397849462</v>
      </c>
      <c r="S10">
        <f t="shared" si="14"/>
        <v>1.2365591397849462</v>
      </c>
      <c r="T10">
        <f t="shared" si="14"/>
        <v>1.2365591397849462</v>
      </c>
      <c r="U10">
        <f t="shared" si="14"/>
        <v>1.2365591397849462</v>
      </c>
    </row>
    <row r="11" spans="1:21" x14ac:dyDescent="0.3">
      <c r="A11">
        <f t="shared" si="1"/>
        <v>338.15</v>
      </c>
      <c r="B11">
        <f t="shared" si="8"/>
        <v>1</v>
      </c>
      <c r="C11">
        <f t="shared" si="2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3"/>
        <v>1</v>
      </c>
      <c r="H11">
        <f t="shared" si="4"/>
        <v>1</v>
      </c>
      <c r="I11">
        <f t="shared" si="5"/>
        <v>1</v>
      </c>
      <c r="J11">
        <f t="shared" si="6"/>
        <v>1</v>
      </c>
      <c r="L11">
        <v>65</v>
      </c>
      <c r="M11">
        <f t="shared" ref="M11:U11" si="15">M23/4.65</f>
        <v>1.2365591397849462</v>
      </c>
      <c r="N11">
        <f t="shared" si="15"/>
        <v>1.2365591397849462</v>
      </c>
      <c r="O11">
        <f t="shared" si="15"/>
        <v>1.2365591397849462</v>
      </c>
      <c r="P11">
        <f t="shared" si="15"/>
        <v>1.2365591397849462</v>
      </c>
      <c r="Q11">
        <f t="shared" si="15"/>
        <v>1.2365591397849462</v>
      </c>
      <c r="R11">
        <f t="shared" si="15"/>
        <v>1.2365591397849462</v>
      </c>
      <c r="S11">
        <f t="shared" si="15"/>
        <v>1.2365591397849462</v>
      </c>
      <c r="T11">
        <f t="shared" si="15"/>
        <v>1.2365591397849462</v>
      </c>
      <c r="U11">
        <f t="shared" si="15"/>
        <v>1.2365591397849462</v>
      </c>
    </row>
    <row r="12" spans="1:21" x14ac:dyDescent="0.3">
      <c r="A12">
        <f t="shared" si="1"/>
        <v>343.15</v>
      </c>
      <c r="B12">
        <f t="shared" si="8"/>
        <v>1</v>
      </c>
      <c r="C12">
        <f t="shared" si="2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3"/>
        <v>1</v>
      </c>
      <c r="H12">
        <f t="shared" si="4"/>
        <v>1</v>
      </c>
      <c r="I12">
        <f t="shared" si="5"/>
        <v>1</v>
      </c>
      <c r="J12">
        <f t="shared" si="6"/>
        <v>1</v>
      </c>
      <c r="L12">
        <v>70</v>
      </c>
      <c r="M12">
        <f t="shared" ref="M12:U12" si="16">M24/4.65</f>
        <v>1.2365591397849462</v>
      </c>
      <c r="N12">
        <f t="shared" si="16"/>
        <v>1.2365591397849462</v>
      </c>
      <c r="O12">
        <f t="shared" si="16"/>
        <v>1.2365591397849462</v>
      </c>
      <c r="P12">
        <f t="shared" si="16"/>
        <v>1.2365591397849462</v>
      </c>
      <c r="Q12">
        <f t="shared" si="16"/>
        <v>1.2365591397849462</v>
      </c>
      <c r="R12">
        <f t="shared" si="16"/>
        <v>1.2365591397849462</v>
      </c>
      <c r="S12">
        <f t="shared" si="16"/>
        <v>1.2365591397849462</v>
      </c>
      <c r="T12">
        <f t="shared" si="16"/>
        <v>1.2365591397849462</v>
      </c>
      <c r="U12">
        <f t="shared" si="16"/>
        <v>1.2365591397849462</v>
      </c>
    </row>
    <row r="14" spans="1:21" x14ac:dyDescent="0.3">
      <c r="A14" t="s">
        <v>9</v>
      </c>
      <c r="M14" t="s">
        <v>3</v>
      </c>
      <c r="N14">
        <v>5.75</v>
      </c>
    </row>
    <row r="15" spans="1:21" x14ac:dyDescent="0.3">
      <c r="A15">
        <v>-1</v>
      </c>
      <c r="B15">
        <f>M15+273.15</f>
        <v>258.14999999999998</v>
      </c>
      <c r="C15">
        <f t="shared" ref="C15:J15" si="17">N15+273.15</f>
        <v>263.14999999999998</v>
      </c>
      <c r="D15">
        <f t="shared" si="17"/>
        <v>268.14999999999998</v>
      </c>
      <c r="E15">
        <f t="shared" si="17"/>
        <v>273.14999999999998</v>
      </c>
      <c r="F15">
        <f t="shared" si="17"/>
        <v>278.14999999999998</v>
      </c>
      <c r="G15">
        <f t="shared" si="17"/>
        <v>283.14999999999998</v>
      </c>
      <c r="H15">
        <f t="shared" si="17"/>
        <v>288.14999999999998</v>
      </c>
      <c r="I15">
        <f t="shared" si="17"/>
        <v>293.14999999999998</v>
      </c>
      <c r="J15">
        <f t="shared" si="17"/>
        <v>298.14999999999998</v>
      </c>
      <c r="M15">
        <v>-15</v>
      </c>
      <c r="N15">
        <v>-10</v>
      </c>
      <c r="O15">
        <v>-5</v>
      </c>
      <c r="P15">
        <v>0</v>
      </c>
      <c r="Q15">
        <v>5</v>
      </c>
      <c r="R15">
        <v>10</v>
      </c>
      <c r="S15">
        <v>15</v>
      </c>
      <c r="T15">
        <v>20</v>
      </c>
      <c r="U15">
        <v>25</v>
      </c>
    </row>
    <row r="16" spans="1:21" x14ac:dyDescent="0.3">
      <c r="A16">
        <f t="shared" ref="A16:A24" si="18">L16+273.15</f>
        <v>303.14999999999998</v>
      </c>
      <c r="B16">
        <f>M16/$N$14</f>
        <v>1</v>
      </c>
      <c r="C16">
        <f t="shared" ref="C16:J24" si="19">N16/$N$14</f>
        <v>1</v>
      </c>
      <c r="D16">
        <f t="shared" si="19"/>
        <v>1</v>
      </c>
      <c r="E16">
        <f t="shared" si="19"/>
        <v>1</v>
      </c>
      <c r="F16">
        <f t="shared" si="19"/>
        <v>1</v>
      </c>
      <c r="G16">
        <f t="shared" si="19"/>
        <v>1</v>
      </c>
      <c r="H16">
        <f t="shared" si="19"/>
        <v>1</v>
      </c>
      <c r="I16">
        <f t="shared" si="19"/>
        <v>1</v>
      </c>
      <c r="J16">
        <f t="shared" si="19"/>
        <v>1</v>
      </c>
      <c r="L16">
        <v>30</v>
      </c>
      <c r="M16">
        <v>5.75</v>
      </c>
      <c r="N16">
        <v>5.75</v>
      </c>
      <c r="O16">
        <v>5.75</v>
      </c>
      <c r="P16">
        <v>5.75</v>
      </c>
      <c r="Q16">
        <v>5.75</v>
      </c>
      <c r="R16">
        <v>5.75</v>
      </c>
      <c r="S16">
        <v>5.75</v>
      </c>
      <c r="T16">
        <v>5.75</v>
      </c>
      <c r="U16">
        <v>5.75</v>
      </c>
    </row>
    <row r="17" spans="1:23" x14ac:dyDescent="0.3">
      <c r="A17">
        <f t="shared" si="18"/>
        <v>308.14999999999998</v>
      </c>
      <c r="B17">
        <f t="shared" ref="B17:B24" si="20">M17/$N$14</f>
        <v>1</v>
      </c>
      <c r="C17">
        <f t="shared" si="19"/>
        <v>1</v>
      </c>
      <c r="D17">
        <f t="shared" si="19"/>
        <v>1</v>
      </c>
      <c r="E17">
        <f t="shared" si="19"/>
        <v>1</v>
      </c>
      <c r="F17">
        <f t="shared" si="19"/>
        <v>1</v>
      </c>
      <c r="G17">
        <f t="shared" si="19"/>
        <v>1</v>
      </c>
      <c r="H17">
        <f t="shared" si="19"/>
        <v>1</v>
      </c>
      <c r="I17">
        <f t="shared" si="19"/>
        <v>1</v>
      </c>
      <c r="J17">
        <f t="shared" si="19"/>
        <v>1</v>
      </c>
      <c r="L17">
        <v>35</v>
      </c>
      <c r="M17">
        <v>5.75</v>
      </c>
      <c r="N17">
        <v>5.75</v>
      </c>
      <c r="O17">
        <v>5.75</v>
      </c>
      <c r="P17">
        <v>5.75</v>
      </c>
      <c r="Q17">
        <v>5.75</v>
      </c>
      <c r="R17">
        <v>5.75</v>
      </c>
      <c r="S17">
        <v>5.75</v>
      </c>
      <c r="T17">
        <v>5.75</v>
      </c>
      <c r="U17">
        <v>5.75</v>
      </c>
    </row>
    <row r="18" spans="1:23" x14ac:dyDescent="0.3">
      <c r="A18">
        <f t="shared" si="18"/>
        <v>313.14999999999998</v>
      </c>
      <c r="B18">
        <f t="shared" si="20"/>
        <v>1</v>
      </c>
      <c r="C18">
        <f t="shared" si="19"/>
        <v>1</v>
      </c>
      <c r="D18">
        <f t="shared" si="19"/>
        <v>1</v>
      </c>
      <c r="E18">
        <f t="shared" si="19"/>
        <v>1</v>
      </c>
      <c r="F18">
        <f t="shared" si="19"/>
        <v>1</v>
      </c>
      <c r="G18">
        <f t="shared" si="19"/>
        <v>1</v>
      </c>
      <c r="H18">
        <f t="shared" si="19"/>
        <v>1</v>
      </c>
      <c r="I18">
        <f t="shared" si="19"/>
        <v>1</v>
      </c>
      <c r="J18">
        <f t="shared" si="19"/>
        <v>1</v>
      </c>
      <c r="L18">
        <v>40</v>
      </c>
      <c r="M18">
        <v>5.75</v>
      </c>
      <c r="N18">
        <v>5.75</v>
      </c>
      <c r="O18">
        <v>5.75</v>
      </c>
      <c r="P18">
        <v>5.75</v>
      </c>
      <c r="Q18">
        <v>5.75</v>
      </c>
      <c r="R18">
        <v>5.75</v>
      </c>
      <c r="S18">
        <v>5.75</v>
      </c>
      <c r="T18">
        <v>5.75</v>
      </c>
      <c r="U18">
        <v>5.75</v>
      </c>
    </row>
    <row r="19" spans="1:23" x14ac:dyDescent="0.3">
      <c r="A19">
        <f t="shared" si="18"/>
        <v>318.14999999999998</v>
      </c>
      <c r="B19">
        <f t="shared" si="20"/>
        <v>1</v>
      </c>
      <c r="C19">
        <f t="shared" si="19"/>
        <v>1</v>
      </c>
      <c r="D19">
        <f t="shared" si="19"/>
        <v>1</v>
      </c>
      <c r="E19">
        <f t="shared" si="19"/>
        <v>1</v>
      </c>
      <c r="F19">
        <f t="shared" si="19"/>
        <v>1</v>
      </c>
      <c r="G19">
        <f t="shared" si="19"/>
        <v>1</v>
      </c>
      <c r="H19">
        <f t="shared" si="19"/>
        <v>1</v>
      </c>
      <c r="I19">
        <f t="shared" si="19"/>
        <v>1</v>
      </c>
      <c r="J19">
        <f t="shared" si="19"/>
        <v>1</v>
      </c>
      <c r="L19">
        <v>45</v>
      </c>
      <c r="M19">
        <v>5.75</v>
      </c>
      <c r="N19">
        <v>5.75</v>
      </c>
      <c r="O19">
        <v>5.75</v>
      </c>
      <c r="P19">
        <v>5.75</v>
      </c>
      <c r="Q19">
        <v>5.75</v>
      </c>
      <c r="R19">
        <v>5.75</v>
      </c>
      <c r="S19">
        <v>5.75</v>
      </c>
      <c r="T19">
        <v>5.75</v>
      </c>
      <c r="U19">
        <v>5.75</v>
      </c>
    </row>
    <row r="20" spans="1:23" x14ac:dyDescent="0.3">
      <c r="A20">
        <f t="shared" si="18"/>
        <v>323.14999999999998</v>
      </c>
      <c r="B20">
        <f t="shared" si="20"/>
        <v>1</v>
      </c>
      <c r="C20">
        <f t="shared" si="19"/>
        <v>1</v>
      </c>
      <c r="D20">
        <f t="shared" si="19"/>
        <v>1</v>
      </c>
      <c r="E20">
        <f t="shared" si="19"/>
        <v>1</v>
      </c>
      <c r="F20">
        <f t="shared" si="19"/>
        <v>1</v>
      </c>
      <c r="G20">
        <f t="shared" si="19"/>
        <v>1</v>
      </c>
      <c r="H20">
        <f t="shared" si="19"/>
        <v>1</v>
      </c>
      <c r="I20">
        <f t="shared" si="19"/>
        <v>1</v>
      </c>
      <c r="J20">
        <f t="shared" si="19"/>
        <v>1</v>
      </c>
      <c r="L20">
        <v>50</v>
      </c>
      <c r="M20">
        <v>5.75</v>
      </c>
      <c r="N20">
        <v>5.75</v>
      </c>
      <c r="O20">
        <v>5.75</v>
      </c>
      <c r="P20">
        <v>5.75</v>
      </c>
      <c r="Q20">
        <v>5.75</v>
      </c>
      <c r="R20">
        <v>5.75</v>
      </c>
      <c r="S20">
        <v>5.75</v>
      </c>
      <c r="T20">
        <v>5.75</v>
      </c>
      <c r="U20">
        <v>5.75</v>
      </c>
    </row>
    <row r="21" spans="1:23" x14ac:dyDescent="0.3">
      <c r="A21">
        <f t="shared" si="18"/>
        <v>328.15</v>
      </c>
      <c r="B21">
        <f t="shared" si="20"/>
        <v>1</v>
      </c>
      <c r="C21">
        <f t="shared" si="19"/>
        <v>1</v>
      </c>
      <c r="D21">
        <f t="shared" si="19"/>
        <v>1</v>
      </c>
      <c r="E21">
        <f t="shared" si="19"/>
        <v>1</v>
      </c>
      <c r="F21">
        <f t="shared" si="19"/>
        <v>1</v>
      </c>
      <c r="G21">
        <f t="shared" si="19"/>
        <v>1</v>
      </c>
      <c r="H21">
        <f t="shared" si="19"/>
        <v>1</v>
      </c>
      <c r="I21">
        <f t="shared" si="19"/>
        <v>1</v>
      </c>
      <c r="J21">
        <f t="shared" si="19"/>
        <v>1</v>
      </c>
      <c r="L21">
        <v>55</v>
      </c>
      <c r="M21">
        <v>5.75</v>
      </c>
      <c r="N21">
        <v>5.75</v>
      </c>
      <c r="O21">
        <v>5.75</v>
      </c>
      <c r="P21">
        <v>5.75</v>
      </c>
      <c r="Q21">
        <v>5.75</v>
      </c>
      <c r="R21">
        <v>5.75</v>
      </c>
      <c r="S21">
        <v>5.75</v>
      </c>
      <c r="T21">
        <v>5.75</v>
      </c>
      <c r="U21">
        <v>5.75</v>
      </c>
    </row>
    <row r="22" spans="1:23" x14ac:dyDescent="0.3">
      <c r="A22">
        <f t="shared" si="18"/>
        <v>333.15</v>
      </c>
      <c r="B22">
        <f t="shared" si="20"/>
        <v>1</v>
      </c>
      <c r="C22">
        <f t="shared" si="19"/>
        <v>1</v>
      </c>
      <c r="D22">
        <f t="shared" si="19"/>
        <v>1</v>
      </c>
      <c r="E22">
        <f t="shared" si="19"/>
        <v>1</v>
      </c>
      <c r="F22">
        <f t="shared" si="19"/>
        <v>1</v>
      </c>
      <c r="G22">
        <f t="shared" si="19"/>
        <v>1</v>
      </c>
      <c r="H22">
        <f t="shared" si="19"/>
        <v>1</v>
      </c>
      <c r="I22">
        <f t="shared" si="19"/>
        <v>1</v>
      </c>
      <c r="J22">
        <f t="shared" si="19"/>
        <v>1</v>
      </c>
      <c r="L22">
        <v>60</v>
      </c>
      <c r="M22">
        <v>5.75</v>
      </c>
      <c r="N22">
        <v>5.75</v>
      </c>
      <c r="O22">
        <v>5.75</v>
      </c>
      <c r="P22">
        <v>5.75</v>
      </c>
      <c r="Q22">
        <v>5.75</v>
      </c>
      <c r="R22">
        <v>5.75</v>
      </c>
      <c r="S22">
        <v>5.75</v>
      </c>
      <c r="T22">
        <v>5.75</v>
      </c>
      <c r="U22">
        <v>5.75</v>
      </c>
    </row>
    <row r="23" spans="1:23" x14ac:dyDescent="0.3">
      <c r="A23">
        <f t="shared" si="18"/>
        <v>338.15</v>
      </c>
      <c r="B23">
        <f t="shared" si="20"/>
        <v>1</v>
      </c>
      <c r="C23">
        <f t="shared" si="19"/>
        <v>1</v>
      </c>
      <c r="D23">
        <f t="shared" si="19"/>
        <v>1</v>
      </c>
      <c r="E23">
        <f t="shared" si="19"/>
        <v>1</v>
      </c>
      <c r="F23">
        <f t="shared" si="19"/>
        <v>1</v>
      </c>
      <c r="G23">
        <f t="shared" si="19"/>
        <v>1</v>
      </c>
      <c r="H23">
        <f t="shared" si="19"/>
        <v>1</v>
      </c>
      <c r="I23">
        <f t="shared" si="19"/>
        <v>1</v>
      </c>
      <c r="J23">
        <f t="shared" si="19"/>
        <v>1</v>
      </c>
      <c r="L23">
        <v>65</v>
      </c>
      <c r="M23">
        <v>5.75</v>
      </c>
      <c r="N23">
        <v>5.75</v>
      </c>
      <c r="O23">
        <v>5.75</v>
      </c>
      <c r="P23">
        <v>5.75</v>
      </c>
      <c r="Q23">
        <v>5.75</v>
      </c>
      <c r="R23">
        <v>5.75</v>
      </c>
      <c r="S23">
        <v>5.75</v>
      </c>
      <c r="T23">
        <v>5.75</v>
      </c>
      <c r="U23">
        <v>5.75</v>
      </c>
    </row>
    <row r="24" spans="1:23" x14ac:dyDescent="0.3">
      <c r="A24">
        <f t="shared" si="18"/>
        <v>343.15</v>
      </c>
      <c r="B24">
        <f t="shared" si="20"/>
        <v>1</v>
      </c>
      <c r="C24">
        <f t="shared" si="19"/>
        <v>1</v>
      </c>
      <c r="D24">
        <f t="shared" si="19"/>
        <v>1</v>
      </c>
      <c r="E24">
        <f t="shared" si="19"/>
        <v>1</v>
      </c>
      <c r="F24">
        <f t="shared" si="19"/>
        <v>1</v>
      </c>
      <c r="G24">
        <f t="shared" si="19"/>
        <v>1</v>
      </c>
      <c r="H24">
        <f t="shared" si="19"/>
        <v>1</v>
      </c>
      <c r="I24">
        <f t="shared" si="19"/>
        <v>1</v>
      </c>
      <c r="J24">
        <f t="shared" si="19"/>
        <v>1</v>
      </c>
      <c r="L24">
        <v>70</v>
      </c>
      <c r="M24">
        <v>5.75</v>
      </c>
      <c r="N24">
        <v>5.75</v>
      </c>
      <c r="O24">
        <v>5.75</v>
      </c>
      <c r="P24">
        <v>5.75</v>
      </c>
      <c r="Q24">
        <v>5.75</v>
      </c>
      <c r="R24">
        <v>5.75</v>
      </c>
      <c r="S24">
        <v>5.75</v>
      </c>
      <c r="T24">
        <v>5.75</v>
      </c>
      <c r="U24">
        <v>5.75</v>
      </c>
    </row>
    <row r="31" spans="1:23" x14ac:dyDescent="0.3">
      <c r="M31" s="1"/>
      <c r="N31" s="1"/>
      <c r="O31" s="1"/>
      <c r="P31" s="1"/>
      <c r="R31" s="1"/>
      <c r="S31" s="1"/>
      <c r="T31" s="1"/>
      <c r="U31" s="1"/>
      <c r="V31" s="1"/>
      <c r="W31" s="1"/>
    </row>
    <row r="32" spans="1:23" x14ac:dyDescent="0.3">
      <c r="L32" s="1"/>
      <c r="M32" s="2"/>
      <c r="N32" s="2"/>
      <c r="O32" s="2"/>
      <c r="P32" s="2"/>
      <c r="Q32" s="1"/>
      <c r="R32" s="2"/>
      <c r="S32" s="2"/>
      <c r="T32" s="2"/>
      <c r="U32" s="2"/>
      <c r="V32" s="2"/>
      <c r="W32" s="2"/>
    </row>
    <row r="33" spans="12:23" x14ac:dyDescent="0.3">
      <c r="L33" s="1"/>
      <c r="M33" s="2"/>
      <c r="N33" s="2"/>
      <c r="O33" s="2"/>
      <c r="P33" s="2"/>
      <c r="Q33" s="1"/>
      <c r="R33" s="2"/>
      <c r="S33" s="2"/>
      <c r="T33" s="2"/>
      <c r="U33" s="2"/>
      <c r="V33" s="2"/>
      <c r="W33" s="2"/>
    </row>
    <row r="34" spans="12:23" x14ac:dyDescent="0.3">
      <c r="L34" s="1"/>
      <c r="M34" s="2"/>
      <c r="N34" s="2"/>
      <c r="O34" s="2"/>
      <c r="P34" s="2"/>
      <c r="Q34" s="1"/>
      <c r="R34" s="2"/>
      <c r="S34" s="2"/>
      <c r="T34" s="2"/>
      <c r="U34" s="2"/>
      <c r="V34" s="2"/>
      <c r="W34" s="2"/>
    </row>
    <row r="35" spans="12:23" x14ac:dyDescent="0.3">
      <c r="L35" s="1"/>
      <c r="M35" s="2"/>
      <c r="N35" s="2"/>
      <c r="O35" s="2"/>
      <c r="P35" s="2"/>
      <c r="Q35" s="1"/>
      <c r="R35" s="2"/>
      <c r="S35" s="2"/>
      <c r="T35" s="2"/>
      <c r="U35" s="2"/>
      <c r="V35" s="2"/>
      <c r="W35" s="2"/>
    </row>
    <row r="36" spans="12:23" x14ac:dyDescent="0.3">
      <c r="L36" s="1"/>
      <c r="M36" s="2"/>
      <c r="N36" s="2"/>
      <c r="O36" s="2"/>
      <c r="P36" s="2"/>
    </row>
    <row r="37" spans="12:23" x14ac:dyDescent="0.3">
      <c r="L37" s="1"/>
      <c r="M37" s="2"/>
      <c r="N37" s="2"/>
      <c r="O37" s="2"/>
      <c r="P37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CEA6-F776-4A8A-BB6E-5C861ADE96EA}">
  <dimension ref="A1:M24"/>
  <sheetViews>
    <sheetView tabSelected="1" workbookViewId="0">
      <selection activeCell="A16" sqref="A16"/>
    </sheetView>
  </sheetViews>
  <sheetFormatPr baseColWidth="10" defaultRowHeight="14.4" x14ac:dyDescent="0.3"/>
  <sheetData>
    <row r="1" spans="1:13" x14ac:dyDescent="0.3">
      <c r="A1" t="s">
        <v>0</v>
      </c>
      <c r="I1" t="s">
        <v>2</v>
      </c>
      <c r="J1">
        <f>J14/4.65</f>
        <v>1.2365591397849462</v>
      </c>
    </row>
    <row r="2" spans="1:13" x14ac:dyDescent="0.3">
      <c r="A2" t="s">
        <v>1</v>
      </c>
    </row>
    <row r="3" spans="1:13" x14ac:dyDescent="0.3">
      <c r="A3">
        <v>-1</v>
      </c>
      <c r="B3">
        <v>0.2</v>
      </c>
      <c r="C3">
        <v>0.4</v>
      </c>
      <c r="D3">
        <v>0.6</v>
      </c>
      <c r="E3">
        <v>0.8</v>
      </c>
      <c r="F3">
        <v>1</v>
      </c>
      <c r="I3">
        <v>0.2</v>
      </c>
      <c r="J3">
        <v>0.4</v>
      </c>
      <c r="K3">
        <v>0.6</v>
      </c>
      <c r="L3">
        <v>0.8</v>
      </c>
      <c r="M3">
        <v>1</v>
      </c>
    </row>
    <row r="4" spans="1:13" x14ac:dyDescent="0.3">
      <c r="A4">
        <f t="shared" ref="A4:A12" si="0">H4+273.15</f>
        <v>303.14999999999998</v>
      </c>
      <c r="B4">
        <f>I4/$J$1</f>
        <v>0.46715921739130434</v>
      </c>
      <c r="C4">
        <f t="shared" ref="C4:F4" si="1">J4/$J$1</f>
        <v>0.58915904347826087</v>
      </c>
      <c r="D4">
        <f t="shared" si="1"/>
        <v>0.93129391304347842</v>
      </c>
      <c r="E4">
        <f t="shared" si="1"/>
        <v>1.3348006956521739</v>
      </c>
      <c r="F4">
        <f t="shared" si="1"/>
        <v>1.5956373913043478</v>
      </c>
      <c r="H4">
        <v>30</v>
      </c>
      <c r="I4">
        <f>0.0002032*H4^2-0.001057*H4+0.4265</f>
        <v>0.57767000000000002</v>
      </c>
      <c r="J4">
        <f>0.0002076*H4^2+0.003303*H4+0.4426</f>
        <v>0.72853000000000001</v>
      </c>
      <c r="K4">
        <f>0.0002836*H4^2+0.005532*H4+0.7304</f>
        <v>1.1516000000000002</v>
      </c>
      <c r="L4">
        <f>0.0003174*H4^2+0.01372*H4+0.9533</f>
        <v>1.65056</v>
      </c>
      <c r="M4">
        <f>0.001082*H4^2-0.05569*H4+2.67</f>
        <v>1.9731000000000001</v>
      </c>
    </row>
    <row r="5" spans="1:13" x14ac:dyDescent="0.3">
      <c r="A5">
        <f t="shared" si="0"/>
        <v>308.14999999999998</v>
      </c>
      <c r="B5">
        <f t="shared" ref="B5:B12" si="2">I5/$J$1</f>
        <v>0.5162915217391304</v>
      </c>
      <c r="C5">
        <f t="shared" ref="C5:C12" si="3">J5/$J$1</f>
        <v>0.65707734782608695</v>
      </c>
      <c r="D5">
        <f t="shared" ref="D5:D12" si="4">K5/$J$1</f>
        <v>1.0281999130434782</v>
      </c>
      <c r="E5">
        <f t="shared" ref="E5:E12" si="5">L5/$J$1</f>
        <v>1.4736982173913045</v>
      </c>
      <c r="F5">
        <f t="shared" ref="F5:F12" si="6">M5/$J$1</f>
        <v>1.6548339130434779</v>
      </c>
      <c r="H5">
        <v>35</v>
      </c>
      <c r="I5">
        <f t="shared" ref="I5:I12" si="7">0.0002032*H5^2-0.001057*H5+0.4265</f>
        <v>0.63842500000000002</v>
      </c>
      <c r="J5">
        <f t="shared" ref="J5:J12" si="8">0.0002076*H5^2+0.003303*H5+0.4426</f>
        <v>0.81251499999999999</v>
      </c>
      <c r="K5">
        <f t="shared" ref="K5:K12" si="9">0.0002836*H5^2+0.005532*H5+0.7304</f>
        <v>1.2714300000000001</v>
      </c>
      <c r="L5">
        <f t="shared" ref="L5:L12" si="10">0.0003174*H5^2+0.01372*H5+0.9533</f>
        <v>1.8223150000000001</v>
      </c>
      <c r="M5">
        <f t="shared" ref="M5:M12" si="11">0.001082*H5^2-0.05569*H5+2.67</f>
        <v>2.0462999999999996</v>
      </c>
    </row>
    <row r="6" spans="1:13" x14ac:dyDescent="0.3">
      <c r="A6">
        <f t="shared" si="0"/>
        <v>313.14999999999998</v>
      </c>
      <c r="B6">
        <f t="shared" si="2"/>
        <v>0.57364017391304356</v>
      </c>
      <c r="C6">
        <f t="shared" si="3"/>
        <v>0.73338991304347823</v>
      </c>
      <c r="D6">
        <f t="shared" si="4"/>
        <v>1.1365732173913043</v>
      </c>
      <c r="E6">
        <f t="shared" si="5"/>
        <v>1.6254297391304351</v>
      </c>
      <c r="F6">
        <f t="shared" si="6"/>
        <v>1.7577808695652171</v>
      </c>
      <c r="H6">
        <v>40</v>
      </c>
      <c r="I6">
        <f t="shared" si="7"/>
        <v>0.70934000000000008</v>
      </c>
      <c r="J6">
        <f t="shared" si="8"/>
        <v>0.90688000000000002</v>
      </c>
      <c r="K6">
        <f t="shared" si="9"/>
        <v>1.40544</v>
      </c>
      <c r="L6">
        <f t="shared" si="10"/>
        <v>2.0099400000000003</v>
      </c>
      <c r="M6">
        <f t="shared" si="11"/>
        <v>2.1735999999999995</v>
      </c>
    </row>
    <row r="7" spans="1:13" x14ac:dyDescent="0.3">
      <c r="A7">
        <f t="shared" si="0"/>
        <v>318.14999999999998</v>
      </c>
      <c r="B7">
        <f t="shared" si="2"/>
        <v>0.63920517391304343</v>
      </c>
      <c r="C7">
        <f t="shared" si="3"/>
        <v>0.81809673913043479</v>
      </c>
      <c r="D7">
        <f t="shared" si="4"/>
        <v>1.2564138260869566</v>
      </c>
      <c r="E7">
        <f t="shared" si="5"/>
        <v>1.7899952608695653</v>
      </c>
      <c r="F7">
        <f t="shared" si="6"/>
        <v>1.9044782608695652</v>
      </c>
      <c r="H7">
        <v>45</v>
      </c>
      <c r="I7">
        <f t="shared" si="7"/>
        <v>0.79041499999999998</v>
      </c>
      <c r="J7">
        <f t="shared" si="8"/>
        <v>1.011625</v>
      </c>
      <c r="K7">
        <f t="shared" si="9"/>
        <v>1.5536300000000001</v>
      </c>
      <c r="L7">
        <f t="shared" si="10"/>
        <v>2.213435</v>
      </c>
      <c r="M7">
        <f t="shared" si="11"/>
        <v>2.355</v>
      </c>
    </row>
    <row r="8" spans="1:13" x14ac:dyDescent="0.3">
      <c r="A8">
        <f t="shared" si="0"/>
        <v>323.14999999999998</v>
      </c>
      <c r="B8">
        <f t="shared" si="2"/>
        <v>0.71298652173913046</v>
      </c>
      <c r="C8">
        <f t="shared" si="3"/>
        <v>0.91119782608695643</v>
      </c>
      <c r="D8">
        <f t="shared" si="4"/>
        <v>1.3877217391304348</v>
      </c>
      <c r="E8">
        <f t="shared" si="5"/>
        <v>1.9673947826086959</v>
      </c>
      <c r="F8">
        <f t="shared" si="6"/>
        <v>2.0949260869565216</v>
      </c>
      <c r="H8">
        <v>50</v>
      </c>
      <c r="I8">
        <f t="shared" si="7"/>
        <v>0.88165000000000004</v>
      </c>
      <c r="J8">
        <f t="shared" si="8"/>
        <v>1.1267499999999999</v>
      </c>
      <c r="K8">
        <f t="shared" si="9"/>
        <v>1.7160000000000002</v>
      </c>
      <c r="L8">
        <f t="shared" si="10"/>
        <v>2.4328000000000003</v>
      </c>
      <c r="M8">
        <f t="shared" si="11"/>
        <v>2.5905</v>
      </c>
    </row>
    <row r="9" spans="1:13" x14ac:dyDescent="0.3">
      <c r="A9">
        <f t="shared" si="0"/>
        <v>328.15</v>
      </c>
      <c r="B9">
        <f t="shared" si="2"/>
        <v>0.79498421739130432</v>
      </c>
      <c r="C9">
        <f t="shared" si="3"/>
        <v>1.0126931739130434</v>
      </c>
      <c r="D9">
        <f t="shared" si="4"/>
        <v>1.530496956521739</v>
      </c>
      <c r="E9">
        <f t="shared" si="5"/>
        <v>2.1576283043478264</v>
      </c>
      <c r="F9">
        <f t="shared" si="6"/>
        <v>2.3291243478260868</v>
      </c>
      <c r="H9">
        <v>55</v>
      </c>
      <c r="I9">
        <f t="shared" si="7"/>
        <v>0.98304499999999995</v>
      </c>
      <c r="J9">
        <f t="shared" si="8"/>
        <v>1.2522549999999999</v>
      </c>
      <c r="K9">
        <f t="shared" si="9"/>
        <v>1.89255</v>
      </c>
      <c r="L9">
        <f t="shared" si="10"/>
        <v>2.6680350000000002</v>
      </c>
      <c r="M9">
        <f t="shared" si="11"/>
        <v>2.8800999999999997</v>
      </c>
    </row>
    <row r="10" spans="1:13" x14ac:dyDescent="0.3">
      <c r="A10">
        <f t="shared" si="0"/>
        <v>333.15</v>
      </c>
      <c r="B10">
        <f t="shared" si="2"/>
        <v>0.88519826086956521</v>
      </c>
      <c r="C10">
        <f t="shared" si="3"/>
        <v>1.1225827826086956</v>
      </c>
      <c r="D10">
        <f t="shared" si="4"/>
        <v>1.6847394782608698</v>
      </c>
      <c r="E10">
        <f t="shared" si="5"/>
        <v>2.3606958260869564</v>
      </c>
      <c r="F10">
        <f t="shared" si="6"/>
        <v>2.6070730434782612</v>
      </c>
      <c r="H10">
        <v>60</v>
      </c>
      <c r="I10">
        <f t="shared" si="7"/>
        <v>1.0946</v>
      </c>
      <c r="J10">
        <f t="shared" si="8"/>
        <v>1.3881399999999999</v>
      </c>
      <c r="K10">
        <f t="shared" si="9"/>
        <v>2.0832800000000002</v>
      </c>
      <c r="L10">
        <f t="shared" si="10"/>
        <v>2.9191400000000001</v>
      </c>
      <c r="M10">
        <f t="shared" si="11"/>
        <v>3.2238000000000002</v>
      </c>
    </row>
    <row r="11" spans="1:13" x14ac:dyDescent="0.3">
      <c r="A11">
        <f t="shared" si="0"/>
        <v>338.15</v>
      </c>
      <c r="B11">
        <f t="shared" si="2"/>
        <v>0.98362865217391304</v>
      </c>
      <c r="C11">
        <f t="shared" si="3"/>
        <v>1.2408666521739131</v>
      </c>
      <c r="D11">
        <f t="shared" si="4"/>
        <v>1.8504493043478263</v>
      </c>
      <c r="E11">
        <f t="shared" si="5"/>
        <v>2.5765973478260871</v>
      </c>
      <c r="F11">
        <f t="shared" si="6"/>
        <v>2.9287721739130439</v>
      </c>
      <c r="H11">
        <v>65</v>
      </c>
      <c r="I11">
        <f t="shared" si="7"/>
        <v>1.216315</v>
      </c>
      <c r="J11">
        <f t="shared" si="8"/>
        <v>1.534405</v>
      </c>
      <c r="K11">
        <f t="shared" si="9"/>
        <v>2.2881900000000002</v>
      </c>
      <c r="L11">
        <f t="shared" si="10"/>
        <v>3.186115</v>
      </c>
      <c r="M11">
        <f t="shared" si="11"/>
        <v>3.6216000000000004</v>
      </c>
    </row>
    <row r="12" spans="1:13" x14ac:dyDescent="0.3">
      <c r="A12">
        <f t="shared" si="0"/>
        <v>343.15</v>
      </c>
      <c r="B12">
        <f t="shared" si="2"/>
        <v>1.0902753913043479</v>
      </c>
      <c r="C12">
        <f t="shared" si="3"/>
        <v>1.3675447826086955</v>
      </c>
      <c r="D12">
        <f t="shared" si="4"/>
        <v>2.0276264347826087</v>
      </c>
      <c r="E12">
        <f t="shared" si="5"/>
        <v>2.8053328695652175</v>
      </c>
      <c r="F12">
        <f t="shared" si="6"/>
        <v>3.294221739130434</v>
      </c>
      <c r="H12">
        <v>70</v>
      </c>
      <c r="I12">
        <f t="shared" si="7"/>
        <v>1.34819</v>
      </c>
      <c r="J12">
        <f t="shared" si="8"/>
        <v>1.6910499999999997</v>
      </c>
      <c r="K12">
        <f t="shared" si="9"/>
        <v>2.5072800000000002</v>
      </c>
      <c r="L12">
        <f t="shared" si="10"/>
        <v>3.46896</v>
      </c>
      <c r="M12">
        <f t="shared" si="11"/>
        <v>4.0734999999999992</v>
      </c>
    </row>
    <row r="14" spans="1:13" x14ac:dyDescent="0.3">
      <c r="A14" t="s">
        <v>10</v>
      </c>
      <c r="I14" t="s">
        <v>3</v>
      </c>
      <c r="J14">
        <v>5.75</v>
      </c>
    </row>
    <row r="15" spans="1:13" x14ac:dyDescent="0.3">
      <c r="A15">
        <v>-1</v>
      </c>
      <c r="B15">
        <v>0.2</v>
      </c>
      <c r="C15">
        <v>0.4</v>
      </c>
      <c r="D15">
        <v>0.6</v>
      </c>
      <c r="E15">
        <v>0.8</v>
      </c>
      <c r="F15">
        <v>1</v>
      </c>
      <c r="I15">
        <v>0.2</v>
      </c>
      <c r="J15">
        <v>0.4</v>
      </c>
      <c r="K15">
        <v>0.6</v>
      </c>
      <c r="L15">
        <v>0.8</v>
      </c>
      <c r="M15">
        <v>1</v>
      </c>
    </row>
    <row r="16" spans="1:13" x14ac:dyDescent="0.3">
      <c r="A16">
        <f t="shared" ref="A16:A24" si="12">H16+273.15</f>
        <v>303.14999999999998</v>
      </c>
      <c r="B16">
        <f>I16/$J$14</f>
        <v>0.77205739130434781</v>
      </c>
      <c r="C16">
        <f t="shared" ref="C16:F16" si="13">J16/$J$14</f>
        <v>0.94478260869565223</v>
      </c>
      <c r="D16">
        <f t="shared" si="13"/>
        <v>1.2210695652173913</v>
      </c>
      <c r="E16">
        <f t="shared" si="13"/>
        <v>1.5626260869565218</v>
      </c>
      <c r="F16">
        <f t="shared" si="13"/>
        <v>1.7415478260869568</v>
      </c>
      <c r="H16">
        <v>30</v>
      </c>
      <c r="I16">
        <f>0.0003717*H16^2-0.07644*H16+6.398</f>
        <v>4.43933</v>
      </c>
      <c r="J16">
        <f>-0.0381*$H16+6.5755</f>
        <v>5.4325000000000001</v>
      </c>
      <c r="K16">
        <f>-0.0005835*H16^2+0.02541*H16+6.784</f>
        <v>7.0211499999999996</v>
      </c>
      <c r="L16">
        <f>-0.000677*H16^2+0.02958*H16+8.707</f>
        <v>8.985100000000001</v>
      </c>
      <c r="M16">
        <f>0.000467*H16^2-0.07888*H16+11.96</f>
        <v>10.013900000000001</v>
      </c>
    </row>
    <row r="17" spans="1:13" x14ac:dyDescent="0.3">
      <c r="A17">
        <f t="shared" si="12"/>
        <v>308.14999999999998</v>
      </c>
      <c r="B17">
        <f t="shared" ref="B17:B24" si="14">I17/$J$14</f>
        <v>0.72659695652173906</v>
      </c>
      <c r="C17">
        <f t="shared" ref="C17:C24" si="15">J17/$J$14</f>
        <v>0.91165217391304343</v>
      </c>
      <c r="D17">
        <f t="shared" ref="D17:D24" si="16">K17/$J$14</f>
        <v>1.2101847826086956</v>
      </c>
      <c r="E17">
        <f t="shared" ref="E17:E24" si="17">L17/$J$14</f>
        <v>1.5500826086956523</v>
      </c>
      <c r="F17">
        <f t="shared" ref="F17:F24" si="18">M17/$J$14</f>
        <v>1.6993521739130437</v>
      </c>
      <c r="H17">
        <v>35</v>
      </c>
      <c r="I17">
        <f t="shared" ref="I17:I24" si="19">0.0003717*H17^2-0.07644*H17+6.398</f>
        <v>4.1779324999999998</v>
      </c>
      <c r="J17">
        <f t="shared" ref="J17:J24" si="20">-0.0381*$H17+6.5755</f>
        <v>5.242</v>
      </c>
      <c r="K17">
        <f t="shared" ref="K17:K24" si="21">-0.0005835*H17^2+0.02541*H17+6.784</f>
        <v>6.9585624999999993</v>
      </c>
      <c r="L17">
        <f t="shared" ref="L17:L24" si="22">-0.000677*H17^2+0.02958*H17+8.707</f>
        <v>8.9129750000000012</v>
      </c>
      <c r="M17">
        <f t="shared" ref="M17:M24" si="23">0.000467*H17^2-0.07888*H17+11.96</f>
        <v>9.771275000000001</v>
      </c>
    </row>
    <row r="18" spans="1:13" x14ac:dyDescent="0.3">
      <c r="A18">
        <f t="shared" si="12"/>
        <v>313.14999999999998</v>
      </c>
      <c r="B18">
        <f t="shared" si="14"/>
        <v>0.68436869565217384</v>
      </c>
      <c r="C18">
        <f t="shared" si="15"/>
        <v>0.87852173913043474</v>
      </c>
      <c r="D18">
        <f t="shared" si="16"/>
        <v>1.1942260869565218</v>
      </c>
      <c r="E18">
        <f t="shared" si="17"/>
        <v>1.5316521739130435</v>
      </c>
      <c r="F18">
        <f t="shared" si="18"/>
        <v>1.6612173913043478</v>
      </c>
      <c r="H18">
        <v>40</v>
      </c>
      <c r="I18">
        <f t="shared" si="19"/>
        <v>3.9351199999999995</v>
      </c>
      <c r="J18">
        <f t="shared" si="20"/>
        <v>5.0514999999999999</v>
      </c>
      <c r="K18">
        <f t="shared" si="21"/>
        <v>6.8667999999999996</v>
      </c>
      <c r="L18">
        <f t="shared" si="22"/>
        <v>8.8070000000000004</v>
      </c>
      <c r="M18">
        <f t="shared" si="23"/>
        <v>9.5519999999999996</v>
      </c>
    </row>
    <row r="19" spans="1:13" x14ac:dyDescent="0.3">
      <c r="A19">
        <f t="shared" si="12"/>
        <v>318.14999999999998</v>
      </c>
      <c r="B19">
        <f t="shared" si="14"/>
        <v>0.64537260869565216</v>
      </c>
      <c r="C19">
        <f t="shared" si="15"/>
        <v>0.84539130434782606</v>
      </c>
      <c r="D19">
        <f t="shared" si="16"/>
        <v>1.1731934782608695</v>
      </c>
      <c r="E19">
        <f t="shared" si="17"/>
        <v>1.5073347826086958</v>
      </c>
      <c r="F19">
        <f t="shared" si="18"/>
        <v>1.6271434782608696</v>
      </c>
      <c r="H19">
        <v>45</v>
      </c>
      <c r="I19">
        <f t="shared" si="19"/>
        <v>3.7108924999999999</v>
      </c>
      <c r="J19">
        <f t="shared" si="20"/>
        <v>4.8609999999999998</v>
      </c>
      <c r="K19">
        <f t="shared" si="21"/>
        <v>6.7458624999999994</v>
      </c>
      <c r="L19">
        <f t="shared" si="22"/>
        <v>8.6671750000000003</v>
      </c>
      <c r="M19">
        <f t="shared" si="23"/>
        <v>9.3560750000000006</v>
      </c>
    </row>
    <row r="20" spans="1:13" x14ac:dyDescent="0.3">
      <c r="A20">
        <f t="shared" si="12"/>
        <v>323.14999999999998</v>
      </c>
      <c r="B20">
        <f t="shared" si="14"/>
        <v>0.6096086956521739</v>
      </c>
      <c r="C20">
        <f t="shared" si="15"/>
        <v>0.81226086956521737</v>
      </c>
      <c r="D20">
        <f t="shared" si="16"/>
        <v>1.1470869565217392</v>
      </c>
      <c r="E20">
        <f t="shared" si="17"/>
        <v>1.4771304347826089</v>
      </c>
      <c r="F20">
        <f t="shared" si="18"/>
        <v>1.5971304347826087</v>
      </c>
      <c r="H20">
        <v>50</v>
      </c>
      <c r="I20">
        <f t="shared" si="19"/>
        <v>3.5052500000000002</v>
      </c>
      <c r="J20">
        <f t="shared" si="20"/>
        <v>4.6704999999999997</v>
      </c>
      <c r="K20">
        <f t="shared" si="21"/>
        <v>6.5957499999999998</v>
      </c>
      <c r="L20">
        <f t="shared" si="22"/>
        <v>8.4935000000000009</v>
      </c>
      <c r="M20">
        <f t="shared" si="23"/>
        <v>9.1835000000000004</v>
      </c>
    </row>
    <row r="21" spans="1:13" x14ac:dyDescent="0.3">
      <c r="A21">
        <f t="shared" si="12"/>
        <v>328.15</v>
      </c>
      <c r="B21">
        <f t="shared" si="14"/>
        <v>0.57707695652173918</v>
      </c>
      <c r="C21">
        <f t="shared" si="15"/>
        <v>0.77913043478260879</v>
      </c>
      <c r="D21">
        <f t="shared" si="16"/>
        <v>1.1159065217391304</v>
      </c>
      <c r="E21">
        <f t="shared" si="17"/>
        <v>1.4410391304347827</v>
      </c>
      <c r="F21">
        <f t="shared" si="18"/>
        <v>1.5711782608695655</v>
      </c>
      <c r="H21">
        <v>55</v>
      </c>
      <c r="I21">
        <f t="shared" si="19"/>
        <v>3.3181925000000003</v>
      </c>
      <c r="J21">
        <f t="shared" si="20"/>
        <v>4.4800000000000004</v>
      </c>
      <c r="K21">
        <f t="shared" si="21"/>
        <v>6.4164624999999997</v>
      </c>
      <c r="L21">
        <f t="shared" si="22"/>
        <v>8.2859750000000005</v>
      </c>
      <c r="M21">
        <f t="shared" si="23"/>
        <v>9.0342750000000009</v>
      </c>
    </row>
    <row r="22" spans="1:13" x14ac:dyDescent="0.3">
      <c r="A22">
        <f t="shared" si="12"/>
        <v>333.15</v>
      </c>
      <c r="B22">
        <f t="shared" si="14"/>
        <v>0.54777739130434788</v>
      </c>
      <c r="C22">
        <f t="shared" si="15"/>
        <v>0.74600000000000011</v>
      </c>
      <c r="D22">
        <f t="shared" si="16"/>
        <v>1.0796521739130436</v>
      </c>
      <c r="E22">
        <f t="shared" si="17"/>
        <v>1.3990608695652176</v>
      </c>
      <c r="F22">
        <f t="shared" si="18"/>
        <v>1.5492869565217391</v>
      </c>
      <c r="H22">
        <v>60</v>
      </c>
      <c r="I22">
        <f t="shared" si="19"/>
        <v>3.1497200000000003</v>
      </c>
      <c r="J22">
        <f t="shared" si="20"/>
        <v>4.2895000000000003</v>
      </c>
      <c r="K22">
        <f t="shared" si="21"/>
        <v>6.2080000000000002</v>
      </c>
      <c r="L22">
        <f t="shared" si="22"/>
        <v>8.0446000000000009</v>
      </c>
      <c r="M22">
        <f t="shared" si="23"/>
        <v>8.9084000000000003</v>
      </c>
    </row>
    <row r="23" spans="1:13" x14ac:dyDescent="0.3">
      <c r="A23">
        <f t="shared" si="12"/>
        <v>338.15</v>
      </c>
      <c r="B23">
        <f t="shared" si="14"/>
        <v>0.52171000000000001</v>
      </c>
      <c r="C23">
        <f t="shared" si="15"/>
        <v>0.71286956521739131</v>
      </c>
      <c r="D23">
        <f t="shared" si="16"/>
        <v>1.038323913043478</v>
      </c>
      <c r="E23">
        <f t="shared" si="17"/>
        <v>1.351195652173913</v>
      </c>
      <c r="F23">
        <f t="shared" si="18"/>
        <v>1.5314565217391305</v>
      </c>
      <c r="H23">
        <v>65</v>
      </c>
      <c r="I23">
        <f t="shared" si="19"/>
        <v>2.9998325000000001</v>
      </c>
      <c r="J23">
        <f t="shared" si="20"/>
        <v>4.0990000000000002</v>
      </c>
      <c r="K23">
        <f t="shared" si="21"/>
        <v>5.9703624999999994</v>
      </c>
      <c r="L23">
        <f t="shared" si="22"/>
        <v>7.7693750000000001</v>
      </c>
      <c r="M23">
        <f t="shared" si="23"/>
        <v>8.8058750000000003</v>
      </c>
    </row>
    <row r="24" spans="1:13" x14ac:dyDescent="0.3">
      <c r="A24">
        <f t="shared" si="12"/>
        <v>343.15</v>
      </c>
      <c r="B24">
        <f t="shared" si="14"/>
        <v>0.49887478260869561</v>
      </c>
      <c r="C24">
        <f t="shared" si="15"/>
        <v>0.67973913043478251</v>
      </c>
      <c r="D24">
        <f t="shared" si="16"/>
        <v>0.9919217391304348</v>
      </c>
      <c r="E24">
        <f t="shared" si="17"/>
        <v>1.2974434782608697</v>
      </c>
      <c r="F24">
        <f t="shared" si="18"/>
        <v>1.5176869565217392</v>
      </c>
      <c r="H24">
        <v>70</v>
      </c>
      <c r="I24">
        <f t="shared" si="19"/>
        <v>2.8685299999999998</v>
      </c>
      <c r="J24">
        <f t="shared" si="20"/>
        <v>3.9084999999999996</v>
      </c>
      <c r="K24">
        <f t="shared" si="21"/>
        <v>5.7035499999999999</v>
      </c>
      <c r="L24">
        <f t="shared" si="22"/>
        <v>7.4603000000000002</v>
      </c>
      <c r="M24">
        <f t="shared" si="23"/>
        <v>8.726700000000001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624A-BBB6-46EE-A2C8-0A15A94F5A87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C4B2-61B6-4746-B713-5AD3F1C490BA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9ACD-BD60-42AD-8199-EB126FE06FD0}">
  <dimension ref="A1:M14"/>
  <sheetViews>
    <sheetView workbookViewId="0">
      <selection sqref="A1:F14"/>
    </sheetView>
  </sheetViews>
  <sheetFormatPr baseColWidth="10" defaultRowHeight="14.4" x14ac:dyDescent="0.3"/>
  <sheetData>
    <row r="1" spans="1:13" x14ac:dyDescent="0.3">
      <c r="A1" t="s">
        <v>0</v>
      </c>
      <c r="I1" t="s">
        <v>4</v>
      </c>
      <c r="J1">
        <f>J9/5.92</f>
        <v>1.0152027027027026</v>
      </c>
    </row>
    <row r="2" spans="1:13" x14ac:dyDescent="0.3">
      <c r="A2" t="s">
        <v>7</v>
      </c>
    </row>
    <row r="3" spans="1:13" x14ac:dyDescent="0.3">
      <c r="A3">
        <v>-1</v>
      </c>
      <c r="B3">
        <f>I3+273.15</f>
        <v>293.14999999999998</v>
      </c>
      <c r="C3">
        <f>J3+273.15</f>
        <v>298.14999999999998</v>
      </c>
      <c r="D3">
        <f>K3+273.15</f>
        <v>303.14999999999998</v>
      </c>
      <c r="E3">
        <f>L3+273.15</f>
        <v>308.14999999999998</v>
      </c>
      <c r="F3">
        <f>M3+273.15</f>
        <v>313.14999999999998</v>
      </c>
      <c r="I3">
        <v>20</v>
      </c>
      <c r="J3">
        <v>25</v>
      </c>
      <c r="K3">
        <v>30</v>
      </c>
      <c r="L3">
        <v>35</v>
      </c>
      <c r="M3">
        <v>40</v>
      </c>
    </row>
    <row r="4" spans="1:13" x14ac:dyDescent="0.3">
      <c r="A4">
        <f>H4+273.15</f>
        <v>283.14999999999998</v>
      </c>
      <c r="B4">
        <f>I4/$J$1</f>
        <v>1</v>
      </c>
      <c r="C4">
        <f>J4/$J$1</f>
        <v>1</v>
      </c>
      <c r="D4">
        <f>K4/$J$1</f>
        <v>1</v>
      </c>
      <c r="E4">
        <f>L4/$J$1</f>
        <v>1</v>
      </c>
      <c r="F4">
        <f>M4/$J$1</f>
        <v>1</v>
      </c>
      <c r="H4">
        <v>10</v>
      </c>
      <c r="I4">
        <v>1.0152027027027026</v>
      </c>
      <c r="J4">
        <v>1.0152027027027026</v>
      </c>
      <c r="K4">
        <v>1.0152027027027026</v>
      </c>
      <c r="L4">
        <v>1.0152027027027026</v>
      </c>
      <c r="M4">
        <v>1.0152027027027026</v>
      </c>
    </row>
    <row r="5" spans="1:13" x14ac:dyDescent="0.3">
      <c r="A5">
        <f>H5+273.15</f>
        <v>288.14999999999998</v>
      </c>
      <c r="B5">
        <f t="shared" ref="B5:B7" si="0">I5/$J$1</f>
        <v>1</v>
      </c>
      <c r="C5">
        <f t="shared" ref="C5:F7" si="1">J5/$J$1</f>
        <v>1</v>
      </c>
      <c r="D5">
        <f t="shared" si="1"/>
        <v>1</v>
      </c>
      <c r="E5">
        <f t="shared" si="1"/>
        <v>1</v>
      </c>
      <c r="F5">
        <f t="shared" si="1"/>
        <v>1</v>
      </c>
      <c r="H5">
        <v>15</v>
      </c>
      <c r="I5">
        <v>1.0152027027027026</v>
      </c>
      <c r="J5">
        <v>1.0152027027027026</v>
      </c>
      <c r="K5">
        <v>1.0152027027027026</v>
      </c>
      <c r="L5">
        <v>1.0152027027027026</v>
      </c>
      <c r="M5">
        <v>1.0152027027027026</v>
      </c>
    </row>
    <row r="6" spans="1:13" x14ac:dyDescent="0.3">
      <c r="A6">
        <f>H6+273.15</f>
        <v>293.14999999999998</v>
      </c>
      <c r="B6">
        <f t="shared" si="0"/>
        <v>1</v>
      </c>
      <c r="C6">
        <f t="shared" si="1"/>
        <v>1</v>
      </c>
      <c r="D6">
        <f t="shared" si="1"/>
        <v>1</v>
      </c>
      <c r="E6">
        <f t="shared" si="1"/>
        <v>1</v>
      </c>
      <c r="F6">
        <f t="shared" si="1"/>
        <v>1</v>
      </c>
      <c r="H6">
        <v>20</v>
      </c>
      <c r="I6">
        <v>1.0152027027027026</v>
      </c>
      <c r="J6">
        <v>1.0152027027027026</v>
      </c>
      <c r="K6">
        <v>1.0152027027027026</v>
      </c>
      <c r="L6">
        <v>1.0152027027027026</v>
      </c>
      <c r="M6">
        <v>1.0152027027027026</v>
      </c>
    </row>
    <row r="7" spans="1:13" x14ac:dyDescent="0.3">
      <c r="A7">
        <f>H7+273.15</f>
        <v>298.14999999999998</v>
      </c>
      <c r="B7">
        <f t="shared" si="0"/>
        <v>1</v>
      </c>
      <c r="C7">
        <f t="shared" si="1"/>
        <v>1</v>
      </c>
      <c r="D7">
        <f t="shared" si="1"/>
        <v>1</v>
      </c>
      <c r="E7">
        <f t="shared" si="1"/>
        <v>1</v>
      </c>
      <c r="F7">
        <f t="shared" si="1"/>
        <v>1</v>
      </c>
      <c r="H7">
        <v>25</v>
      </c>
      <c r="I7">
        <v>1.0152027027027026</v>
      </c>
      <c r="J7">
        <v>1.0152027027027026</v>
      </c>
      <c r="K7">
        <v>1.0152027027027026</v>
      </c>
      <c r="L7">
        <v>1.0152027027027026</v>
      </c>
      <c r="M7">
        <v>1.0152027027027026</v>
      </c>
    </row>
    <row r="9" spans="1:13" x14ac:dyDescent="0.3">
      <c r="A9" t="s">
        <v>8</v>
      </c>
      <c r="I9" t="s">
        <v>5</v>
      </c>
      <c r="J9">
        <v>6.01</v>
      </c>
    </row>
    <row r="10" spans="1:13" x14ac:dyDescent="0.3">
      <c r="A10">
        <v>-1</v>
      </c>
      <c r="B10">
        <f>I10+273.15</f>
        <v>293.14999999999998</v>
      </c>
      <c r="C10">
        <f>J10+273.15</f>
        <v>298.14999999999998</v>
      </c>
      <c r="D10">
        <f>K10+273.15</f>
        <v>303.14999999999998</v>
      </c>
      <c r="E10">
        <f>L10+273.15</f>
        <v>308.14999999999998</v>
      </c>
      <c r="F10">
        <f>M10+273.15</f>
        <v>313.14999999999998</v>
      </c>
      <c r="I10">
        <v>20</v>
      </c>
      <c r="J10">
        <v>25</v>
      </c>
      <c r="K10">
        <v>30</v>
      </c>
      <c r="L10">
        <v>35</v>
      </c>
      <c r="M10">
        <v>40</v>
      </c>
    </row>
    <row r="11" spans="1:13" x14ac:dyDescent="0.3">
      <c r="A11">
        <f>H11+273.15</f>
        <v>283.14999999999998</v>
      </c>
      <c r="B11">
        <f>I11/$J$9</f>
        <v>1</v>
      </c>
      <c r="C11">
        <f>J11/$J$9</f>
        <v>1</v>
      </c>
      <c r="D11">
        <f>K11/$J$9</f>
        <v>1</v>
      </c>
      <c r="E11">
        <f>L11/$J$9</f>
        <v>1</v>
      </c>
      <c r="F11">
        <f>M11/$J$9</f>
        <v>1</v>
      </c>
      <c r="H11">
        <v>10</v>
      </c>
      <c r="I11">
        <v>6.01</v>
      </c>
      <c r="J11">
        <v>6.01</v>
      </c>
      <c r="K11">
        <v>6.01</v>
      </c>
      <c r="L11">
        <v>6.01</v>
      </c>
      <c r="M11">
        <v>6.01</v>
      </c>
    </row>
    <row r="12" spans="1:13" x14ac:dyDescent="0.3">
      <c r="A12">
        <f>H12+273.15</f>
        <v>288.14999999999998</v>
      </c>
      <c r="B12">
        <f t="shared" ref="B12:B14" si="2">I12/$J$9</f>
        <v>1</v>
      </c>
      <c r="C12">
        <f t="shared" ref="C12:F14" si="3">J12/$J$9</f>
        <v>1</v>
      </c>
      <c r="D12">
        <f t="shared" si="3"/>
        <v>1</v>
      </c>
      <c r="E12">
        <f t="shared" si="3"/>
        <v>1</v>
      </c>
      <c r="F12">
        <f t="shared" si="3"/>
        <v>1</v>
      </c>
      <c r="H12">
        <v>15</v>
      </c>
      <c r="I12">
        <v>6.01</v>
      </c>
      <c r="J12">
        <v>6.01</v>
      </c>
      <c r="K12">
        <v>6.01</v>
      </c>
      <c r="L12">
        <v>6.01</v>
      </c>
      <c r="M12">
        <v>6.01</v>
      </c>
    </row>
    <row r="13" spans="1:13" x14ac:dyDescent="0.3">
      <c r="A13">
        <f>H13+273.15</f>
        <v>293.14999999999998</v>
      </c>
      <c r="B13">
        <f t="shared" si="2"/>
        <v>1</v>
      </c>
      <c r="C13">
        <f t="shared" si="3"/>
        <v>1</v>
      </c>
      <c r="D13">
        <f t="shared" si="3"/>
        <v>1</v>
      </c>
      <c r="E13">
        <f t="shared" si="3"/>
        <v>1</v>
      </c>
      <c r="F13">
        <f t="shared" si="3"/>
        <v>1</v>
      </c>
      <c r="H13">
        <v>20</v>
      </c>
      <c r="I13">
        <v>6.01</v>
      </c>
      <c r="J13">
        <v>6.01</v>
      </c>
      <c r="K13">
        <v>6.01</v>
      </c>
      <c r="L13">
        <v>6.01</v>
      </c>
      <c r="M13">
        <v>6.01</v>
      </c>
    </row>
    <row r="14" spans="1:13" x14ac:dyDescent="0.3">
      <c r="A14">
        <f>H14+273.15</f>
        <v>298.14999999999998</v>
      </c>
      <c r="B14">
        <f t="shared" si="2"/>
        <v>1</v>
      </c>
      <c r="C14">
        <f t="shared" si="3"/>
        <v>1</v>
      </c>
      <c r="D14">
        <f t="shared" si="3"/>
        <v>1</v>
      </c>
      <c r="E14">
        <f t="shared" si="3"/>
        <v>1</v>
      </c>
      <c r="F14">
        <f t="shared" si="3"/>
        <v>1</v>
      </c>
      <c r="H14">
        <v>25</v>
      </c>
      <c r="I14">
        <v>6.01</v>
      </c>
      <c r="J14">
        <v>6.01</v>
      </c>
      <c r="K14">
        <v>6.01</v>
      </c>
      <c r="L14">
        <v>6.01</v>
      </c>
      <c r="M14">
        <v>6.01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B86E1-F3BC-4330-8134-668A022399B5}">
  <dimension ref="A1:M14"/>
  <sheetViews>
    <sheetView workbookViewId="0">
      <selection sqref="A1:F14"/>
    </sheetView>
  </sheetViews>
  <sheetFormatPr baseColWidth="10" defaultRowHeight="14.4" x14ac:dyDescent="0.3"/>
  <sheetData>
    <row r="1" spans="1:13" x14ac:dyDescent="0.3">
      <c r="A1" t="s">
        <v>0</v>
      </c>
      <c r="I1" t="s">
        <v>4</v>
      </c>
      <c r="J1">
        <v>1.0152027027027026</v>
      </c>
    </row>
    <row r="2" spans="1:13" x14ac:dyDescent="0.3">
      <c r="A2" t="s">
        <v>7</v>
      </c>
    </row>
    <row r="3" spans="1:13" x14ac:dyDescent="0.3">
      <c r="A3">
        <v>-1</v>
      </c>
      <c r="B3">
        <v>0.2</v>
      </c>
      <c r="C3">
        <v>0.4</v>
      </c>
      <c r="D3">
        <v>0.6</v>
      </c>
      <c r="E3">
        <v>0.8</v>
      </c>
      <c r="F3">
        <v>1</v>
      </c>
      <c r="I3">
        <v>0.2</v>
      </c>
      <c r="J3">
        <v>0.4</v>
      </c>
      <c r="K3">
        <v>0.6</v>
      </c>
      <c r="L3">
        <v>0.8</v>
      </c>
      <c r="M3">
        <v>1</v>
      </c>
    </row>
    <row r="4" spans="1:13" x14ac:dyDescent="0.3">
      <c r="A4">
        <f>H4+273.15</f>
        <v>283.14999999999998</v>
      </c>
      <c r="B4">
        <f>I4/$J$1</f>
        <v>1</v>
      </c>
      <c r="C4">
        <f t="shared" ref="C4:F7" si="0">J4/$J$1</f>
        <v>1</v>
      </c>
      <c r="D4">
        <f t="shared" si="0"/>
        <v>1</v>
      </c>
      <c r="E4">
        <f t="shared" si="0"/>
        <v>1</v>
      </c>
      <c r="F4">
        <f t="shared" si="0"/>
        <v>1</v>
      </c>
      <c r="H4">
        <v>10</v>
      </c>
      <c r="I4">
        <v>1.0152027027027026</v>
      </c>
      <c r="J4">
        <v>1.0152027027027026</v>
      </c>
      <c r="K4">
        <v>1.0152027027027026</v>
      </c>
      <c r="L4">
        <v>1.0152027027027026</v>
      </c>
      <c r="M4">
        <v>1.0152027027027026</v>
      </c>
    </row>
    <row r="5" spans="1:13" x14ac:dyDescent="0.3">
      <c r="A5">
        <f>H5+273.15</f>
        <v>288.14999999999998</v>
      </c>
      <c r="B5">
        <f t="shared" ref="B5:B7" si="1">I5/$J$1</f>
        <v>1</v>
      </c>
      <c r="C5">
        <f t="shared" si="0"/>
        <v>1</v>
      </c>
      <c r="D5">
        <f t="shared" si="0"/>
        <v>1</v>
      </c>
      <c r="E5">
        <f t="shared" si="0"/>
        <v>1</v>
      </c>
      <c r="F5">
        <f t="shared" si="0"/>
        <v>1</v>
      </c>
      <c r="H5">
        <v>15</v>
      </c>
      <c r="I5">
        <v>1.0152027027027026</v>
      </c>
      <c r="J5">
        <v>1.0152027027027026</v>
      </c>
      <c r="K5">
        <v>1.0152027027027026</v>
      </c>
      <c r="L5">
        <v>1.0152027027027026</v>
      </c>
      <c r="M5">
        <v>1.0152027027027026</v>
      </c>
    </row>
    <row r="6" spans="1:13" x14ac:dyDescent="0.3">
      <c r="A6">
        <f>H6+273.15</f>
        <v>293.14999999999998</v>
      </c>
      <c r="B6">
        <f t="shared" si="1"/>
        <v>1</v>
      </c>
      <c r="C6">
        <f t="shared" si="0"/>
        <v>1</v>
      </c>
      <c r="D6">
        <f t="shared" si="0"/>
        <v>1</v>
      </c>
      <c r="E6">
        <f t="shared" si="0"/>
        <v>1</v>
      </c>
      <c r="F6">
        <f t="shared" si="0"/>
        <v>1</v>
      </c>
      <c r="H6">
        <v>20</v>
      </c>
      <c r="I6">
        <v>1.0152027027027026</v>
      </c>
      <c r="J6">
        <v>1.0152027027027026</v>
      </c>
      <c r="K6">
        <v>1.0152027027027026</v>
      </c>
      <c r="L6">
        <v>1.0152027027027026</v>
      </c>
      <c r="M6">
        <v>1.0152027027027026</v>
      </c>
    </row>
    <row r="7" spans="1:13" x14ac:dyDescent="0.3">
      <c r="A7">
        <f>H7+273.15</f>
        <v>298.14999999999998</v>
      </c>
      <c r="B7">
        <f t="shared" si="1"/>
        <v>1</v>
      </c>
      <c r="C7">
        <f t="shared" si="0"/>
        <v>1</v>
      </c>
      <c r="D7">
        <f t="shared" si="0"/>
        <v>1</v>
      </c>
      <c r="E7">
        <f t="shared" si="0"/>
        <v>1</v>
      </c>
      <c r="F7">
        <f t="shared" si="0"/>
        <v>1</v>
      </c>
      <c r="H7">
        <v>25</v>
      </c>
      <c r="I7">
        <v>1.0152027027027026</v>
      </c>
      <c r="J7">
        <v>1.0152027027027026</v>
      </c>
      <c r="K7">
        <v>1.0152027027027026</v>
      </c>
      <c r="L7">
        <v>1.0152027027027026</v>
      </c>
      <c r="M7">
        <v>1.0152027027027026</v>
      </c>
    </row>
    <row r="9" spans="1:13" x14ac:dyDescent="0.3">
      <c r="A9" t="s">
        <v>8</v>
      </c>
      <c r="I9" t="s">
        <v>5</v>
      </c>
      <c r="J9">
        <v>6.01</v>
      </c>
    </row>
    <row r="10" spans="1:13" x14ac:dyDescent="0.3">
      <c r="A10">
        <v>-1</v>
      </c>
      <c r="B10">
        <v>0.2</v>
      </c>
      <c r="C10">
        <v>0.4</v>
      </c>
      <c r="D10">
        <v>0.6</v>
      </c>
      <c r="E10">
        <v>0.8</v>
      </c>
      <c r="F10">
        <v>1</v>
      </c>
      <c r="I10">
        <v>0.2</v>
      </c>
      <c r="J10">
        <v>0.4</v>
      </c>
      <c r="K10">
        <v>0.6</v>
      </c>
      <c r="L10">
        <v>0.8</v>
      </c>
      <c r="M10">
        <v>1</v>
      </c>
    </row>
    <row r="11" spans="1:13" x14ac:dyDescent="0.3">
      <c r="A11">
        <f>H11+273.15</f>
        <v>283.14999999999998</v>
      </c>
      <c r="B11">
        <f t="shared" ref="B11:F14" si="2">I11/$J$9</f>
        <v>1</v>
      </c>
      <c r="C11">
        <f t="shared" si="2"/>
        <v>1</v>
      </c>
      <c r="D11">
        <f t="shared" si="2"/>
        <v>1</v>
      </c>
      <c r="E11">
        <f t="shared" si="2"/>
        <v>1</v>
      </c>
      <c r="F11">
        <f t="shared" si="2"/>
        <v>1</v>
      </c>
      <c r="H11">
        <v>10</v>
      </c>
      <c r="I11">
        <v>6.01</v>
      </c>
      <c r="J11">
        <v>6.01</v>
      </c>
      <c r="K11">
        <v>6.01</v>
      </c>
      <c r="L11">
        <v>6.01</v>
      </c>
      <c r="M11">
        <v>6.01</v>
      </c>
    </row>
    <row r="12" spans="1:13" x14ac:dyDescent="0.3">
      <c r="A12">
        <f>H12+273.15</f>
        <v>288.14999999999998</v>
      </c>
      <c r="B12">
        <f t="shared" si="2"/>
        <v>1</v>
      </c>
      <c r="C12">
        <f t="shared" si="2"/>
        <v>1</v>
      </c>
      <c r="D12">
        <f t="shared" si="2"/>
        <v>1</v>
      </c>
      <c r="E12">
        <f t="shared" si="2"/>
        <v>1</v>
      </c>
      <c r="F12">
        <f t="shared" si="2"/>
        <v>1</v>
      </c>
      <c r="H12">
        <v>15</v>
      </c>
      <c r="I12">
        <v>6.01</v>
      </c>
      <c r="J12">
        <v>6.01</v>
      </c>
      <c r="K12">
        <v>6.01</v>
      </c>
      <c r="L12">
        <v>6.01</v>
      </c>
      <c r="M12">
        <v>6.01</v>
      </c>
    </row>
    <row r="13" spans="1:13" x14ac:dyDescent="0.3">
      <c r="A13">
        <f>H13+273.15</f>
        <v>293.14999999999998</v>
      </c>
      <c r="B13">
        <f t="shared" si="2"/>
        <v>1</v>
      </c>
      <c r="C13">
        <f t="shared" si="2"/>
        <v>1</v>
      </c>
      <c r="D13">
        <f t="shared" si="2"/>
        <v>1</v>
      </c>
      <c r="E13">
        <f t="shared" si="2"/>
        <v>1</v>
      </c>
      <c r="F13">
        <f t="shared" si="2"/>
        <v>1</v>
      </c>
      <c r="H13">
        <v>20</v>
      </c>
      <c r="I13">
        <v>6.01</v>
      </c>
      <c r="J13">
        <v>6.01</v>
      </c>
      <c r="K13">
        <v>6.01</v>
      </c>
      <c r="L13">
        <v>6.01</v>
      </c>
      <c r="M13">
        <v>6.01</v>
      </c>
    </row>
    <row r="14" spans="1:13" x14ac:dyDescent="0.3">
      <c r="A14">
        <f>H14+273.15</f>
        <v>298.14999999999998</v>
      </c>
      <c r="B14">
        <f t="shared" si="2"/>
        <v>1</v>
      </c>
      <c r="C14">
        <f t="shared" si="2"/>
        <v>1</v>
      </c>
      <c r="D14">
        <f t="shared" si="2"/>
        <v>1</v>
      </c>
      <c r="E14">
        <f t="shared" si="2"/>
        <v>1</v>
      </c>
      <c r="F14">
        <f t="shared" si="2"/>
        <v>1</v>
      </c>
      <c r="H14">
        <v>25</v>
      </c>
      <c r="I14">
        <v>6.01</v>
      </c>
      <c r="J14">
        <v>6.01</v>
      </c>
      <c r="K14">
        <v>6.01</v>
      </c>
      <c r="L14">
        <v>6.01</v>
      </c>
      <c r="M14">
        <v>6.01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7167-F314-4C81-ABF1-6D4413A5EB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965F-52F3-46E6-9A77-929ADCAB49EC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EfficiencyHeat_TAir</vt:lpstr>
      <vt:lpstr>EfficiencyHeat_Modulation</vt:lpstr>
      <vt:lpstr>StartUpHeat</vt:lpstr>
      <vt:lpstr>CoolDownHeat</vt:lpstr>
      <vt:lpstr>EfficiencyCold_TAir</vt:lpstr>
      <vt:lpstr>EfficiencyCold_Modulation</vt:lpstr>
      <vt:lpstr>StartUpCold</vt:lpstr>
      <vt:lpstr>CoolDownCold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Zinsmeister, Daniel</dc:creator>
  <cp:lastModifiedBy>Zinsmeister, Daniel</cp:lastModifiedBy>
  <dcterms:created xsi:type="dcterms:W3CDTF">2022-01-31T12:08:20Z</dcterms:created>
  <dcterms:modified xsi:type="dcterms:W3CDTF">2022-01-31T16:09:26Z</dcterms:modified>
</cp:coreProperties>
</file>